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9"/>
  <workbookPr filterPrivacy="1" defaultThemeVersion="166925"/>
  <xr:revisionPtr revIDLastSave="0" documentId="13_ncr:1_{65CDB27A-1BFD-40D0-AE87-A233A7D71377}" xr6:coauthVersionLast="47" xr6:coauthVersionMax="47" xr10:uidLastSave="{00000000-0000-0000-0000-000000000000}"/>
  <bookViews>
    <workbookView xWindow="-28910" yWindow="-110" windowWidth="29020" windowHeight="15820" tabRatio="899" firstSheet="8" activeTab="8" xr2:uid="{00000000-000D-0000-FFFF-FFFF00000000}"/>
  </bookViews>
  <sheets>
    <sheet name="Table of Contents" sheetId="39" r:id="rId1"/>
    <sheet name="WS 1 Local Service ATRR" sheetId="1" r:id="rId2"/>
    <sheet name="WS 2 VP Inv Base Detail" sheetId="15" r:id="rId3"/>
    <sheet name="WS 2a VP Expense Detail" sheetId="16" r:id="rId4"/>
    <sheet name="WS 2b VP Revenue Credits" sheetId="17" r:id="rId5"/>
    <sheet name="WS 3 Forecast " sheetId="6" r:id="rId6"/>
    <sheet name="WS 3a Yr 1 ADIT Proration" sheetId="7" r:id="rId7"/>
    <sheet name="WS 3b Yr 2 ADIT Proration" sheetId="8" r:id="rId8"/>
    <sheet name="WS 4 True-up Interest" sheetId="38" r:id="rId9"/>
    <sheet name="ATTACHMENTS -&gt;" sheetId="48" r:id="rId10"/>
    <sheet name="ATT VP-1 " sheetId="51" r:id="rId11"/>
    <sheet name="Attachment Supp -&gt;" sheetId="61" r:id="rId12"/>
    <sheet name="Attachment Supp TOC" sheetId="62" r:id="rId13"/>
    <sheet name="Attachment Supp - 1" sheetId="63" r:id="rId14"/>
    <sheet name="Attachment Supp -2" sheetId="64" r:id="rId15"/>
    <sheet name="Attachment Supp - 3" sheetId="65" r:id="rId16"/>
  </sheets>
  <definedNames>
    <definedName name="\C">#N/A</definedName>
    <definedName name="\I">#N/A</definedName>
    <definedName name="\K">#N/A</definedName>
    <definedName name="\L">#N/A</definedName>
    <definedName name="\M">#N/A</definedName>
    <definedName name="\N">#N/A</definedName>
    <definedName name="\P" localSheetId="13">#REF!</definedName>
    <definedName name="\P" localSheetId="15">#REF!</definedName>
    <definedName name="\P">#REF!</definedName>
    <definedName name="\R">#N/A</definedName>
    <definedName name="\S">#N/A</definedName>
    <definedName name="\W">#N/A</definedName>
    <definedName name="\X">#N/A</definedName>
    <definedName name="\Y">#N/A</definedName>
    <definedName name="\Z">#N/A</definedName>
    <definedName name="___________________CAP2">#REF!</definedName>
    <definedName name="___________________clp2">#REF!</definedName>
    <definedName name="___________________coc2">#REF!</definedName>
    <definedName name="___________________hpe1">#REF!</definedName>
    <definedName name="___________________hpe2">#REF!</definedName>
    <definedName name="___________________hwp1">#REF!</definedName>
    <definedName name="___________________hwp2">#REF!</definedName>
    <definedName name="__________________CAP2">#REF!</definedName>
    <definedName name="__________________clp2">#REF!</definedName>
    <definedName name="__________________coc2">#REF!</definedName>
    <definedName name="__________________hpe1">#REF!</definedName>
    <definedName name="__________________hpe2">#REF!</definedName>
    <definedName name="__________________hwp1">#REF!</definedName>
    <definedName name="__________________hwp2">#REF!</definedName>
    <definedName name="_________________CAP2">#REF!</definedName>
    <definedName name="_________________clp2">#REF!</definedName>
    <definedName name="_________________coc2">#REF!</definedName>
    <definedName name="_________________hpe1">#REF!</definedName>
    <definedName name="_________________hpe2">#REF!</definedName>
    <definedName name="_________________hwp1">#REF!</definedName>
    <definedName name="_________________hwp2">#REF!</definedName>
    <definedName name="________________CAP2">#REF!</definedName>
    <definedName name="________________clp2">#REF!</definedName>
    <definedName name="________________coc2">#REF!</definedName>
    <definedName name="________________hpe1">#REF!</definedName>
    <definedName name="________________hpe2">#REF!</definedName>
    <definedName name="________________hwp1">#REF!</definedName>
    <definedName name="________________hwp2">#REF!</definedName>
    <definedName name="_______________CAP2">#REF!</definedName>
    <definedName name="_______________clp2">#REF!</definedName>
    <definedName name="_______________coc2">#REF!</definedName>
    <definedName name="_______________hpe1">#REF!</definedName>
    <definedName name="_______________hpe2">#REF!</definedName>
    <definedName name="_______________hwp1">#REF!</definedName>
    <definedName name="_______________hwp2">#REF!</definedName>
    <definedName name="______________CAP2">#REF!</definedName>
    <definedName name="______________clp2">#REF!</definedName>
    <definedName name="______________coc2">#REF!</definedName>
    <definedName name="______________hpe1">#REF!</definedName>
    <definedName name="______________hpe2">#REF!</definedName>
    <definedName name="______________hwp1">#REF!</definedName>
    <definedName name="______________hwp2">#REF!</definedName>
    <definedName name="_____________CAP2">#REF!</definedName>
    <definedName name="_____________clp2">#REF!</definedName>
    <definedName name="_____________coc2">#REF!</definedName>
    <definedName name="_____________hpe1">#REF!</definedName>
    <definedName name="_____________hpe2">#REF!</definedName>
    <definedName name="_____________hwp1">#REF!</definedName>
    <definedName name="_____________hwp2">#REF!</definedName>
    <definedName name="____________CAP2">#REF!</definedName>
    <definedName name="____________clp2">#REF!</definedName>
    <definedName name="____________coc2">#REF!</definedName>
    <definedName name="____________hpe1">#REF!</definedName>
    <definedName name="____________hpe2">#REF!</definedName>
    <definedName name="____________hwp1">#REF!</definedName>
    <definedName name="____________hwp2">#REF!</definedName>
    <definedName name="___________CAP2">#REF!</definedName>
    <definedName name="___________clp2">#REF!</definedName>
    <definedName name="___________coc2">#REF!</definedName>
    <definedName name="___________hpe1">#REF!</definedName>
    <definedName name="___________hpe2">#REF!</definedName>
    <definedName name="___________hwp1">#REF!</definedName>
    <definedName name="___________hwp2">#REF!</definedName>
    <definedName name="__________CAP2">#REF!</definedName>
    <definedName name="__________clp2">#REF!</definedName>
    <definedName name="__________coc2">#REF!</definedName>
    <definedName name="__________hpe1">#REF!</definedName>
    <definedName name="__________hpe2">#REF!</definedName>
    <definedName name="__________hwp1">#REF!</definedName>
    <definedName name="__________hwp2">#REF!</definedName>
    <definedName name="_________CAP2">#REF!</definedName>
    <definedName name="_________clp2">#REF!</definedName>
    <definedName name="_________coc2">#REF!</definedName>
    <definedName name="_________hpe1">#REF!</definedName>
    <definedName name="_________hpe2">#REF!</definedName>
    <definedName name="_________hwp1">#REF!</definedName>
    <definedName name="_________hwp2">#REF!</definedName>
    <definedName name="________CAP2">#REF!</definedName>
    <definedName name="________clp2">#REF!</definedName>
    <definedName name="________coc2">#REF!</definedName>
    <definedName name="________hpe1">#REF!</definedName>
    <definedName name="________hpe2">#REF!</definedName>
    <definedName name="________hwp1">#REF!</definedName>
    <definedName name="________hwp2">#REF!</definedName>
    <definedName name="_______CAP2">#REF!</definedName>
    <definedName name="_______clp2">#REF!</definedName>
    <definedName name="_______coc2">#REF!</definedName>
    <definedName name="_______hpe1">#REF!</definedName>
    <definedName name="_______hpe2">#REF!</definedName>
    <definedName name="_______hwp1">#REF!</definedName>
    <definedName name="_______hwp2">#REF!</definedName>
    <definedName name="______CAP2">#REF!</definedName>
    <definedName name="______clp2">#REF!</definedName>
    <definedName name="______coc2">#REF!</definedName>
    <definedName name="______hpe1">#REF!</definedName>
    <definedName name="______hpe2">#REF!</definedName>
    <definedName name="______hwp1">#REF!</definedName>
    <definedName name="______hwp2">#REF!</definedName>
    <definedName name="_____CAP2">#REF!</definedName>
    <definedName name="_____clp2">#REF!</definedName>
    <definedName name="_____coc2">#REF!</definedName>
    <definedName name="_____hpe1">#REF!</definedName>
    <definedName name="_____hpe2">#REF!</definedName>
    <definedName name="_____hwp1">#REF!</definedName>
    <definedName name="_____hwp2">#REF!</definedName>
    <definedName name="____CAP2">#REF!</definedName>
    <definedName name="____clp2">#REF!</definedName>
    <definedName name="____coc2">#REF!</definedName>
    <definedName name="____hpe1">#REF!</definedName>
    <definedName name="____hpe2">#REF!</definedName>
    <definedName name="____hwp1">#REF!</definedName>
    <definedName name="____hwp2">#REF!</definedName>
    <definedName name="___CAP2">#REF!</definedName>
    <definedName name="___clp2">#REF!</definedName>
    <definedName name="___coc2">#REF!</definedName>
    <definedName name="___hpe1">#REF!</definedName>
    <definedName name="___hpe2">#REF!</definedName>
    <definedName name="___hwp1">#REF!</definedName>
    <definedName name="___hwp2">#REF!</definedName>
    <definedName name="__123Graph_A" hidden="1">#REF!</definedName>
    <definedName name="__123Graph_A90412MTH" hidden="1">#REF!</definedName>
    <definedName name="__123Graph_A9041MTH" hidden="1">#REF!</definedName>
    <definedName name="__123Graph_A9041MTHYTD" hidden="1">#REF!</definedName>
    <definedName name="__123Graph_A904YTD" hidden="1">#REF!</definedName>
    <definedName name="__123Graph_B" hidden="1">#REF!</definedName>
    <definedName name="__123Graph_D" hidden="1">#REF!</definedName>
    <definedName name="__123Graph_X" hidden="1">#REF!</definedName>
    <definedName name="__123Graph_X14412MTH" hidden="1">#REF!</definedName>
    <definedName name="__123Graph_X1441MTH" hidden="1">#REF!</definedName>
    <definedName name="__123Graph_X144YTD" hidden="1">#REF!</definedName>
    <definedName name="__123Graph_X90412MTH" hidden="1">#REF!</definedName>
    <definedName name="__123Graph_X9041MTH" hidden="1">#REF!</definedName>
    <definedName name="__123Graph_X9041MTHYTD" hidden="1">#REF!</definedName>
    <definedName name="__123Graph_X904YTD" hidden="1">#REF!</definedName>
    <definedName name="__CAP2">#REF!</definedName>
    <definedName name="__clp1">#REF!</definedName>
    <definedName name="__clp2">#REF!</definedName>
    <definedName name="__coc2">#REF!</definedName>
    <definedName name="__FDS_HYPERLINK_TOGGLE_STATE__" hidden="1">"ON"</definedName>
    <definedName name="__FDS_UNIQUE_RANGE_ID_GENERATOR_COUNTER" hidden="1">1</definedName>
    <definedName name="__hpe1">#REF!</definedName>
    <definedName name="__hpe2">#REF!</definedName>
    <definedName name="__hwp1">#REF!</definedName>
    <definedName name="__hwp2">#REF!</definedName>
    <definedName name="_1__123Graph_ACHART_1" hidden="1">#REF!</definedName>
    <definedName name="_10__123Graph_DCHART_1" hidden="1">#REF!</definedName>
    <definedName name="_11__123Graph_DCHART_2" hidden="1">#REF!</definedName>
    <definedName name="_12__123Graph_DCHART_3" hidden="1">#REF!</definedName>
    <definedName name="_13__123Graph_DCHART_4" hidden="1">#REF!</definedName>
    <definedName name="_14__123Graph_DCHART_5" hidden="1">#REF!</definedName>
    <definedName name="_15__123Graph_DCHART_6" hidden="1">#REF!</definedName>
    <definedName name="_17__123Graph_ECHART_1" hidden="1">#REF!</definedName>
    <definedName name="_19__123Graph_ECHART_2" hidden="1">#REF!</definedName>
    <definedName name="_2__123Graph_ACHART_2" hidden="1">#REF!</definedName>
    <definedName name="_21__123Graph_ECHART_3" hidden="1">#REF!</definedName>
    <definedName name="_23__123Graph_ECHART_4" hidden="1">#REF!</definedName>
    <definedName name="_25__123Graph_ECHART_5" hidden="1">#REF!</definedName>
    <definedName name="_27__123Graph_ECHART_6" hidden="1">#REF!</definedName>
    <definedName name="_29__123Graph_FCHART_4" hidden="1">#REF!</definedName>
    <definedName name="_3__123Graph_ACHART_3" hidden="1">#REF!</definedName>
    <definedName name="_31__123Graph_FCHART_5" hidden="1">#REF!</definedName>
    <definedName name="_33__123Graph_FCHART_6" hidden="1">#REF!</definedName>
    <definedName name="_34__123Graph_XCHART_1" hidden="1">#REF!</definedName>
    <definedName name="_35__123Graph_XCHART_2" hidden="1">#REF!</definedName>
    <definedName name="_36__123Graph_XCHART_3" hidden="1">#REF!</definedName>
    <definedName name="_37__123Graph_XCHART_4" hidden="1">#REF!</definedName>
    <definedName name="_38__123Graph_XCHART_5" hidden="1">#REF!</definedName>
    <definedName name="_39__123Graph_XCHART_6" hidden="1">#REF!</definedName>
    <definedName name="_5__123Graph_BCHART_1" hidden="1">#REF!</definedName>
    <definedName name="_7__123Graph_BCHART_2" hidden="1">#REF!</definedName>
    <definedName name="_9__123Graph_BCHART_3" hidden="1">#REF!</definedName>
    <definedName name="_bdm.098F80E04181402E8958F6A4456D5345.edm" hidden="1">#REF!</definedName>
    <definedName name="_bdm.18A8D99F01ED46E0ACA73C01FC2E48EC.edm" hidden="1">#REF!</definedName>
    <definedName name="_bdm.402CFD5F0E5B4736A128B3318F50C660.edm" hidden="1">#REF!</definedName>
    <definedName name="_bdm.50C643FE2A004F1188F453C954A7ED50.edm" hidden="1">#REF!</definedName>
    <definedName name="_bdm.520F574DCFFF11D6B661000347B6BAD9.edm" hidden="1">#REF!</definedName>
    <definedName name="_bdm.544CDFFC17104BA88AACE01B00334AAA.edm" hidden="1">#REF!</definedName>
    <definedName name="_bdm.6404D861F575476CA11AC87AF925F5E4.edm" hidden="1">#REF!</definedName>
    <definedName name="_bdm.6B9871C8B6754C2694A8D7B61345F46A.edm" hidden="1">#REF!</definedName>
    <definedName name="_bdm.729A8CFFA3324ABDA17227DCD15399EB.edm" hidden="1">#REF!</definedName>
    <definedName name="_bdm.9EA39FAFF24E41C791FFA7CFF2F72700.edm" hidden="1">#REF!</definedName>
    <definedName name="_bdm.A3B74CFC3AEC4334923AD1611F40F135.edm" hidden="1">#REF!</definedName>
    <definedName name="_bdm.BB5257384F354FB0A366E7A3DE83E499.edm" hidden="1">#REF!</definedName>
    <definedName name="_bdm.C9D4FAB2E1A441B493473DF0F0C3B355.edm" hidden="1">#REF!</definedName>
    <definedName name="_bdm.CEC78E23E7D84255B253927A967BA781.edm" hidden="1">#REF!</definedName>
    <definedName name="_bdm.D4C48A3983EA49B29D5DCADA5EC3D12B.edm" hidden="1">#REF!</definedName>
    <definedName name="_bdm.E2B7A064C70545BDB46BDB87A58DB737.edm" hidden="1">#REF!</definedName>
    <definedName name="_bdm.E992BA4F23BD4BED974F5E947BCD2CBA.edm" hidden="1">#REF!</definedName>
    <definedName name="_bdm.EBD6799B2E80448FBA1CA1E9CE85DE23.edm" hidden="1">#REF!</definedName>
    <definedName name="_bdm.F3584E8F28C64E908F9B9892F088A96B.edm" hidden="1">#REF!</definedName>
    <definedName name="_bdm.FastTrackBookmark.10_29_2008_6_17_06_PM.edm" hidden="1">#REF!</definedName>
    <definedName name="_C93">#N/A</definedName>
    <definedName name="_C94">#N/A</definedName>
    <definedName name="_C95">#N/A</definedName>
    <definedName name="_C96">#N/A</definedName>
    <definedName name="_CAP2" localSheetId="13">#REF!</definedName>
    <definedName name="_CAP2" localSheetId="15">#REF!</definedName>
    <definedName name="_CAP2">#REF!</definedName>
    <definedName name="_CCR4">#REF!</definedName>
    <definedName name="_CCR5">#REF!</definedName>
    <definedName name="_CCT2">#REF!</definedName>
    <definedName name="_CCT4">#REF!</definedName>
    <definedName name="_clp2" localSheetId="13">#REF!</definedName>
    <definedName name="_clp2" localSheetId="15">#REF!</definedName>
    <definedName name="_clp2">#REF!</definedName>
    <definedName name="_coc2" localSheetId="13">#REF!</definedName>
    <definedName name="_coc2" localSheetId="15">#REF!</definedName>
    <definedName name="_coc2">#REF!</definedName>
    <definedName name="_COM93">#N/A</definedName>
    <definedName name="_COM94">#N/A</definedName>
    <definedName name="_COM95">#N/A</definedName>
    <definedName name="_COM96">#N/A</definedName>
    <definedName name="_Fill" hidden="1">#REF!</definedName>
    <definedName name="_hpe1" localSheetId="13">#REF!</definedName>
    <definedName name="_hpe1" localSheetId="15">#REF!</definedName>
    <definedName name="_hpe1">#REF!</definedName>
    <definedName name="_hpe2" localSheetId="13">#REF!</definedName>
    <definedName name="_hpe2" localSheetId="15">#REF!</definedName>
    <definedName name="_hpe2">#REF!</definedName>
    <definedName name="_hwp1" localSheetId="13">#REF!</definedName>
    <definedName name="_hwp1" localSheetId="15">#REF!</definedName>
    <definedName name="_hwp1">#REF!</definedName>
    <definedName name="_hwp2" localSheetId="13">#REF!</definedName>
    <definedName name="_hwp2" localSheetId="15">#REF!</definedName>
    <definedName name="_hwp2">#REF!</definedName>
    <definedName name="_IND93">#N/A</definedName>
    <definedName name="_IND94">#N/A</definedName>
    <definedName name="_IND95">#N/A</definedName>
    <definedName name="_IND96">#N/A</definedName>
    <definedName name="_Key1" hidden="1">#REF!</definedName>
    <definedName name="_Order1" hidden="1">255</definedName>
    <definedName name="_Order2" hidden="1">255</definedName>
    <definedName name="_PP1">#REF!</definedName>
    <definedName name="_PRT1">#REF!</definedName>
    <definedName name="_R">#N/A</definedName>
    <definedName name="_R1993">#N/A</definedName>
    <definedName name="_R93">#N/A</definedName>
    <definedName name="_R94">#N/A</definedName>
    <definedName name="_R95">#N/A</definedName>
    <definedName name="_R96">#N/A</definedName>
    <definedName name="_Regression_Int" hidden="1">1</definedName>
    <definedName name="_RES93">#N/A</definedName>
    <definedName name="_RES94">#N/A</definedName>
    <definedName name="_RES95">#N/A</definedName>
    <definedName name="_RES96">#N/A</definedName>
    <definedName name="_Sort" hidden="1">#REF!</definedName>
    <definedName name="_SRR93">#N/A</definedName>
    <definedName name="_SRR94">#N/A</definedName>
    <definedName name="_SRR95">#N/A</definedName>
    <definedName name="_SRR96">#N/A</definedName>
    <definedName name="a">#REF!</definedName>
    <definedName name="AccessDatabase" hidden="1">"S:\SHARED\HUMANRES\EXCEL.97\Job Tracking\Req input form.mdb"</definedName>
    <definedName name="Actual____Estimated__TCA_Submittal_Date">#REF!</definedName>
    <definedName name="Adjustment_Factor_for_Rev_Req">#REF!</definedName>
    <definedName name="alloc1" localSheetId="13">#REF!</definedName>
    <definedName name="alloc1" localSheetId="15">#REF!</definedName>
    <definedName name="alloc1">#REF!</definedName>
    <definedName name="alloc2" localSheetId="13">#REF!</definedName>
    <definedName name="alloc2" localSheetId="15">#REF!</definedName>
    <definedName name="alloc2">#REF!</definedName>
    <definedName name="Allocators">#REF!</definedName>
    <definedName name="analysis" localSheetId="13">#REF!</definedName>
    <definedName name="analysis" localSheetId="15">#REF!</definedName>
    <definedName name="analysis">#REF!</definedName>
    <definedName name="AnnualTrueUpDetails">#REF!</definedName>
    <definedName name="APR_1ST_QTR_PROJ">#REF!</definedName>
    <definedName name="APR_CURR_PROJ">#REF!</definedName>
    <definedName name="APR_QTLY">#REF!</definedName>
    <definedName name="asdas">#REF!</definedName>
    <definedName name="asdfas">#REF!</definedName>
    <definedName name="asfsda">#REF!</definedName>
    <definedName name="AssetRange">#REF!</definedName>
    <definedName name="AttGWNetworkAlloc">#REF!</definedName>
    <definedName name="AttGWPlantAlloc">#REF!</definedName>
    <definedName name="AttGWWageAlloc">#REF!</definedName>
    <definedName name="BasePreTaxReturn">#REF!</definedName>
    <definedName name="BHD_Plant_Adjustment_Factor">#REF!</definedName>
    <definedName name="BHD_Plant_PTF">#REF!</definedName>
    <definedName name="BHD_Plant_TotalTransmission">#REF!</definedName>
    <definedName name="BHD_Plant_Transmission">#REF!</definedName>
    <definedName name="BHEGEN">#REF!</definedName>
    <definedName name="Bill">#REF!</definedName>
    <definedName name="BILL_ADJ_CUST">#REF!</definedName>
    <definedName name="BKLIFE">#REF!</definedName>
    <definedName name="BKVAL">#REF!</definedName>
    <definedName name="BLPH1" hidden="1">#REF!</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LPH9" hidden="1">#REF!</definedName>
    <definedName name="BS">#REF!</definedName>
    <definedName name="BUDGETVSACTUAL">#REF!</definedName>
    <definedName name="CALLOC">#N/A</definedName>
    <definedName name="cash1">#REF!</definedName>
    <definedName name="cash2">#REF!</definedName>
    <definedName name="CBREV">#N/A</definedName>
    <definedName name="CBREV1">#N/A</definedName>
    <definedName name="CBWorkbookPriority">-1063973873</definedName>
    <definedName name="CCBT_ApporFactor">#REF!</definedName>
    <definedName name="CCBT_ApporFactor_Prior">#REF!</definedName>
    <definedName name="CCBT_EffectTaxRate">#REF!</definedName>
    <definedName name="CCBT_EffectTaxRate_Prior">#REF!</definedName>
    <definedName name="CCBT_TaxRate">#REF!</definedName>
    <definedName name="CCBT_TaxRate_Prior">#REF!</definedName>
    <definedName name="CCSChargeDetails">#REF!</definedName>
    <definedName name="CENCOM">#N/A</definedName>
    <definedName name="CENIND">#N/A</definedName>
    <definedName name="CENRES">#N/A</definedName>
    <definedName name="CENRET">#N/A</definedName>
    <definedName name="CENSTL">#N/A</definedName>
    <definedName name="CF">#REF!</definedName>
    <definedName name="CFREV">#N/A</definedName>
    <definedName name="cgl" hidden="1">{#N/A,#N/A,FALSE,"GLDwnLoad"}</definedName>
    <definedName name="cgl_1" hidden="1">{#N/A,#N/A,FALSE,"GLDwnLoad"}</definedName>
    <definedName name="CGREV">#N/A</definedName>
    <definedName name="changes">#REF!</definedName>
    <definedName name="clpcoc" localSheetId="13">#REF!</definedName>
    <definedName name="clpcoc" localSheetId="15">#REF!</definedName>
    <definedName name="clpcoc">#REF!</definedName>
    <definedName name="clpcoc2" localSheetId="13">#REF!</definedName>
    <definedName name="clpcoc2" localSheetId="15">#REF!</definedName>
    <definedName name="clpcoc2">#REF!</definedName>
    <definedName name="CLPcoverages">#REF!</definedName>
    <definedName name="CLPDISC">#REF!</definedName>
    <definedName name="CLPECD">#REF!</definedName>
    <definedName name="clpep">#REF!</definedName>
    <definedName name="CLPequity">#REF!</definedName>
    <definedName name="CLPINC">#REF!</definedName>
    <definedName name="CLPresults">#REF!</definedName>
    <definedName name="cmpcoc">#REF!</definedName>
    <definedName name="co_table">#REF!</definedName>
    <definedName name="coc" localSheetId="13">#REF!</definedName>
    <definedName name="coc" localSheetId="15">#REF!</definedName>
    <definedName name="coc">#REF!</definedName>
    <definedName name="COMC">#N/A</definedName>
    <definedName name="COMMOD">#REF!</definedName>
    <definedName name="Company_Wage_Transmission">#REF!</definedName>
    <definedName name="CompanyName">#REF!</definedName>
    <definedName name="COMPARE" localSheetId="13">#REF!</definedName>
    <definedName name="COMPARE" localSheetId="15">#REF!</definedName>
    <definedName name="COMPARE">#REF!</definedName>
    <definedName name="Consumption">#REF!</definedName>
    <definedName name="Contacts" localSheetId="13">#REF!</definedName>
    <definedName name="Contacts" localSheetId="15">#REF!</definedName>
    <definedName name="Contacts">#REF!</definedName>
    <definedName name="CostofCapDetails">#REF!</definedName>
    <definedName name="CSAL">#N/A</definedName>
    <definedName name="CSD">#REF!</definedName>
    <definedName name="CTREV">#N/A</definedName>
    <definedName name="CURRENT_MONTH">#REF!</definedName>
    <definedName name="currmo">#REF!</definedName>
    <definedName name="curryr">#REF!</definedName>
    <definedName name="curryrmo">#REF!</definedName>
    <definedName name="CustG0Actual">#REF!</definedName>
    <definedName name="Customer">#REF!</definedName>
    <definedName name="Customers" localSheetId="13">#REF!</definedName>
    <definedName name="Customers" localSheetId="15">#REF!</definedName>
    <definedName name="Customers">#REF!</definedName>
    <definedName name="CustR1Actual">#REF!</definedName>
    <definedName name="CustSvc_SalesAlloc">#REF!</definedName>
    <definedName name="d">#REF!</definedName>
    <definedName name="Day" localSheetId="13">#REF!</definedName>
    <definedName name="Day" localSheetId="15">#REF!</definedName>
    <definedName name="Day">#REF!</definedName>
    <definedName name="DAYs">#REF!</definedName>
    <definedName name="dd">#REF!</definedName>
    <definedName name="Delta">#REF!</definedName>
    <definedName name="depr">#REF!</definedName>
    <definedName name="Depr_Life" localSheetId="13">#REF!</definedName>
    <definedName name="Depr_Life" localSheetId="15">#REF!</definedName>
    <definedName name="Depr_Life">#REF!</definedName>
    <definedName name="DETAIL" localSheetId="13">#REF!</definedName>
    <definedName name="DETAIL" localSheetId="15">#REF!</definedName>
    <definedName name="DETAIL">#REF!</definedName>
    <definedName name="dfdfdf">#REF!</definedName>
    <definedName name="DispT1" localSheetId="13">#REF!</definedName>
    <definedName name="DispT1" localSheetId="15">#REF!</definedName>
    <definedName name="DispT1">#REF!</definedName>
    <definedName name="Distribution_Rates">#REF!</definedName>
    <definedName name="DOC_REF_CUST">#REF!</definedName>
    <definedName name="DOLSUNIT">#REF!</definedName>
    <definedName name="dsaf">#REF!</definedName>
    <definedName name="EASCOM">#N/A</definedName>
    <definedName name="EASIND">#N/A</definedName>
    <definedName name="EASRES">#N/A</definedName>
    <definedName name="EASSTL">#N/A</definedName>
    <definedName name="EASTERN">#N/A</definedName>
    <definedName name="EASTOT">#N/A</definedName>
    <definedName name="EQUITY" localSheetId="13">#REF!</definedName>
    <definedName name="EQUITY" localSheetId="15">#REF!</definedName>
    <definedName name="EQUITY">#REF!</definedName>
    <definedName name="EquityTaxReturn">#REF!</definedName>
    <definedName name="ESTIMATE_Sheet2_List">#REF!</definedName>
    <definedName name="ETRorig"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facility_pct">#REF!</definedName>
    <definedName name="FEDERAL_TaxRate">#REF!</definedName>
    <definedName name="FEDERAL_TaxRatePRIOR">#REF!</definedName>
    <definedName name="fedtaxrate">#REF!</definedName>
    <definedName name="FERC328">#REF!</definedName>
    <definedName name="FERC332">#REF!</definedName>
    <definedName name="FERC582">#REF!</definedName>
    <definedName name="FERCANNCHG">#REF!</definedName>
    <definedName name="file">#REF!</definedName>
    <definedName name="FinancialsDate">#REF!</definedName>
    <definedName name="FINAPR">#REF!</definedName>
    <definedName name="FINAUG">#REF!</definedName>
    <definedName name="FINDEC">#REF!</definedName>
    <definedName name="FINFEB">#REF!</definedName>
    <definedName name="FINJAN">#REF!</definedName>
    <definedName name="FINJUL">#REF!</definedName>
    <definedName name="FINJUN">#REF!</definedName>
    <definedName name="FINMAR">#REF!</definedName>
    <definedName name="FINMAY">#REF!</definedName>
    <definedName name="FINNOV">#REF!</definedName>
    <definedName name="FINOCT">#REF!</definedName>
    <definedName name="FINSEP">#REF!</definedName>
    <definedName name="FINYTD">#REF!</definedName>
    <definedName name="forecastcases">#REF!</definedName>
    <definedName name="ForecastDetails">#REF!</definedName>
    <definedName name="ForecastYear">#REF!</definedName>
    <definedName name="ForecastYearPlusOne">#REF!</definedName>
    <definedName name="FORM10KSUM">#REF!</definedName>
    <definedName name="FORM10KSUMDTL">#REF!</definedName>
    <definedName name="FORM10KWTR">#REF!</definedName>
    <definedName name="FORM10KWTRDTL">#REF!</definedName>
    <definedName name="FR">#REF!</definedName>
    <definedName name="FUELKWH">#N/A</definedName>
    <definedName name="GET">#REF!</definedName>
    <definedName name="GETREF">#REF!</definedName>
    <definedName name="gg" hidden="1">{#N/A,#N/A,FALSE,"GLDwnLoad"}</definedName>
    <definedName name="gg_1" hidden="1">{#N/A,#N/A,FALSE,"GLDwnLoad"}</definedName>
    <definedName name="gl" hidden="1">{#N/A,#N/A,FALSE,"GLDwnLoad"}</definedName>
    <definedName name="gl_1" hidden="1">{#N/A,#N/A,FALSE,"GLDwnLoad"}</definedName>
    <definedName name="grouping">#REF!</definedName>
    <definedName name="HCMINTERRUPT" localSheetId="13">#REF!</definedName>
    <definedName name="HCMINTERRUPT" localSheetId="15">#REF!</definedName>
    <definedName name="HCMINTERRUPT">#REF!</definedName>
    <definedName name="hh" hidden="1">{#N/A,#N/A,FALSE,"Sheet1";#N/A,#N/A,FALSE,"Sheet1"}</definedName>
    <definedName name="hh_1" hidden="1">{#N/A,#N/A,FALSE,"Sheet1";#N/A,#N/A,FALSE,"Sheet1"}</definedName>
    <definedName name="hi">#REF!</definedName>
    <definedName name="HiLevelForecast">#REF!</definedName>
    <definedName name="HiLevelForecast_t_neils_excel_report">#REF!</definedName>
    <definedName name="holyoke" localSheetId="13">#REF!</definedName>
    <definedName name="holyoke" localSheetId="15">#REF!</definedName>
    <definedName name="holyoke">#REF!</definedName>
    <definedName name="HOURs">#REF!</definedName>
    <definedName name="HTML_CodePage" hidden="1">1252</definedName>
    <definedName name="HTML_Control" hidden="1">{"'Sheet1'!$A$1:$D$15","'Sheet2'!$A$2:$J$15"}</definedName>
    <definedName name="HTML_Description" hidden="1">""</definedName>
    <definedName name="HTML_Email" hidden="1">""</definedName>
    <definedName name="HTML_Header" hidden="1">"Sheet1"</definedName>
    <definedName name="HTML_LastUpdate" hidden="1">"11/9/1999"</definedName>
    <definedName name="HTML_LineAfter" hidden="1">FALSE</definedName>
    <definedName name="HTML_LineBefore" hidden="1">FALSE</definedName>
    <definedName name="HTML_Name" hidden="1">"Central Maine Power Company"</definedName>
    <definedName name="HTML_OBDlg2" hidden="1">TRUE</definedName>
    <definedName name="HTML_OBDlg4" hidden="1">TRUE</definedName>
    <definedName name="HTML_OS" hidden="1">0</definedName>
    <definedName name="HTML_PathFile" hidden="1">"C:\My Documents\MyHTML.htm"</definedName>
    <definedName name="HTML_Title" hidden="1">"RNS projections march 1 2000 and out"</definedName>
    <definedName name="hwpcoc" localSheetId="13">#REF!</definedName>
    <definedName name="hwpcoc" localSheetId="15">#REF!</definedName>
    <definedName name="hwpcoc">#REF!</definedName>
    <definedName name="hwpcoc2" localSheetId="13">#REF!</definedName>
    <definedName name="hwpcoc2" localSheetId="15">#REF!</definedName>
    <definedName name="hwpcoc2">#REF!</definedName>
    <definedName name="I93_">#N/A</definedName>
    <definedName name="I94_">#N/A</definedName>
    <definedName name="I95_">#N/A</definedName>
    <definedName name="I96_">#N/A</definedName>
    <definedName name="IALLOC">#N/A</definedName>
    <definedName name="IBREV">#N/A</definedName>
    <definedName name="IBREV1">#N/A</definedName>
    <definedName name="ID" localSheetId="10" hidden="1">"b99888b7-8993-4224-880d-bf3b712c989c"</definedName>
    <definedName name="ID" localSheetId="13" hidden="1">"400d5fd6-39ca-44e0-abf5-2621d0ab3d12"</definedName>
    <definedName name="ID" localSheetId="15" hidden="1">"fe132f11-7957-467e-bcc2-291cc8a60e2f"</definedName>
    <definedName name="ID" localSheetId="11">"a3bfa5ed-3163-4774-839f-fad7f3a20af7"</definedName>
    <definedName name="ID" localSheetId="14" hidden="1">"a84992d7-f28b-471c-97fc-a5c719c4f298"</definedName>
    <definedName name="ID" localSheetId="12">"71483995-ca19-4158-85c8-b7b448de9395"</definedName>
    <definedName name="ID" localSheetId="9" hidden="1">"bfbcb0b0-b225-4cdc-9f44-3fd44db58b1e"</definedName>
    <definedName name="ID" localSheetId="0" hidden="1">"5ba0779f-08d2-4ac6-acdd-0fdb5b4ef8d1"</definedName>
    <definedName name="ID" localSheetId="1" hidden="1">"dca781c7-897e-4272-8af1-a31d9c7f1fed"</definedName>
    <definedName name="ID" localSheetId="2" hidden="1">"7cd0a96e-8c75-4a39-b0fc-c29b052eff4b"</definedName>
    <definedName name="ID" localSheetId="3" hidden="1">"7fe3d93d-f02c-4b94-9326-ad58e820fbda"</definedName>
    <definedName name="ID" localSheetId="4" hidden="1">"fbd0e884-7a47-408e-a07e-9659923ced24"</definedName>
    <definedName name="ID" localSheetId="5" hidden="1">"62319d32-3b1e-4415-999d-e346ef77925d"</definedName>
    <definedName name="ID" localSheetId="6" hidden="1">"c7663710-af44-4831-97e2-a7e0f5a3e419"</definedName>
    <definedName name="ID" localSheetId="7" hidden="1">"b3a246b5-ce7c-4eea-9e5b-b2ac50d15063"</definedName>
    <definedName name="ID" localSheetId="8" hidden="1">"a87d3e7c-df18-4e6e-9bff-e5f143e723af"</definedName>
    <definedName name="IFREV">#N/A</definedName>
    <definedName name="IGREV">#N/A</definedName>
    <definedName name="in" hidden="1">{#N/A,#N/A,FALSE,"OTHERINPUTS";#N/A,#N/A,FALSE,"DITRATEINPUTS";#N/A,#N/A,FALSE,"SUPPLIEDADJINPUT";#N/A,#N/A,FALSE,"TIMINGDIFFINPUTS";#N/A,#N/A,FALSE,"BR&amp;SUPADJ."}</definedName>
    <definedName name="in_1" hidden="1">{#N/A,#N/A,FALSE,"OTHERINPUTS";#N/A,#N/A,FALSE,"DITRATEINPUTS";#N/A,#N/A,FALSE,"SUPPLIEDADJINPUT";#N/A,#N/A,FALSE,"TIMINGDIFFINPUTS";#N/A,#N/A,FALSE,"BR&amp;SUPADJ."}</definedName>
    <definedName name="INDC">#N/A</definedName>
    <definedName name="index" localSheetId="13">#REF!</definedName>
    <definedName name="index" localSheetId="15">#REF!</definedName>
    <definedName name="index">#REF!</definedName>
    <definedName name="INDMOD">#REF!</definedName>
    <definedName name="INPUT_IN_FERC_FORM_DATABASE">#REF!</definedName>
    <definedName name="InputCalcs">#REF!</definedName>
    <definedName name="INSVCYR">#REF!</definedName>
    <definedName name="INTEREST_EXPENSE">#REF!</definedName>
    <definedName name="Interest_Note">#REF!</definedName>
    <definedName name="INUT16">#REF!</definedName>
    <definedName name="Inventory_Note">#REF!</definedName>
    <definedName name="InvestmentBaseDetails">#REF!</definedName>
    <definedName name="InvestmentReturnandTaxesDetails">#REF!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OVER_SHARES" hidden="1">"c1349"</definedName>
    <definedName name="IQ_BV_SHARE" hidden="1">"c100"</definedName>
    <definedName name="IQ_BV_SHARE_ACT_OR_EST_CIQ_COL" hidden="1">"c11719"</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CIQ_COL" hidden="1">"c11743"</definedName>
    <definedName name="IQ_CAL_Y" hidden="1">"c102"</definedName>
    <definedName name="IQ_CAL_Y_EST" hidden="1">"c6797"</definedName>
    <definedName name="IQ_CAL_Y_EST_CIQ" hidden="1">"c6809"</definedName>
    <definedName name="IQ_CAL_Y_EST_CIQ_COL" hidden="1">"c11744"</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CIQ_COL" hidden="1">"c11718"</definedName>
    <definedName name="IQ_CAPEX_BNK" hidden="1">"c110"</definedName>
    <definedName name="IQ_CAPEX_BR" hidden="1">"c111"</definedName>
    <definedName name="IQ_CAPEX_FIN" hidden="1">"c112"</definedName>
    <definedName name="IQ_CAPEX_GUIDANCE_CIQ" hidden="1">"c4562"</definedName>
    <definedName name="IQ_CAPEX_GUIDANCE_CIQ_COL" hidden="1">"c11211"</definedName>
    <definedName name="IQ_CAPEX_HIGH_GUIDANCE_CIQ" hidden="1">"c4592"</definedName>
    <definedName name="IQ_CAPEX_HIGH_GUIDANCE_CIQ_COL" hidden="1">"c11241"</definedName>
    <definedName name="IQ_CAPEX_INS" hidden="1">"c113"</definedName>
    <definedName name="IQ_CAPEX_LOW_GUIDANCE_CIQ" hidden="1">"c4632"</definedName>
    <definedName name="IQ_CAPEX_LOW_GUIDANCE_CIQ_COL" hidden="1">"c11281"</definedName>
    <definedName name="IQ_CAPEX_PCT_REV" hidden="1">"c19144"</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_CIQ_COL" hidden="1">"c11708"</definedName>
    <definedName name="IQ_CFPS_GUIDANCE_CIQ" hidden="1">"c4782"</definedName>
    <definedName name="IQ_CFPS_GUIDANCE_CIQ_COL" hidden="1">"c11429"</definedName>
    <definedName name="IQ_CFPS_HIGH_GUIDANCE_CIQ" hidden="1">"c4579"</definedName>
    <definedName name="IQ_CFPS_HIGH_GUIDANCE_CIQ_COL" hidden="1">"c11228"</definedName>
    <definedName name="IQ_CFPS_LOW_GUIDANCE_CIQ" hidden="1">"c4619"</definedName>
    <definedName name="IQ_CFPS_LOW_GUIDANCE_CIQ_COL" hidden="1">"c11268"</definedName>
    <definedName name="IQ_CH">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STRIBUTABLE_CASH_STANDARDIZED" hidden="1">"c20435"</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_CIQ_COL" hidden="1">"c11709"</definedName>
    <definedName name="IQ_DPS_GUIDANCE_CIQ" hidden="1">"c4827"</definedName>
    <definedName name="IQ_DPS_GUIDANCE_CIQ_COL" hidden="1">"c11474"</definedName>
    <definedName name="IQ_DPS_HIGH_GUIDANCE_CIQ" hidden="1">"c4580"</definedName>
    <definedName name="IQ_DPS_HIGH_GUIDANCE_CIQ_COL" hidden="1">"c11229"</definedName>
    <definedName name="IQ_DPS_LOW_GUIDANCE_CIQ" hidden="1">"c4620"</definedName>
    <definedName name="IQ_DPS_LOW_GUIDANCE_CIQ_COL" hidden="1">"c11269"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_CIQ_COL" hidden="1">"c11710"</definedName>
    <definedName name="IQ_EBIT_EQ_INC" hidden="1">"c3498"</definedName>
    <definedName name="IQ_EBIT_EQ_INC_EXCL_SBC" hidden="1">"c3502"</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GUIDANCE_CIQ" hidden="1">"c4624"</definedName>
    <definedName name="IQ_EBIT_LOW_GUIDANCE_CIQ_COL" hidden="1">"c11273"</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_CIQ" hidden="1">"c5066"</definedName>
    <definedName name="IQ_EPS_GW_EST" hidden="1">"c1737"</definedName>
    <definedName name="IQ_EPS_GW_EST_CIQ" hidden="1">"c4723"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 hidden="1">"c4376"</definedName>
    <definedName name="IQ_EPS_SBC_ACT_OR_EST_CIQ" hidden="1">"c4901"</definedName>
    <definedName name="IQ_EPS_SBC_ACT_OR_EST_CIQ_COL" hidden="1">"c11548"</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DISTRIBUTABLE_CASH_CIQ_COL" hidden="1">"c11568"</definedName>
    <definedName name="IQ_EST_ACT_EPS" hidden="1">"c1648"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_CIQ_COL" hidden="1">"c11579"</definedName>
    <definedName name="IQ_EST_CASH_FLOW_DIFF_CIQ_COL" hidden="1">"c11213"</definedName>
    <definedName name="IQ_EST_CASH_FLOW_SURPRISE_PERCENT_CIQ_COL" hidden="1">"c11222"</definedName>
    <definedName name="IQ_EST_CASH_OPER_DIFF_CIQ_COL" hidden="1">"c11223"</definedName>
    <definedName name="IQ_EST_CASH_OPER_SURPRISE_PERCENT_CIQ_COL" hidden="1">"c11421"</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_CIQ_COL" hidden="1">"c11448"</definedName>
    <definedName name="IQ_EST_DISTRIBUTABLE_CASH_GROWTH_1YR_CIQ_COL" hidden="1">"c11585"</definedName>
    <definedName name="IQ_EST_DISTRIBUTABLE_CASH_GROWTH_2YR_CIQ_COL" hidden="1">"c11586"</definedName>
    <definedName name="IQ_EST_DISTRIBUTABLE_CASH_GROWTH_Q_1YR_CIQ_COL" hidden="1">"c11587"</definedName>
    <definedName name="IQ_EST_DISTRIBUTABLE_CASH_SEQ_GROWTH_Q_CIQ_COL" hidden="1">"c11588"</definedName>
    <definedName name="IQ_EST_DISTRIBUTABLE_CASH_SHARE_DIFF_CIQ_COL" hidden="1">"c11456"</definedName>
    <definedName name="IQ_EST_DISTRIBUTABLE_CASH_SHARE_GROWTH_1YR_CIQ_COL" hidden="1">"c11589"</definedName>
    <definedName name="IQ_EST_DISTRIBUTABLE_CASH_SHARE_GROWTH_2YR_CIQ_COL" hidden="1">"c11590"</definedName>
    <definedName name="IQ_EST_DISTRIBUTABLE_CASH_SHARE_GROWTH_Q_1YR_CIQ_COL" hidden="1">"c11591"</definedName>
    <definedName name="IQ_EST_DISTRIBUTABLE_CASH_SHARE_SEQ_GROWTH_Q_CIQ_COL" hidden="1">"c11592"</definedName>
    <definedName name="IQ_EST_DISTRIBUTABLE_CASH_SHARE_SURPRISE_PERCENT_CIQ_COL" hidden="1">"c11465"</definedName>
    <definedName name="IQ_EST_DISTRIBUTABLE_CASH_SURPRISE_PERCENT_CIQ_COL" hidden="1">"c11467"</definedName>
    <definedName name="IQ_EST_EBIT_GW_DIFF_CIQ_COL" hidden="1">"c11476"</definedName>
    <definedName name="IQ_EST_EBIT_GW_SURPRISE_PERCENT_CIQ_COL" hidden="1">"c11485"</definedName>
    <definedName name="IQ_EST_EBIT_SBC_DIFF_CIQ_COL" hidden="1">"c11486"</definedName>
    <definedName name="IQ_EST_EBIT_SBC_GW_DIFF_CIQ_COL" hidden="1">"c11490"</definedName>
    <definedName name="IQ_EST_EBIT_SBC_GW_SURPRISE_PERCENT_CIQ_COL" hidden="1">"c11499"</definedName>
    <definedName name="IQ_EST_EBIT_SBC_SURPRISE_PERCENT_CIQ_COL" hidden="1">"c11505"</definedName>
    <definedName name="IQ_EST_EBITDA_SBC_DIFF_CIQ_COL" hidden="1">"c11507"</definedName>
    <definedName name="IQ_EST_EBITDA_SBC_SURPRISE_PERCENT_CIQ_COL" hidden="1">"c11516"</definedName>
    <definedName name="IQ_EST_EBT_SBC_DIFF_CIQ_COL" hidden="1">"c11520"</definedName>
    <definedName name="IQ_EST_EBT_SBC_GW_DIFF_CIQ_COL" hidden="1">"c11524"</definedName>
    <definedName name="IQ_EST_EBT_SBC_GW_SURPRISE_PERCENT_CIQ_COL" hidden="1">"c11533"</definedName>
    <definedName name="IQ_EST_EBT_SBC_SURPRISE_PERCENT_CIQ_COL" hidden="1">"c11539"</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BC_DIFF_CIQ_COL" hidden="1">"c11546"</definedName>
    <definedName name="IQ_EST_EPS_SBC_GW_DIFF_CIQ_COL" hidden="1">"c11550"</definedName>
    <definedName name="IQ_EST_EPS_SBC_GW_SURPRISE_PERCENT_CIQ_COL" hidden="1">"c11559"</definedName>
    <definedName name="IQ_EST_EPS_SBC_SURPRISE_PERCENT_CIQ_COL" hidden="1">"c11565"</definedName>
    <definedName name="IQ_EST_FAIR_VALUE_MORT_SERVICING_ASSETS_FFIEC" hidden="1">"c12956"</definedName>
    <definedName name="IQ_EST_FFO_ADJ_DIFF_CIQ_COL" hidden="1">"c11605"</definedName>
    <definedName name="IQ_EST_FFO_ADJ_GROWTH_1YR_CIQ_COL" hidden="1">"c11593"</definedName>
    <definedName name="IQ_EST_FFO_ADJ_GROWTH_2YR_CIQ_COL" hidden="1">"c11594"</definedName>
    <definedName name="IQ_EST_FFO_ADJ_GROWTH_Q_1YR_CIQ_COL" hidden="1">"c11595"</definedName>
    <definedName name="IQ_EST_FFO_ADJ_SEQ_GROWTH_Q_CIQ_COL" hidden="1">"c11596"</definedName>
    <definedName name="IQ_EST_FFO_ADJ_SURPRISE_PERCENT_CIQ_COL" hidden="1">"c11614"</definedName>
    <definedName name="IQ_EST_FFO_DIFF_CIQ_COL" hidden="1">"c11616"</definedName>
    <definedName name="IQ_EST_FFO_GROWTH_1YR_CIQ_COL" hidden="1">"c11597"</definedName>
    <definedName name="IQ_EST_FFO_GROWTH_2YR_CIQ_COL" hidden="1">"c11598"</definedName>
    <definedName name="IQ_EST_FFO_GROWTH_Q_1YR_CIQ_COL" hidden="1">"c11599"</definedName>
    <definedName name="IQ_EST_FFO_SEQ_GROWTH_Q_CIQ_COL" hidden="1">"c11600"</definedName>
    <definedName name="IQ_EST_FFO_SURPRISE_PERCENT_CIQ_COL" hidden="1">"c11629"</definedName>
    <definedName name="IQ_EST_FOOTNOTE" hidden="1">"c4540"</definedName>
    <definedName name="IQ_EST_FOOTNOTE_CIQ" hidden="1">"c12022"</definedName>
    <definedName name="IQ_EST_MAINT_CAPEX_DIFF_CIQ_COL" hidden="1">"c11632"</definedName>
    <definedName name="IQ_EST_MAINT_CAPEX_GROWTH_1YR_CIQ_COL" hidden="1">"c11601"</definedName>
    <definedName name="IQ_EST_MAINT_CAPEX_GROWTH_2YR_CIQ_COL" hidden="1">"c11602"</definedName>
    <definedName name="IQ_EST_MAINT_CAPEX_GROWTH_Q_1YR_CIQ_COL" hidden="1">"c11603"</definedName>
    <definedName name="IQ_EST_MAINT_CAPEX_SEQ_GROWTH_Q_CIQ_COL" hidden="1">"c11604"</definedName>
    <definedName name="IQ_EST_MAINT_CAPEX_SURPRISE_PERCENT_CIQ_COL" hidden="1">"c11650"</definedName>
    <definedName name="IQ_EST_NEXT_EARNINGS_DATE" hidden="1">"c13591"</definedName>
    <definedName name="IQ_EST_NI_SBC_DIFF_CIQ_COL" hidden="1">"c11657"</definedName>
    <definedName name="IQ_EST_NI_SBC_GW_DIFF_CIQ_COL" hidden="1">"c11661"</definedName>
    <definedName name="IQ_EST_NI_SBC_GW_SURPRISE_PERCENT_CIQ_COL" hidden="1">"c11670"</definedName>
    <definedName name="IQ_EST_NI_SBC_SURPRISE_PERCENT_CIQ_COL" hidden="1">"c11676"</definedName>
    <definedName name="IQ_EST_PERIOD_ID" hidden="1">"c13923"</definedName>
    <definedName name="IQ_EST_RECURRING_PROFIT_SHARE_DIFF_CIQ_COL" hidden="1">"c11690"</definedName>
    <definedName name="IQ_EST_RECURRING_PROFIT_SHARE_SURPRISE_PERCENT_CIQ_COL" hidden="1">"c11700"</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CODE_" hidden="1">"000"</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DJ_ACT_OR_EST" hidden="1">"c4435"</definedName>
    <definedName name="IQ_FFO_ADJ_ACT_OR_EST_CIQ" hidden="1">"c4960"</definedName>
    <definedName name="IQ_FFO_ADJ_ACT_OR_EST_CIQ_COL" hidden="1">"c11607"</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_CIQ_COL" hidden="1">"c11617"</definedName>
    <definedName name="IQ_FFO_GUIDANCE_CIQ" hidden="1">"c4968"</definedName>
    <definedName name="IQ_FFO_GUIDANCE_CIQ_COL" hidden="1">"c11615"</definedName>
    <definedName name="IQ_FFO_HIGH_EST_CIQ_COL" hidden="1">"c11624"</definedName>
    <definedName name="IQ_FFO_HIGH_GUIDANCE_CIQ" hidden="1">"c4596"</definedName>
    <definedName name="IQ_FFO_HIGH_GUIDANCE_CIQ_COL" hidden="1">"c11245"</definedName>
    <definedName name="IQ_FFO_LOW_EST_CIQ_COL" hidden="1">"c11625"</definedName>
    <definedName name="IQ_FFO_LOW_GUIDANCE_CIQ" hidden="1">"c4636"</definedName>
    <definedName name="IQ_FFO_LOW_GUIDANCE_CIQ_COL" hidden="1">"c11285"</definedName>
    <definedName name="IQ_FFO_MEDIAN_EST_CIQ_COL" hidden="1">"c11626"</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ACT_OR_EST_CIQ_COL" hidden="1">"c11618"</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_CIQ_COL" hidden="1">"c11628"</definedName>
    <definedName name="IQ_FFO_TOTAL_REVENUE" hidden="1">"c16060"</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Y" hidden="1">"c441"</definedName>
    <definedName name="IQ_FISCAL_Y_EST" hidden="1">"c6795"</definedName>
    <definedName name="IQ_FISCAL_Y_EST_CIQ" hidden="1">"c6807"</definedName>
    <definedName name="IQ_FISCAL_Y_EST_CIQ_COL" hidden="1">"c11742"</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42345.614837963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RE" hidden="1">"c15996"</definedName>
    <definedName name="IQ_NAV_SHARE_RE" hidden="1">"c16011"</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CIQ_COL" hidden="1">"c11717"</definedName>
    <definedName name="IQ_NET_DEBT_EBITDA" hidden="1">"c750"</definedName>
    <definedName name="IQ_NET_DEBT_EBITDA_CAPEX" hidden="1">"c2949"</definedName>
    <definedName name="IQ_NET_DEBT_GUIDANCE_CIQ" hidden="1">"c5005"</definedName>
    <definedName name="IQ_NET_DEBT_GUIDANCE_CIQ_COL" hidden="1">"c11652"</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GUIDANCE_CIQ" hidden="1">"c4633"</definedName>
    <definedName name="IQ_NET_DEBT_LOW_GUIDANCE_CIQ_COL" hidden="1">"c11282"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_CIQ_COL" hidden="1">"c11712"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GUIDANCE_CIQ" hidden="1">"c5009"</definedName>
    <definedName name="IQ_NI_GW_GUIDANCE_CIQ_COL" hidden="1">"c11656"</definedName>
    <definedName name="IQ_NI_GW_HIGH_GUIDANCE_CIQ" hidden="1">"c4590"</definedName>
    <definedName name="IQ_NI_GW_HIGH_GUIDANCE_CIQ_COL" hidden="1">"c11239"</definedName>
    <definedName name="IQ_NI_GW_LOW_GUIDANCE_CIQ" hidden="1">"c4630"</definedName>
    <definedName name="IQ_NI_GW_LOW_GUIDANCE_CIQ_COL" hidden="1">"c11279"</definedName>
    <definedName name="IQ_NI_HIGH_GUIDANCE_CIQ" hidden="1">"c4588"</definedName>
    <definedName name="IQ_NI_HIGH_GUIDANCE_CIQ_COL" hidden="1">"c11237"</definedName>
    <definedName name="IQ_NI_LOW_GUIDANCE_CIQ" hidden="1">"c4628"</definedName>
    <definedName name="IQ_NI_LOW_GUIDANCE_CIQ_COL" hidden="1">"c11277"</definedName>
    <definedName name="IQ_NI_MARGIN" hidden="1">"c794"</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ACT_OR_EST_CIQ_COL" hidden="1">"c11659"</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_CIQ_COL" hidden="1">"c11711"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INC_AFTER_CAP_ALLOCATION_FOREIGN_FFIEC" hidden="1">"c15390"</definedName>
    <definedName name="IQ_PRETAX_INC_BEFORE_CAP_ALLOCATION_FOREIGN_FFIEC" hidden="1">"c15388"</definedName>
    <definedName name="IQ_PRETAX_OPERATING_INC_AVG_ASSETS_FFIEC" hidden="1">"c13365"</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CIQ" hidden="1">"c3613"</definedName>
    <definedName name="IQ_PRICE_TARGET_REUT" hidden="1">"c3631"</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_CIQ_COL" hidden="1">"c11677"</definedName>
    <definedName name="IQ_PRICE_VOLATILITY_HIGH_CIQ_COL" hidden="1">"c11678"</definedName>
    <definedName name="IQ_PRICE_VOLATILITY_LOW_CIQ_COL" hidden="1">"c11679"</definedName>
    <definedName name="IQ_PRICE_VOLATILITY_MEDIAN_CIQ_COL" hidden="1">"c11680"</definedName>
    <definedName name="IQ_PRICE_VOLATILITY_NUM_CIQ_COL" hidden="1">"c11681"</definedName>
    <definedName name="IQ_PRICE_VOLATILITY_STDDEV_CIQ_COL" hidden="1">"c11682"</definedName>
    <definedName name="IQ_PRICEDATE" hidden="1">"c1069"</definedName>
    <definedName name="IQ_PRICING_DATE" hidden="1">"c1613"</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GUIDANCE_CIQ" hidden="1">"c4595"</definedName>
    <definedName name="IQ_RETURN_ASSETS_HIGH_GUIDANCE_CIQ_COL" hidden="1">"c11244"</definedName>
    <definedName name="IQ_RETURN_ASSETS_LOW_GUIDANCE_CIQ" hidden="1">"c4635"</definedName>
    <definedName name="IQ_RETURN_ASSETS_LOW_GUIDANCE_CIQ_COL" hidden="1">"c11284"</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GUIDANCE_CIQ" hidden="1">"c4594"</definedName>
    <definedName name="IQ_RETURN_EQUITY_HIGH_GUIDANCE_CIQ_COL" hidden="1">"c11243"</definedName>
    <definedName name="IQ_RETURN_EQUITY_LOW_GUIDANCE_CIQ" hidden="1">"c4634"</definedName>
    <definedName name="IQ_RETURN_EQUITY_LOW_GUIDANCE_CIQ_COL" hidden="1">"c11283"</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CIQ" hidden="1">"c3616"</definedName>
    <definedName name="IQ_REVENUE_EST_REUT" hidden="1">"c3634"</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39416.5085416666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REASON" hidden="1">"c2174"</definedName>
    <definedName name="IQ_SP_STARS_DESCRIPTION" hidden="1">"c17408"</definedName>
    <definedName name="IQ_SP_STARS_VALUE" hidden="1">"c17407"</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#REF!</definedName>
    <definedName name="ISAL">#N/A</definedName>
    <definedName name="ISO_Revenue_Credit">#REF!</definedName>
    <definedName name="ISOBALANCE">#REF!</definedName>
    <definedName name="ISORECON">#REF!</definedName>
    <definedName name="ISOSUMMARY">#REF!</definedName>
    <definedName name="ISOTARIFF">#REF!</definedName>
    <definedName name="ITREV">#N/A</definedName>
    <definedName name="jkkjlj"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kkjlj_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oinNIReturn">#REF!</definedName>
    <definedName name="JoinPreTaxReturn">#REF!</definedName>
    <definedName name="JoinTaxReturn">#REF!</definedName>
    <definedName name="JournalEntry">#REF!</definedName>
    <definedName name="Judes">#REF!</definedName>
    <definedName name="kjkj" hidden="1">{#N/A,#N/A,FALSE,"OTHERINPUTS";#N/A,#N/A,FALSE,"DITRATEINPUTS";#N/A,#N/A,FALSE,"SUPPLIEDADJINPUT";#N/A,#N/A,FALSE,"TIMINGDIFFINPUTS";#N/A,#N/A,FALSE,"BR&amp;SUPADJ."}</definedName>
    <definedName name="kjkj_1" hidden="1">{#N/A,#N/A,FALSE,"OTHERINPUTS";#N/A,#N/A,FALSE,"DITRATEINPUTS";#N/A,#N/A,FALSE,"SUPPLIEDADJINPUT";#N/A,#N/A,FALSE,"TIMINGDIFFINPUTS";#N/A,#N/A,FALSE,"BR&amp;SUPADJ."}</definedName>
    <definedName name="LiabEquityRange">#REF!</definedName>
    <definedName name="List_Cases">OFFSET(#REF!,0,0,0,COUNTA(#REF!))</definedName>
    <definedName name="LoadLosses" localSheetId="13">#REF!</definedName>
    <definedName name="LoadLosses" localSheetId="15">#REF!</definedName>
    <definedName name="LoadLosses">#REF!</definedName>
    <definedName name="Local" localSheetId="13">#REF!</definedName>
    <definedName name="Local" localSheetId="15">#REF!</definedName>
    <definedName name="Local">#REF!</definedName>
    <definedName name="Local_Breakdown">#REF!</definedName>
    <definedName name="Local_Network">#REF!</definedName>
    <definedName name="LocalAnnualTrueUp">#REF!</definedName>
    <definedName name="LocalBaseNIReturn">#REF!</definedName>
    <definedName name="LocalBaseTaxReturn">#REF!</definedName>
    <definedName name="LocalBreakdownNIandIncentives">#REF!</definedName>
    <definedName name="LocalCarryCharge">#REF!</definedName>
    <definedName name="LocalCostofCapital">#REF!</definedName>
    <definedName name="LocalEquityReturn">#REF!</definedName>
    <definedName name="LocalForecast">#REF!</definedName>
    <definedName name="LocalLongTermDebtWeightedCostofCapital">#REF!</definedName>
    <definedName name="LocalPlantAlloc">#REF!</definedName>
    <definedName name="LocalPreferredWeightedCostofCapital">#REF!</definedName>
    <definedName name="LocalPrefStockTaxReturn">#REF!</definedName>
    <definedName name="LocalWageSalaryAlloc">#REF!</definedName>
    <definedName name="LTCOM">#REF!</definedName>
    <definedName name="LTD">#REF!</definedName>
    <definedName name="LTIND">#REF!</definedName>
    <definedName name="LTRES">#REF!</definedName>
    <definedName name="LTRET">#REF!</definedName>
    <definedName name="LTSTL">#REF!</definedName>
    <definedName name="LYRAFTERLONGEST">#REF!</definedName>
    <definedName name="MEPCOEquity">#REF!</definedName>
    <definedName name="MET_ApporFactor">#REF!</definedName>
    <definedName name="MET_ApporFactor_Prior">#REF!</definedName>
    <definedName name="MET_EffectTaxRate">#REF!</definedName>
    <definedName name="MET_EffectTaxRate_Prior">#REF!</definedName>
    <definedName name="MET_TaxRate_Current">#REF!</definedName>
    <definedName name="MET_TaxRate_Prior">#REF!</definedName>
    <definedName name="minus_S_W_2001" localSheetId="13">#REF!</definedName>
    <definedName name="minus_S_W_2001" localSheetId="15">#REF!</definedName>
    <definedName name="minus_S_W_2001">#REF!</definedName>
    <definedName name="MONTH">#REF!</definedName>
    <definedName name="Months" localSheetId="13">#REF!</definedName>
    <definedName name="Months" localSheetId="15">#REF!</definedName>
    <definedName name="Months">#REF!</definedName>
    <definedName name="MPD_Plant_TotalTransmission">#REF!</definedName>
    <definedName name="MPD_Plant_Transmission">#REF!</definedName>
    <definedName name="MPRP_NonPTF_NIReturn">#REF!</definedName>
    <definedName name="MPRP_NonPTF_PreTaxReturn">#REF!</definedName>
    <definedName name="MPRP_NonPTF_TaxReturn">#REF!</definedName>
    <definedName name="MPRP_PTF_NIReturn">#REF!</definedName>
    <definedName name="MPRP_PTF_PreTaxReturn">#REF!</definedName>
    <definedName name="MPRP_PTF_TaxReturn">#REF!</definedName>
    <definedName name="MPRPNonPTFCostofCapital">#REF!</definedName>
    <definedName name="MPRPPTFCostofCapital">#REF!</definedName>
    <definedName name="MYEquity">#REF!</definedName>
    <definedName name="MYMEPCOEquity">#REF!</definedName>
    <definedName name="na" hidden="1">#REF!</definedName>
    <definedName name="naec1" localSheetId="13">#REF!</definedName>
    <definedName name="naec1" localSheetId="15">#REF!</definedName>
    <definedName name="naec1">#REF!</definedName>
    <definedName name="naec2" localSheetId="13">#REF!</definedName>
    <definedName name="naec2" localSheetId="15">#REF!</definedName>
    <definedName name="naec2">#REF!</definedName>
    <definedName name="naeccoc" localSheetId="13">#REF!</definedName>
    <definedName name="naeccoc" localSheetId="15">#REF!</definedName>
    <definedName name="naeccoc">#REF!</definedName>
    <definedName name="NAECCOC2" localSheetId="13">#REF!</definedName>
    <definedName name="NAECCOC2" localSheetId="15">#REF!</definedName>
    <definedName name="NAECCOC2">#REF!</definedName>
    <definedName name="Net_Income">#REF!</definedName>
    <definedName name="NetworkAlloc">#REF!</definedName>
    <definedName name="newname" hidden="1">{#N/A,#N/A,TRUE,"Rate P&amp;L";#N/A,#N/A,TRUE,"P&amp;L water";#N/A,#N/A,TRUE,"P&amp;L SH&amp;W";#N/A,#N/A,TRUE,"Rate G";#N/A,#N/A,TRUE,"Rate GV";#N/A,#N/A,TRUE,"Rate LG"}</definedName>
    <definedName name="newname_1" hidden="1">{#N/A,#N/A,TRUE,"Rate P&amp;L";#N/A,#N/A,TRUE,"P&amp;L water";#N/A,#N/A,TRUE,"P&amp;L SH&amp;W";#N/A,#N/A,TRUE,"Rate G";#N/A,#N/A,TRUE,"Rate GV";#N/A,#N/A,TRUE,"Rate LG"}</definedName>
    <definedName name="NewPreTaxReturn">#REF!</definedName>
    <definedName name="NewTaxReturn">#REF!</definedName>
    <definedName name="next_row">#REF!</definedName>
    <definedName name="NHFRT_CurYTD">#REF!</definedName>
    <definedName name="NHFRT_PriorYTD">#REF!</definedName>
    <definedName name="NONCHG">#REF!</definedName>
    <definedName name="NonPTF">#REF!</definedName>
    <definedName name="NORM_SALES_AND_READING_DAYS">#REF!</definedName>
    <definedName name="nuep">#REF!</definedName>
    <definedName name="NUequity">#REF!</definedName>
    <definedName name="nuqtreps">#REF!</definedName>
    <definedName name="NUresults">#REF!</definedName>
    <definedName name="oldname" hidden="1">{#N/A,#N/A,TRUE,"Rate P&amp;L";#N/A,#N/A,TRUE,"P&amp;L water";#N/A,#N/A,TRUE,"P&amp;L SH&amp;W";#N/A,#N/A,TRUE,"Rate G";#N/A,#N/A,TRUE,"Rate GV";#N/A,#N/A,TRUE,"Rate LG"}</definedName>
    <definedName name="oldname_1" hidden="1">{#N/A,#N/A,TRUE,"Rate P&amp;L";#N/A,#N/A,TRUE,"P&amp;L water";#N/A,#N/A,TRUE,"P&amp;L SH&amp;W";#N/A,#N/A,TRUE,"Rate G";#N/A,#N/A,TRUE,"Rate GV";#N/A,#N/A,TRUE,"Rate LG"}</definedName>
    <definedName name="OM">#REF!</definedName>
    <definedName name="OO_Book_Settings_AllowResize" hidden="1">"0"</definedName>
    <definedName name="OO_Book_Settings_BGColor" hidden="1">""</definedName>
    <definedName name="OO_Book_Settings_CellBGColor" hidden="1">""</definedName>
    <definedName name="OO_Book_Settings_Destination" hidden="1">"\\bhecog01\TM1\OLAPObjects\Website\Reports\Income Statement YOY - Mo and YTD.xml"</definedName>
    <definedName name="OO_Book_Settings_Footer" hidden="1">""</definedName>
    <definedName name="OO_Book_Settings_Header" hidden="1">""</definedName>
    <definedName name="OO_Book_Settings_HorizontalCenter" hidden="1">"1"</definedName>
    <definedName name="OO_Book_Settings_IgnoreNoPublishWarning" hidden="1">"0"</definedName>
    <definedName name="OO_Book_Settings_Menu" hidden="1">"ooMenu:All.dim"</definedName>
    <definedName name="OO_Book_Settings_MenuType" hidden="1">"Dim"</definedName>
    <definedName name="OO_Book_Settings_RecalOnDropDownChange" hidden="1">"1"</definedName>
    <definedName name="OO_Book_Settings_RecalOnInputCellChange" hidden="1">"0"</definedName>
    <definedName name="OO_Book_Settings_SynchDestination" hidden="1">"1"</definedName>
    <definedName name="OO_Book_Settings_TBExport" hidden="1">"1"</definedName>
    <definedName name="OO_Book_Settings_TBPaste" hidden="1">"1"</definedName>
    <definedName name="OO_Book_Settings_TBUpdate" hidden="1">"1"</definedName>
    <definedName name="OO_Book_Settings_TBWorksheets" hidden="1">"0"</definedName>
    <definedName name="OO_Book_Settings_TBZoomIn" hidden="1">"1"</definedName>
    <definedName name="OO_Book_Settings_TBZoomOut" hidden="1">"1"</definedName>
    <definedName name="OO_Book_Settings_Toolbar" hidden="1">"1"</definedName>
    <definedName name="OO_Book_Settings_UpdateButton" hidden="1">""</definedName>
    <definedName name="OO_Book_Settings_UseNamedRanges" hidden="1">"1"</definedName>
    <definedName name="OO_Book_Settings_UseWorkbookSettings" hidden="1">"0"</definedName>
    <definedName name="OO_Book_Settings_WorksheetTabs" hidden="1">"1"</definedName>
    <definedName name="OO_Book_Settings_XCDestination" hidden="1">"\\bhecogdev01\TM1\OLAPObjects\Workbooks\Income Statement YOY - Mo and YTD_xCelsius.xls"</definedName>
    <definedName name="ooi_SOCFInputsCurrMo">#REF!</definedName>
    <definedName name="ooi_SOCFInputsYTD">#REF!</definedName>
    <definedName name="oop_BalShtYOYLiab">#REF!</definedName>
    <definedName name="oop_IncStmtYOY">#REF!</definedName>
    <definedName name="OOP_is">#REF!</definedName>
    <definedName name="OOP_IS_TB">#REF!</definedName>
    <definedName name="oop_SOCFinputs">#REF!</definedName>
    <definedName name="OPENACCESS" localSheetId="13">#REF!</definedName>
    <definedName name="OPENACCESS" localSheetId="15">#REF!</definedName>
    <definedName name="OPENACCESS">#REF!</definedName>
    <definedName name="OPINT_CURRENTMOS">#REF!</definedName>
    <definedName name="OPINT_PRIORMOS">#REF!</definedName>
    <definedName name="options">#REF!</definedName>
    <definedName name="Other93">#REF!</definedName>
    <definedName name="Other94">#REF!</definedName>
    <definedName name="OtherCurLiab_Note">#REF!</definedName>
    <definedName name="OtherIncExp_Note">#REF!</definedName>
    <definedName name="OTHTAX">#REF!</definedName>
    <definedName name="P96AnnualTrueUp">#REF!</definedName>
    <definedName name="P96CostofCapital">#REF!</definedName>
    <definedName name="P96PlantAlloc">#REF!</definedName>
    <definedName name="P96PTFPlantAlloc">#REF!</definedName>
    <definedName name="P96WageSalaryAlloc">#REF!</definedName>
    <definedName name="P97AnnualTrueUp">#REF!</definedName>
    <definedName name="P97PlantAlloc">#REF!</definedName>
    <definedName name="P97PTFPlantAlloc">#REF!</definedName>
    <definedName name="P97WageSalaryAlloc">#REF!</definedName>
    <definedName name="PAGE1">#REF!</definedName>
    <definedName name="PAGE2">#REF!</definedName>
    <definedName name="panel" localSheetId="13">#REF!</definedName>
    <definedName name="panel" localSheetId="15">#REF!</definedName>
    <definedName name="panel">#REF!</definedName>
    <definedName name="PC_Allocators">#REF!</definedName>
    <definedName name="PC_AnnualTrueUpDetails">#REF!</definedName>
    <definedName name="PC_AttGWNetworkAlloc">#REF!</definedName>
    <definedName name="PC_AttGWPlantAlloc">#REF!</definedName>
    <definedName name="PC_AttGWWageAlloc">#REF!</definedName>
    <definedName name="PC_BasePreTaxReturn">#REF!</definedName>
    <definedName name="PC_CCSChargeDetails">#REF!</definedName>
    <definedName name="PC_CostofCapDetails">#REF!</definedName>
    <definedName name="PC_CustSvc_SalesAlloc">#REF!</definedName>
    <definedName name="PC_EquityTaxReturn">#REF!</definedName>
    <definedName name="PC_ForecastDetails">#REF!</definedName>
    <definedName name="PC_InputCalcs">#REF!</definedName>
    <definedName name="PC_InvestmentBaseDetails">#REF!</definedName>
    <definedName name="PC_InvestmentReturnandTaxesDetails">#REF!</definedName>
    <definedName name="PC_ISO_Revenue_Credit">#REF!</definedName>
    <definedName name="PC_JoinNIReturn">#REF!</definedName>
    <definedName name="PC_JoinPreTaxReturn">#REF!</definedName>
    <definedName name="PC_JoinTaxReturn">#REF!</definedName>
    <definedName name="PC_Local_Breakdown">#REF!</definedName>
    <definedName name="PC_LocalAnnualTrueUp">#REF!</definedName>
    <definedName name="PC_LocalBaseNIReturn">#REF!</definedName>
    <definedName name="PC_LocalBaseTaxReturn">#REF!</definedName>
    <definedName name="PC_LocalBreakdownNIandIncentives">#REF!</definedName>
    <definedName name="PC_LocalCarryCharge">#REF!</definedName>
    <definedName name="PC_LocalCostofCapital">#REF!</definedName>
    <definedName name="PC_LocalEquityReturn">#REF!</definedName>
    <definedName name="PC_LocalForecast">#REF!</definedName>
    <definedName name="PC_LocalLongTermDebtWeightedCostofCapital">#REF!</definedName>
    <definedName name="PC_LocalPlantAlloc">#REF!</definedName>
    <definedName name="PC_LocalPreferredWeightedCostofCapital">#REF!</definedName>
    <definedName name="PC_LocalPrefStockTaxReturn">#REF!</definedName>
    <definedName name="PC_LocalWageSalaryAlloc">#REF!</definedName>
    <definedName name="PC_MPRP_NonPTF_NIReturn">#REF!</definedName>
    <definedName name="PC_MPRP_NonPTF_PreTaxReturn">#REF!</definedName>
    <definedName name="PC_MPRP_NonPTF_TaxReturn">#REF!</definedName>
    <definedName name="PC_MPRP_PTF_NIReturn">#REF!</definedName>
    <definedName name="PC_MPRP_PTF_PreTaxReturn">#REF!</definedName>
    <definedName name="PC_MPRP_PTF_TaxReturn">#REF!</definedName>
    <definedName name="PC_MPRPPTFCostofCapital">#REF!</definedName>
    <definedName name="PC_NetworkAlloc">#REF!</definedName>
    <definedName name="PC_NewPreTaxReturn">#REF!</definedName>
    <definedName name="PC_NewTaxReturn">#REF!</definedName>
    <definedName name="PC_P96AnnualTrueUp">#REF!</definedName>
    <definedName name="PC_P96CostofCapital">#REF!</definedName>
    <definedName name="PC_P96PlantAlloc">#REF!</definedName>
    <definedName name="PC_P96PTFPlantAlloc">#REF!</definedName>
    <definedName name="PC_P96WageSalaryAlloc">#REF!</definedName>
    <definedName name="PC_P97AnnualTrueUp">#REF!</definedName>
    <definedName name="PC_P97PlantAlloc">#REF!</definedName>
    <definedName name="PC_P97PTFPlantAlloc">#REF!</definedName>
    <definedName name="PC_P97WageSalaryAlloc">#REF!</definedName>
    <definedName name="PC_Post03RSPCostofCapital">#REF!</definedName>
    <definedName name="PC_Pre97CostofCapital">#REF!</definedName>
    <definedName name="PC_PTF_NonPTF_Breakdown">#REF!</definedName>
    <definedName name="PC_RegBreakdownNIandIncentives">#REF!</definedName>
    <definedName name="PC_Regional_Breakdown">#REF!</definedName>
    <definedName name="PC_RegionalBaseNIReturn">#REF!</definedName>
    <definedName name="PC_RegionalBaseTaxReturn">#REF!</definedName>
    <definedName name="PC_RegionalCarryCharge">#REF!</definedName>
    <definedName name="PC_RegionalForecast">#REF!</definedName>
    <definedName name="PC_RegionalLongTermDebtWeightedCostofCapital">#REF!</definedName>
    <definedName name="PC_RegionalNewNIReturn">#REF!</definedName>
    <definedName name="PC_RegionalPreferredWeightedCostofCapital">#REF!</definedName>
    <definedName name="PC_RegionalPrefStockTaxReturn">#REF!</definedName>
    <definedName name="PC_RevReqDetails">#REF!</definedName>
    <definedName name="PC_Sch1LocalLCCPlantAlloc">#REF!</definedName>
    <definedName name="PC_Sch1LocalLCCWageAlloc">#REF!</definedName>
    <definedName name="PC_Sch1LocalTotalWageAlloc">#REF!</definedName>
    <definedName name="PC_Sch1RegLCCPlantAlloc">#REF!</definedName>
    <definedName name="PC_Sch1RegLCCPTFPlantAlloc">#REF!</definedName>
    <definedName name="PC_Sch1RegLCCWageAlloc">#REF!</definedName>
    <definedName name="PC_Sch1RegTotalWageAlloc">#REF!</definedName>
    <definedName name="PC_ThroughandOutDetails">#REF!</definedName>
    <definedName name="peaks" localSheetId="13">#REF!</definedName>
    <definedName name="peaks" localSheetId="15">#REF!</definedName>
    <definedName name="peaks">#REF!</definedName>
    <definedName name="plant_alloc_post_96">#REF!</definedName>
    <definedName name="plant_alloc_pre_97">#REF!</definedName>
    <definedName name="PlantAllocator">#REF!</definedName>
    <definedName name="poe">#REF!</definedName>
    <definedName name="Post03RSPCostofCapital">#REF!</definedName>
    <definedName name="POWER">#REF!</definedName>
    <definedName name="PP_Estimates">#REF!</definedName>
    <definedName name="PPage" localSheetId="13">#REF!</definedName>
    <definedName name="PPage" localSheetId="15">#REF!</definedName>
    <definedName name="PPage">#REF!</definedName>
    <definedName name="PPage1" localSheetId="13">#REF!</definedName>
    <definedName name="PPage1" localSheetId="15">#REF!</definedName>
    <definedName name="PPage1">#REF!</definedName>
    <definedName name="PPage2" localSheetId="13">#REF!</definedName>
    <definedName name="PPage2" localSheetId="15">#REF!</definedName>
    <definedName name="PPage2">#REF!</definedName>
    <definedName name="pr"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_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e97CostofCapital">#REF!</definedName>
    <definedName name="PreviousYear">#REF!</definedName>
    <definedName name="Print_23">#REF!</definedName>
    <definedName name="_xlnm.Print_Area" localSheetId="13">'Attachment Supp - 1'!$A$1:$R$58</definedName>
    <definedName name="_xlnm.Print_Area" localSheetId="15">'Attachment Supp - 3'!$A$1:$AC$73</definedName>
    <definedName name="_xlnm.Print_Area" localSheetId="14">'Attachment Supp -2'!$A$1:$E$12</definedName>
    <definedName name="_xlnm.Print_Area" localSheetId="12">'Attachment Supp TOC'!$A$1:$F$15</definedName>
    <definedName name="_xlnm.Print_Area">#REF!</definedName>
    <definedName name="Print_Area_MI">#REF!</definedName>
    <definedName name="_xlnm.Print_Titles">#N/A</definedName>
    <definedName name="PROJNAME">#REF!</definedName>
    <definedName name="PRORATE">#REF!</definedName>
    <definedName name="psnh_pilot" localSheetId="13">#REF!</definedName>
    <definedName name="psnh_pilot" localSheetId="15">#REF!</definedName>
    <definedName name="psnh_pilot">#REF!</definedName>
    <definedName name="psnh1" localSheetId="13">#REF!</definedName>
    <definedName name="psnh1" localSheetId="15">#REF!</definedName>
    <definedName name="psnh1">#REF!</definedName>
    <definedName name="psnh2" localSheetId="13">#REF!</definedName>
    <definedName name="psnh2" localSheetId="15">#REF!</definedName>
    <definedName name="psnh2">#REF!</definedName>
    <definedName name="psnhcoc" localSheetId="13">#REF!</definedName>
    <definedName name="psnhcoc" localSheetId="15">#REF!</definedName>
    <definedName name="psnhcoc">#REF!</definedName>
    <definedName name="PSNHCOC2" localSheetId="13">#REF!</definedName>
    <definedName name="PSNHCOC2" localSheetId="15">#REF!</definedName>
    <definedName name="PSNHCOC2">#REF!</definedName>
    <definedName name="PTF">#REF!</definedName>
    <definedName name="PTF________Non_PTF">#REF!</definedName>
    <definedName name="PTF_alloc_post_96">#REF!</definedName>
    <definedName name="PTF_alloc_pre_97">#REF!</definedName>
    <definedName name="PTF_NonPTF_Breakdown">#REF!</definedName>
    <definedName name="PTF_pct_minus_SkiffWestern">#REF!</definedName>
    <definedName name="PTFallocator">#REF!</definedName>
    <definedName name="Purpose" localSheetId="13">#REF!</definedName>
    <definedName name="Purpose" localSheetId="15">#REF!</definedName>
    <definedName name="Purpose">#REF!</definedName>
    <definedName name="PurPwrEstimates">#REF!</definedName>
    <definedName name="PVRATE">#REF!</definedName>
    <definedName name="Q_TEMP">#REF!</definedName>
    <definedName name="qqq" hidden="1">{#N/A,#N/A,FALSE,"Sheet1";#N/A,#N/A,FALSE,"Sheet1"}</definedName>
    <definedName name="qqq_1" hidden="1">{#N/A,#N/A,FALSE,"Sheet1";#N/A,#N/A,FALSE,"Sheet1"}</definedName>
    <definedName name="qrptBudgetPriority">#REF!</definedName>
    <definedName name="QTD">#REF!</definedName>
    <definedName name="QTRCLPINC">#REF!</definedName>
    <definedName name="QTRCONCLREC">#REF!</definedName>
    <definedName name="QTRECONOMY">#REF!</definedName>
    <definedName name="QTRENERGY">#REF!</definedName>
    <definedName name="QTRPRICEMIX">#REF!</definedName>
    <definedName name="QTRPSNHINC">#REF!</definedName>
    <definedName name="QTRRATEDEC">#REF!</definedName>
    <definedName name="QTRRATEREF">#REF!</definedName>
    <definedName name="QTRWEATHER">#REF!</definedName>
    <definedName name="QTRWHOLESALE">#REF!</definedName>
    <definedName name="QTRWMINC">#REF!</definedName>
    <definedName name="Quarters">#REF!</definedName>
    <definedName name="RA">#REF!</definedName>
    <definedName name="RALLOC">#N/A</definedName>
    <definedName name="RATE">#N/A</definedName>
    <definedName name="rateyears">#REF!</definedName>
    <definedName name="RB">#REF!</definedName>
    <definedName name="RBAL">#N/A</definedName>
    <definedName name="RBREV">#N/A</definedName>
    <definedName name="RBREV1">#N/A</definedName>
    <definedName name="RECONFINCHK">#REF!</definedName>
    <definedName name="RegBreakdownNIandIncentives">#REF!</definedName>
    <definedName name="REGCOM">#N/A</definedName>
    <definedName name="REGIND">#N/A</definedName>
    <definedName name="Regional_Breakdown">#REF!</definedName>
    <definedName name="RegionalBaseNIReturn">#REF!</definedName>
    <definedName name="RegionalBaseTaxReturn">#REF!</definedName>
    <definedName name="RegionalCarryCharge">#REF!</definedName>
    <definedName name="RegionalForecast">#REF!</definedName>
    <definedName name="RegionalLongTermDebtWeightedCostofCapital">#REF!</definedName>
    <definedName name="RegionalNewNIReturn">#REF!</definedName>
    <definedName name="RegionalPreferredWeightedCostofCapital">#REF!</definedName>
    <definedName name="RegionalPrefStockTaxReturn">#REF!</definedName>
    <definedName name="REGRES">#N/A</definedName>
    <definedName name="REGSTL">#N/A</definedName>
    <definedName name="RESC">#N/A</definedName>
    <definedName name="RESMOD">#REF!</definedName>
    <definedName name="RESREG">#N/A</definedName>
    <definedName name="RETMOD">#REF!</definedName>
    <definedName name="Revenue">#REF!</definedName>
    <definedName name="RevReqDetails">#REF!</definedName>
    <definedName name="RFREV">#N/A</definedName>
    <definedName name="RGREV">#N/A</definedName>
    <definedName name="RN_Payment">#REF!</definedName>
    <definedName name="RN_Revenue">#REF!</definedName>
    <definedName name="RNS_Credits">#REF!</definedName>
    <definedName name="RNS_Data">#REF!</definedName>
    <definedName name="RNS_Data_1">#REF!</definedName>
    <definedName name="RNS_Data_2">#REF!</definedName>
    <definedName name="RNS_Rate">#REF!</definedName>
    <definedName name="RNS_Rate_Rev">#REF!</definedName>
    <definedName name="ROGER">#REF!</definedName>
    <definedName name="RRMOD">#REF!</definedName>
    <definedName name="RSAL">#N/A</definedName>
    <definedName name="RSP_ID___ACL____LSP___CEII_TCA">#REF!</definedName>
    <definedName name="RSPIncrementalCOC">#REF!</definedName>
    <definedName name="RTREV">#N/A</definedName>
    <definedName name="RYREV">#N/A</definedName>
    <definedName name="S_W_pct_PTF" localSheetId="13">#REF!</definedName>
    <definedName name="S_W_pct_PTF" localSheetId="15">#REF!</definedName>
    <definedName name="S_W_pct_PTF">#REF!</definedName>
    <definedName name="S93_">#N/A</definedName>
    <definedName name="S94_">#N/A</definedName>
    <definedName name="S95_">#N/A</definedName>
    <definedName name="S96_">#N/A</definedName>
    <definedName name="Sales">#REF!</definedName>
    <definedName name="SalesG01998F">#REF!</definedName>
    <definedName name="SalesG0Actual">#REF!</definedName>
    <definedName name="SALLOC">#N/A</definedName>
    <definedName name="SB" localSheetId="13">#REF!</definedName>
    <definedName name="SB" localSheetId="15">#REF!</definedName>
    <definedName name="SB">#REF!</definedName>
    <definedName name="SBREV">#N/A</definedName>
    <definedName name="SBREV1">#N/A</definedName>
    <definedName name="Sch13PlantAlloc">#REF!</definedName>
    <definedName name="Sch13WageAlloc">#REF!</definedName>
    <definedName name="Sch1LocalLCCPlantAlloc">#REF!</definedName>
    <definedName name="Sch1LocalLCCWageAlloc">#REF!</definedName>
    <definedName name="Sch1LocalTotalWageAlloc">#REF!</definedName>
    <definedName name="Sch1RegLCCPlantAlloc">#REF!</definedName>
    <definedName name="Sch1RegLCCPTFPlantAlloc">#REF!</definedName>
    <definedName name="Sch1RegLCCWageAlloc">#REF!</definedName>
    <definedName name="Sch1RegTotalWageAlloc">#REF!</definedName>
    <definedName name="SCHXDTL">#REF!</definedName>
    <definedName name="SCHXII">#REF!</definedName>
    <definedName name="SCRC">#REF!</definedName>
    <definedName name="Seabrook93">#REF!</definedName>
    <definedName name="Seabrook94">#REF!</definedName>
    <definedName name="select">#REF!</definedName>
    <definedName name="SFREV">#N/A</definedName>
    <definedName name="SGREV">#N/A</definedName>
    <definedName name="sheet" localSheetId="13">#REF!</definedName>
    <definedName name="sheet" localSheetId="15">#REF!</definedName>
    <definedName name="sheet">#REF!</definedName>
    <definedName name="Source" localSheetId="13">#REF!</definedName>
    <definedName name="Source" localSheetId="15">#REF!</definedName>
    <definedName name="Source">#REF!</definedName>
    <definedName name="SSAL">#N/A</definedName>
    <definedName name="STAT44">#REF!</definedName>
    <definedName name="STAT44DTL">#REF!</definedName>
    <definedName name="STAT45">#REF!</definedName>
    <definedName name="STAT45DTL">#REF!</definedName>
    <definedName name="State">#REF!</definedName>
    <definedName name="STL_TYPE_FINAL">#REF!</definedName>
    <definedName name="STL_TYPE_LIST">#REF!</definedName>
    <definedName name="STL_TYPE_PRELIM">#REF!</definedName>
    <definedName name="STLC">#N/A</definedName>
    <definedName name="STLMOD">#REF!</definedName>
    <definedName name="STREV">#N/A</definedName>
    <definedName name="SubmissionDate">#REF!</definedName>
    <definedName name="sum" localSheetId="13">#REF!</definedName>
    <definedName name="sum" localSheetId="15">#REF!</definedName>
    <definedName name="sum">#REF!</definedName>
    <definedName name="summary" localSheetId="13">#REF!</definedName>
    <definedName name="summary" localSheetId="15">#REF!</definedName>
    <definedName name="summary">#REF!</definedName>
    <definedName name="sumptf2" localSheetId="13">#REF!</definedName>
    <definedName name="sumptf2" localSheetId="15">#REF!</definedName>
    <definedName name="sumptf2">#REF!</definedName>
    <definedName name="sumt9">#REF!</definedName>
    <definedName name="sumtran2" localSheetId="13">#REF!</definedName>
    <definedName name="sumtran2" localSheetId="15">#REF!</definedName>
    <definedName name="sumtran2">#REF!</definedName>
    <definedName name="sumtrans" localSheetId="13">#REF!</definedName>
    <definedName name="sumtrans" localSheetId="15">#REF!</definedName>
    <definedName name="sumtrans">#REF!</definedName>
    <definedName name="Support">#REF!</definedName>
    <definedName name="taxdeprate">#REF!</definedName>
    <definedName name="TAXES">#REF!</definedName>
    <definedName name="taxlife">#REF!</definedName>
    <definedName name="tbl_Additions_Transmission" localSheetId="13">#REF!</definedName>
    <definedName name="tbl_Additions_Transmission" localSheetId="15">#REF!</definedName>
    <definedName name="tbl_Additions_Transmission">#REF!</definedName>
    <definedName name="tbl_Additions_Transmission2_Mark" localSheetId="13">#REF!</definedName>
    <definedName name="tbl_Additions_Transmission2_Mark" localSheetId="15">#REF!</definedName>
    <definedName name="tbl_Additions_Transmission2_Mark">#REF!</definedName>
    <definedName name="tbl_allclassified" localSheetId="13">#REF!</definedName>
    <definedName name="tbl_allclassified" localSheetId="15">#REF!</definedName>
    <definedName name="tbl_allclassified">#REF!</definedName>
    <definedName name="tbl_Retirements_Transmission" localSheetId="13">#REF!</definedName>
    <definedName name="tbl_Retirements_Transmission" localSheetId="15">#REF!</definedName>
    <definedName name="tbl_Retirements_Transmission">#REF!</definedName>
    <definedName name="tbl_Retirements_Transmission2_Mark" localSheetId="13">#REF!</definedName>
    <definedName name="tbl_Retirements_Transmission2_Mark" localSheetId="15">#REF!</definedName>
    <definedName name="tbl_Retirements_Transmission2_Mark">#REF!</definedName>
    <definedName name="temp" localSheetId="13">#REF!</definedName>
    <definedName name="temp" localSheetId="15">#REF!</definedName>
    <definedName name="temp">#REF!</definedName>
    <definedName name="Test">#REF!</definedName>
    <definedName name="test1" hidden="1">#REF!</definedName>
    <definedName name="test2" hidden="1">#REF!</definedName>
    <definedName name="Test3">#REF!</definedName>
    <definedName name="Test5">#REF!</definedName>
    <definedName name="TestYear">#REF!</definedName>
    <definedName name="ThirdYr_Allocators">#REF!</definedName>
    <definedName name="ThirdYr_AnnualTrueUpDetails">#REF!</definedName>
    <definedName name="ThirdYr_BasePreTaxReturn">#REF!</definedName>
    <definedName name="ThirdYr_CostofCapDetails">#REF!</definedName>
    <definedName name="ThirdYr_CustSvc_SalesAlloc">#REF!</definedName>
    <definedName name="ThirdYr_EquityTaxReturn">#REF!</definedName>
    <definedName name="ThirdYr_ForecastDetails">#REF!</definedName>
    <definedName name="ThirdYr_InputCalcs">#REF!</definedName>
    <definedName name="ThirdYr_InvestmentBaseDetails">#REF!</definedName>
    <definedName name="ThirdYr_InvestmentReturnandTaxesDetails">#REF!</definedName>
    <definedName name="ThirdYr_JoinNIReturn">#REF!</definedName>
    <definedName name="ThirdYr_JoinPreTaxReturn">#REF!</definedName>
    <definedName name="ThirdYr_JoinTaxReturn">#REF!</definedName>
    <definedName name="ThirdYr_Local_Breakdown">#REF!</definedName>
    <definedName name="ThirdYr_LocalBaseNIReturn">#REF!</definedName>
    <definedName name="ThirdYr_LocalBaseTaxReturn">#REF!</definedName>
    <definedName name="ThirdYr_LocalBreakdownNIandIncentives">#REF!</definedName>
    <definedName name="ThirdYr_LocalCarryCharge">#REF!</definedName>
    <definedName name="ThirdYr_LocalCostofCapital">#REF!</definedName>
    <definedName name="ThirdYr_LocalEquityReturn">#REF!</definedName>
    <definedName name="ThirdYr_LocalLongTermDebtWeightedCostofCapital">#REF!</definedName>
    <definedName name="ThirdYr_LocalPlantAlloc">#REF!</definedName>
    <definedName name="ThirdYr_LocalPreferredWeightedCostofCapital">#REF!</definedName>
    <definedName name="ThirdYr_LocalPrefStockTaxReturn">#REF!</definedName>
    <definedName name="ThirdYr_LocalWageSalaryAlloc">#REF!</definedName>
    <definedName name="ThirdYr_MPRP_NonPTF_NIReturn">#REF!</definedName>
    <definedName name="ThirdYr_MPRP_NonPTF_PreTaxReturn">#REF!</definedName>
    <definedName name="ThirdYr_MPRP_NonPTF_TaxReturn">#REF!</definedName>
    <definedName name="ThirdYr_MPRP_PTF_NIReturn">#REF!</definedName>
    <definedName name="ThirdYr_MPRP_PTF_PreTaxReturn">#REF!</definedName>
    <definedName name="ThirdYr_MPRP_PTF_TaxReturn">#REF!</definedName>
    <definedName name="ThirdYr_MPRPPTFCostofCapital">#REF!</definedName>
    <definedName name="ThirdYr_NetworkAlloc">#REF!</definedName>
    <definedName name="ThirdYr_NewPreTaxReturn">#REF!</definedName>
    <definedName name="ThirdYr_NewTaxReturn">#REF!</definedName>
    <definedName name="ThirdYr_P96CostofCapital">#REF!</definedName>
    <definedName name="ThirdYr_P96PlantAlloc">#REF!</definedName>
    <definedName name="ThirdYr_P96PTFPlantAlloc">#REF!</definedName>
    <definedName name="ThirdYr_P96WageSalaryAlloc">#REF!</definedName>
    <definedName name="ThirdYr_P97PlantAlloc">#REF!</definedName>
    <definedName name="ThirdYr_P97PTFPlantAlloc">#REF!</definedName>
    <definedName name="ThirdYr_P97WageSalaryAlloc">#REF!</definedName>
    <definedName name="ThirdYr_Post03RSPCostofCapital">#REF!</definedName>
    <definedName name="ThirdYr_Pre97CostofCapital">#REF!</definedName>
    <definedName name="ThirdYr_RegBreakdownNIandIncentives">#REF!</definedName>
    <definedName name="ThirdYr_Regional_Breakdown">#REF!</definedName>
    <definedName name="ThirdYr_RegionalBaseNIReturn">#REF!</definedName>
    <definedName name="ThirdYr_RegionalCarryCharge">#REF!</definedName>
    <definedName name="ThirdYr_RegionalLongTermDebtWeightedCostofCapital">#REF!</definedName>
    <definedName name="ThirdYr_RegionalNewNIReturn">#REF!</definedName>
    <definedName name="ThirdYr_RegionalPreferredWeightedCostofCapital">#REF!</definedName>
    <definedName name="ThirdYr_RegionalPrefStockTaxReturn">#REF!</definedName>
    <definedName name="ThirdYr_RegoinalBaseTaxReturn">#REF!</definedName>
    <definedName name="ThirdYr_RevReqDetails">#REF!</definedName>
    <definedName name="ThirdYr_Sch1LocalLCCPlantAlloc">#REF!</definedName>
    <definedName name="ThirdYr_Sch1LocalLCCWageAlloc">#REF!</definedName>
    <definedName name="ThirdYr_Sch1LocalTotalWageAlloc">#REF!</definedName>
    <definedName name="ThirdYr_ThroughandOutDetails">#REF!</definedName>
    <definedName name="ThroughandOutDetails">#REF!</definedName>
    <definedName name="title" localSheetId="13">#REF!</definedName>
    <definedName name="title" localSheetId="15">#REF!</definedName>
    <definedName name="title">#REF!</definedName>
    <definedName name="TM1REBUILDOPTION">1</definedName>
    <definedName name="TOTALPG1">#REF!</definedName>
    <definedName name="TOTALPG2">#REF!</definedName>
    <definedName name="TOTALPG3">#REF!</definedName>
    <definedName name="totaltrans" localSheetId="13">#REF!</definedName>
    <definedName name="totaltrans" localSheetId="15">#REF!</definedName>
    <definedName name="totaltrans">#REF!</definedName>
    <definedName name="TOTCOM">#N/A</definedName>
    <definedName name="TOTIND">#N/A</definedName>
    <definedName name="TOTREG">#N/A</definedName>
    <definedName name="TOTRES">#N/A</definedName>
    <definedName name="TP_Footer_User" hidden="1">"Peter Dolan (Ben/Ret, Boston)"</definedName>
    <definedName name="TP_Footer_Version" hidden="1">"v4.00"</definedName>
    <definedName name="Transmission_Rates">#REF!</definedName>
    <definedName name="TransmissionPlantAllocator">#REF!</definedName>
    <definedName name="U3A2">#REF!</definedName>
    <definedName name="U3A2CHK">#REF!</definedName>
    <definedName name="U3A2DTL">#REF!</definedName>
    <definedName name="unitil_comp" localSheetId="13">#REF!</definedName>
    <definedName name="unitil_comp" localSheetId="15">#REF!</definedName>
    <definedName name="unitil_comp">#REF!</definedName>
    <definedName name="unitil_pilot" localSheetId="13">#REF!</definedName>
    <definedName name="unitil_pilot" localSheetId="15">#REF!</definedName>
    <definedName name="unitil_pilot">#REF!</definedName>
    <definedName name="wage_alloc_post_96">#REF!</definedName>
    <definedName name="wage_alloc_pre_97">#REF!</definedName>
    <definedName name="WageAllocator">#REF!</definedName>
    <definedName name="wages" localSheetId="13">#REF!</definedName>
    <definedName name="wages" localSheetId="15">#REF!</definedName>
    <definedName name="wages">#REF!</definedName>
    <definedName name="WC">#REF!</definedName>
    <definedName name="WEEK">#REF!</definedName>
    <definedName name="Weeks" localSheetId="13">#REF!</definedName>
    <definedName name="Weeks" localSheetId="15">#REF!</definedName>
    <definedName name="Weeks">#REF!</definedName>
    <definedName name="WESCOM">#N/A</definedName>
    <definedName name="WESIND">#N/A</definedName>
    <definedName name="WESRES">#N/A</definedName>
    <definedName name="WESSTL">#N/A</definedName>
    <definedName name="WESTERN">#N/A</definedName>
    <definedName name="WESTOT">#N/A</definedName>
    <definedName name="wgl" hidden="1">{#N/A,#N/A,FALSE,"GLDwnLoad"}</definedName>
    <definedName name="wgl_1" hidden="1">{#N/A,#N/A,FALSE,"GLDwnLoad"}</definedName>
    <definedName name="win" hidden="1">{#N/A,#N/A,FALSE,"OTHERINPUTS";#N/A,#N/A,FALSE,"DITRATEINPUTS";#N/A,#N/A,FALSE,"SUPPLIEDADJINPUT";#N/A,#N/A,FALSE,"TIMINGDIFFINPUTS";#N/A,#N/A,FALSE,"BR&amp;SUPADJ."}</definedName>
    <definedName name="win_1" hidden="1">{#N/A,#N/A,FALSE,"OTHERINPUTS";#N/A,#N/A,FALSE,"DITRATEINPUTS";#N/A,#N/A,FALSE,"SUPPLIEDADJINPUT";#N/A,#N/A,FALSE,"TIMINGDIFFINPUTS";#N/A,#N/A,FALSE,"BR&amp;SUPADJ."}</definedName>
    <definedName name="wmeco1" localSheetId="13">#REF!</definedName>
    <definedName name="wmeco1" localSheetId="15">#REF!</definedName>
    <definedName name="wmeco1">#REF!</definedName>
    <definedName name="wmeco2" localSheetId="13">#REF!</definedName>
    <definedName name="wmeco2" localSheetId="15">#REF!</definedName>
    <definedName name="wmeco2">#REF!</definedName>
    <definedName name="wmecococ" localSheetId="13">#REF!</definedName>
    <definedName name="wmecococ" localSheetId="15">#REF!</definedName>
    <definedName name="wmecococ">#REF!</definedName>
    <definedName name="WMECOCOC2" localSheetId="13">#REF!</definedName>
    <definedName name="WMECOCOC2" localSheetId="15">#REF!</definedName>
    <definedName name="WMECOCOC2">#REF!</definedName>
    <definedName name="WMECOcoverages">#REF!</definedName>
    <definedName name="WMECOEP">#REF!</definedName>
    <definedName name="WMECOequity">#REF!</definedName>
    <definedName name="WMECOresults">#REF!</definedName>
    <definedName name="WORK1">#REF!</definedName>
    <definedName name="WORK10">#REF!</definedName>
    <definedName name="WORK2">#REF!</definedName>
    <definedName name="WORK3">#REF!</definedName>
    <definedName name="WORK4">#REF!</definedName>
    <definedName name="WORK5">#REF!</definedName>
    <definedName name="WORK6">#REF!</definedName>
    <definedName name="WORK7">#REF!</definedName>
    <definedName name="WORK8">#REF!</definedName>
    <definedName name="WORK9">#REF!</definedName>
    <definedName name="wp"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p_1"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r" hidden="1">{#N/A,#N/A,FALSE,"RORMEMO";#N/A,#N/A,FALSE,"RORSUMMARY";#N/A,#N/A,FALSE,"RORDETAIL"}</definedName>
    <definedName name="wr_1" hidden="1">{#N/A,#N/A,FALSE,"RORMEMO";#N/A,#N/A,FALSE,"RORSUMMARY";#N/A,#N/A,FALSE,"RORDETAIL"}</definedName>
    <definedName name="wrn.All._.Sheets." hidden="1">{#N/A,#N/A,TRUE,"Blank";#N/A,#N/A,TRUE,"Report - Portrait";#N/A,#N/A,TRUE,"Report - Landscape";#N/A,#N/A,TRUE,"FAS87 Results"}</definedName>
    <definedName name="wrn.All._.Sheets._1" hidden="1">{#N/A,#N/A,TRUE,"Blank";#N/A,#N/A,TRUE,"Report - Portrait";#N/A,#N/A,TRUE,"Report - Landscape";#N/A,#N/A,TRUE,"FAS87 Results"}</definedName>
    <definedName name="wrn.CLP._.SEG._.INPUTS." hidden="1">{#N/A,#N/A,FALSE,"Rev Seg Taxes";#N/A,#N/A,FALSE,"BookRev Seg";#N/A,#N/A,FALSE,"Supp Adj Seg";#N/A,#N/A,FALSE,"outside prov seg taxes"}</definedName>
    <definedName name="wrn.CLP._.SEG._.PROV." hidden="1">{#N/A,#N/A,FALSE,"Book Tax Inc Seg";#N/A,#N/A,FALSE,"CCBT Seg";#N/A,#N/A,FALSE,"Perm Diff Seg";#N/A,#N/A,FALSE,"Temp Diff Seg";#N/A,#N/A,FALSE,"Temp Diff Detail Op Seg";#N/A,#N/A,FALSE,"Def Tax Detail OP Seg";#N/A,#N/A,FALSE,"Temp Diff Detail NonOp Seg";#N/A,#N/A,FALSE,"Def Tax Detail NonOp Seg";#N/A,#N/A,FALSE,"Total Seg Taxes";#N/A,#N/A,FALSE,"SYSJRNLsegmented";#N/A,#N/A,FALSE,"ETR"}</definedName>
    <definedName name="wrn.CLP_GL." hidden="1">{#N/A,#N/A,FALSE,"GLDwnLoad"}</definedName>
    <definedName name="wrn.CLP_GL._1" hidden="1">{#N/A,#N/A,FALSE,"GLDwnLoad"}</definedName>
    <definedName name="wrn.CLP_INPUTS." hidden="1">{#N/A,#N/A,FALSE,"OTHERINPUTS";#N/A,#N/A,FALSE,"DITRATEINPUTS";#N/A,#N/A,FALSE,"SUPPLIEDADJINPUT";#N/A,#N/A,FALSE,"TIMINGDIFFINPUTS";#N/A,#N/A,FALSE,"BR&amp;SUPADJ."}</definedName>
    <definedName name="wrn.CLP_INPUTS._1" hidden="1">{#N/A,#N/A,FALSE,"OTHERINPUTS";#N/A,#N/A,FALSE,"DITRATEINPUTS";#N/A,#N/A,FALSE,"SUPPLIEDADJINPUT";#N/A,#N/A,FALSE,"TIMINGDIFFINPUTS";#N/A,#N/A,FALSE,"BR&amp;SUPADJ."}</definedName>
    <definedName name="wrn.CLP_PROV."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wrn.CLP_PROV._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wrn.CY_GL." hidden="1">{#N/A,#N/A,FALSE,"GLDwnLoad"}</definedName>
    <definedName name="wrn.CY_INPUTS." hidden="1">{#N/A,#N/A,FALSE,"OTHERINPUTS";#N/A,#N/A,FALSE,"DITRATEINPUTS";#N/A,#N/A,FALSE,"SUPPLIEDADJINPUT";#N/A,#N/A,FALSE,"TIMINGDIFFINPUTS";#N/A,#N/A,FALSE,"COSSINPUT";#N/A,#N/A,FALSE,"BR&amp;SUPADJ."}</definedName>
    <definedName name="wrn.CY_PROV."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wrn.CYFAS109." hidden="1">{#N/A,#N/A,FALSE,"FAS109 Summary";#N/A,#N/A,FALSE,"FAS109 OPER 190 ITC";#N/A,#N/A,FALSE,"FAS109 OPER 190 Other";#N/A,#N/A,FALSE,"FAS109 OPER 282";#N/A,#N/A,FALSE,"FAS109 OPER 283";#N/A,#N/A,FALSE,"FAS109 Non OPER 283 ";#N/A,#N/A,FALSE,"J.E.UPLOAD DATA"}</definedName>
    <definedName name="wrn.HWP_GL." hidden="1">{#N/A,#N/A,FALSE,"GLDwnLoad"}</definedName>
    <definedName name="wrn.HWP_INPUTS." hidden="1">{#N/A,#N/A,FALSE,"OTHERINPUTS";#N/A,#N/A,FALSE,"SUPPLIEDADJINPUT";#N/A,#N/A,FALSE,"BR&amp;SUPADJ."}</definedName>
    <definedName name="wrn.HWP_PROV." hidden="1">{#N/A,#N/A,FALSE,"Title Page";#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marginal._.summary." hidden="1">{#N/A,#N/A,FALSE,"SHEET1 A";"marginal summary",#N/A,FALSE,"SHEET1 A";#N/A,#N/A,FALSE,"SHEET1 A";#N/A,#N/A,FALSE,"SHEET1 A";#N/A,#N/A,FALSE,"SHEET1 A"}</definedName>
    <definedName name="wrn.marginal._.summary._1" hidden="1">{#N/A,#N/A,FALSE,"SHEET1 A";"marginal summary",#N/A,FALSE,"SHEET1 A";#N/A,#N/A,FALSE,"SHEET1 A";#N/A,#N/A,FALSE,"SHEET1 A";#N/A,#N/A,FALSE,"SHEET1 A"}</definedName>
    <definedName name="wrn.MARGINALS." hidden="1">{#N/A,#N/A,FALSE,"Sheet1";#N/A,#N/A,FALSE,"Sheet1"}</definedName>
    <definedName name="wrn.MARGINALS._.2." hidden="1">{#N/A,#N/A,FALSE,"Sheet1";#N/A,#N/A,FALSE,"Sheet1"}</definedName>
    <definedName name="wrn.MARGINALS._.2._1" hidden="1">{#N/A,#N/A,FALSE,"Sheet1";#N/A,#N/A,FALSE,"Sheet1"}</definedName>
    <definedName name="wrn.MARGINALS._.OFFPEAK." hidden="1">{#N/A,#N/A,FALSE,"Sheet1";#N/A,#N/A,FALSE,"Sheet1"}</definedName>
    <definedName name="wrn.MARGINALS._.OFFPEAK._1" hidden="1">{#N/A,#N/A,FALSE,"Sheet1";#N/A,#N/A,FALSE,"Sheet1"}</definedName>
    <definedName name="wrn.MARGINALS._1" hidden="1">{#N/A,#N/A,FALSE,"Sheet1";#N/A,#N/A,FALSE,"Sheet1"}</definedName>
    <definedName name="wrn.MARGINS." hidden="1">{#N/A,#N/A,FALSE,"SHEET1 A";#N/A,#N/A,FALSE,"SHEET1 A";#N/A,#N/A,FALSE,"SHEET1 A";#N/A,#N/A,FALSE,"SHEET1 A"}</definedName>
    <definedName name="wrn.MARGINS._1" hidden="1">{#N/A,#N/A,FALSE,"SHEET1 A";#N/A,#N/A,FALSE,"SHEET1 A";#N/A,#N/A,FALSE,"SHEET1 A";#N/A,#N/A,FALSE,"SHEET1 A"}</definedName>
    <definedName name="wrn.NGS_GL." hidden="1">{#N/A,#N/A,FALSE,"GLDwnLoad"}</definedName>
    <definedName name="wrn.NGS_INPUTS." hidden="1">{#N/A,#N/A,FALSE,"OTHERINPUTS";#N/A,#N/A,FALSE,"SUPPLIEDADJINPUT";#N/A,#N/A,FALSE,"BR&amp;SUPADJ."}</definedName>
    <definedName name="wrn.NGS_PROV." hidden="1">{#N/A,#N/A,FALSE,"TITLEPG";#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NH._.Pilot._.Customer._.Profiles." hidden="1">{#N/A,#N/A,TRUE,"Rate P&amp;L";#N/A,#N/A,TRUE,"P&amp;L water";#N/A,#N/A,TRUE,"P&amp;L SH&amp;W";#N/A,#N/A,TRUE,"Rate G";#N/A,#N/A,TRUE,"Rate GV";#N/A,#N/A,TRUE,"Rate LG"}</definedName>
    <definedName name="wrn.NH._.Pilot._.Customer._.Profiles._1" hidden="1">{#N/A,#N/A,TRUE,"Rate P&amp;L";#N/A,#N/A,TRUE,"P&amp;L water";#N/A,#N/A,TRUE,"P&amp;L SH&amp;W";#N/A,#N/A,TRUE,"Rate G";#N/A,#N/A,TRUE,"Rate GV";#N/A,#N/A,TRUE,"Rate LG"}</definedName>
    <definedName name="wrn.Print." hidden="1">{#N/A,#N/A,FALSE,"Assumptions ";#N/A,#N/A,FALSE,"Maintenance";#N/A,#N/A,FALSE,"100MW INC";#N/A,#N/A,FALSE,"100MW DEC";#N/A,#N/A,FALSE,"STFUEL 1%";#N/A,#N/A,FALSE,"STFUEL NG"}</definedName>
    <definedName name="wrn.Print._1" hidden="1">{#N/A,#N/A,FALSE,"Assumptions ";#N/A,#N/A,FALSE,"Maintenance";#N/A,#N/A,FALSE,"100MW INC";#N/A,#N/A,FALSE,"100MW DEC";#N/A,#N/A,FALSE,"STFUEL 1%";#N/A,#N/A,FALSE,"STFUEL NG"}</definedName>
    <definedName name="wrn.PSNH_GL." hidden="1">{#N/A,#N/A,FALSE,"GLDwnLoad"}</definedName>
    <definedName name="wrn.PSNH_INPUTS." hidden="1">{#N/A,#N/A,FALSE,"OTHERINPUTS";#N/A,#N/A,FALSE,"DITRATEINPUTS";#N/A,#N/A,FALSE,"SUPPLIEDADJINPUT";#N/A,#N/A,FALSE,"TIMINGDIFFINPUTS";#N/A,#N/A,FALSE,"BR&amp;SUPADJ."}</definedName>
    <definedName name="wrn.PSNH_PROV." hidden="1">{#N/A,#N/A,FALSE,"TITLEPG";#N/A,#N/A,FALSE,"INDEX";#N/A,#N/A,FALSE,"BKTAXINCOME";#N/A,#N/A,FALSE,"INTERESTALLOC";#N/A,#N/A,FALSE,"FITCALC";#N/A,#N/A,FALSE,"NHBPT";#N/A,#N/A,FALSE,"CCBT";#N/A,#N/A,FALSE,"PERMDIFFEVENTS";#N/A,#N/A,FALSE,"OPTIMEVENTS";#N/A,#N/A,FALSE,"NONOPTIMEVENTS";#N/A,#N/A,FALSE,"DEPREC";#N/A,#N/A,FALSE,"PERMDIFF";#N/A,#N/A,FALSE,"OPTIMDIFF";#N/A,#N/A,FALSE,"NONOPTIMDIFF";#N/A,#N/A,FALSE,"OP190CRQTR";#N/A,#N/A,FALSE,"NONOP190CRQTR";#N/A,#N/A,FALSE,"OP190CRYTD";#N/A,#N/A,FALSE,"NONOP190CRYTD";#N/A,#N/A,FALSE,"OP190PRYTD";#N/A,#N/A,FALSE,"NONOP190PRYTD";#N/A,#N/A,FALSE,"AC282CRQTR";#N/A,#N/A,FALSE,"AC282CRYTD";#N/A,#N/A,FALSE,"AC282PRYTD";#N/A,#N/A,FALSE,"AC283CRQTR";#N/A,#N/A,FALSE,"AC283CRYTD";#N/A,#N/A,FALSE,"AC283PRYTD";#N/A,#N/A,FALSE,"DITSUM";#N/A,#N/A,FALSE,"CRYTDACREC";#N/A,#N/A,FALSE,"PRYTDACREC";#N/A,#N/A,FALSE,"SYSJRNL";#N/A,#N/A,FALSE,"Reason.Test";#N/A,#N/A,FALSE,"FAS109 Study";#N/A,#N/A,FALSE,"FAS109 Plant"}</definedName>
    <definedName name="wrn.REPORT." hidden="1">{"PRN1",#N/A,FALSE,"REPORT";"PRN2",#N/A,FALSE,"REPORT";"PRNA",#N/A,FALSE,"SALE200";"PRNB",#N/A,FALSE,"SALE200";"PRND",#N/A,FALSE,"SALE400";"PRNC",#N/A,FALSE,"SALE400"}</definedName>
    <definedName name="wrn.REPORT._1" hidden="1">{"PRN1",#N/A,FALSE,"REPORT";"PRN2",#N/A,FALSE,"REPORT";"PRNA",#N/A,FALSE,"SALE200";"PRNB",#N/A,FALSE,"SALE200";"PRND",#N/A,FALSE,"SALE400";"PRNC",#N/A,FALSE,"SALE400"}</definedName>
    <definedName name="wrn.ROR_MEMO." hidden="1">{#N/A,#N/A,FALSE,"RORMEMO";#N/A,#N/A,FALSE,"RORSUMMARY";#N/A,#N/A,FALSE,"RORDETAIL"}</definedName>
    <definedName name="wrn.ROR_MEMO._1" hidden="1">{#N/A,#N/A,FALSE,"RORMEMO";#N/A,#N/A,FALSE,"RORSUMMARY";#N/A,#N/A,FALSE,"RORDETAIL"}</definedName>
    <definedName name="wrn.SELECT_GL." hidden="1">{#N/A,#N/A,FALSE,"GLDwnLoad"}</definedName>
    <definedName name="wrn.SELECT_INPUTS." hidden="1">{#N/A,#N/A,FALSE,"OTHERINPUTS";#N/A,#N/A,FALSE,"SUPPLIEDADJINPUT";#N/A,#N/A,FALSE,"BR&amp;SUPADJ."}</definedName>
    <definedName name="wrn.SELECT_PROV." hidden="1">{#N/A,#N/A,FALSE,"TITLEPG";#N/A,#N/A,FALSE,"INDEX";#N/A,#N/A,FALSE,"BKTAXINCOME";#N/A,#N/A,FALSE,"FITCALC";#N/A,#N/A,FALSE,"CCBT";#N/A,#N/A,FALSE,"MET";#N/A,#N/A,FALSE,"New York";#N/A,#N/A,FALSE,"New Jersey";#N/A,#N/A,FALSE,"Penn";#N/A,#N/A,FALSE,"PERMDIFFEVENTS";#N/A,#N/A,FALSE,"TIMDIFFEVENTS";#N/A,#N/A,FALSE,"DEPREC";#N/A,#N/A,FALSE,"PERMDIFF";#N/A,#N/A,FALSE,"OPTIMDIFF";#N/A,#N/A,FALSE,"NONOPTIMDIFF";#N/A,#N/A,FALSE,"Deferred Tax Analysis";#N/A,#N/A,FALSE,"Def Tax Entry";#N/A,#N/A,FALSE,"DITSUM";#N/A,#N/A,FALSE,"Tax Reserve";#N/A,#N/A,FALSE,"ETR";#N/A,#N/A,FALSE,"CRYTDACREC";#N/A,#N/A,FALSE,"PRYTDACREC";#N/A,#N/A,FALSE,"SYSJRNL"}</definedName>
    <definedName name="wrn.Walingfd." hidden="1">{"Rates",#N/A,FALSE,"Rates";"Energy",#N/A,FALSE,"Energy";"Costs",#N/A,FALSE,"Costs";"Summary",#N/A,FALSE,"Summary"}</definedName>
    <definedName name="wrn.Walingfd._1" hidden="1">{"Rates",#N/A,FALSE,"Rates";"Energy",#N/A,FALSE,"Energy";"Costs",#N/A,FALSE,"Costs";"Summary",#N/A,FALSE,"Summary"}</definedName>
    <definedName name="wrn.WMECO_GL." hidden="1">{#N/A,#N/A,FALSE,"GLDwnLoad"}</definedName>
    <definedName name="wrn.WMECO_GL._1" hidden="1">{#N/A,#N/A,FALSE,"GLDwnLoad"}</definedName>
    <definedName name="wrn.WMECO_INPUTS." hidden="1">{#N/A,#N/A,FALSE,"OTHERINPUTS";#N/A,#N/A,FALSE,"DITRATEINPUTS";#N/A,#N/A,FALSE,"SUPPLIEDADJINPUT";#N/A,#N/A,FALSE,"TIMINGDIFFINPUTS";#N/A,#N/A,FALSE,"BR&amp;SUPADJ."}</definedName>
    <definedName name="wrn.WMECO_INPUTS._1" hidden="1">{#N/A,#N/A,FALSE,"OTHERINPUTS";#N/A,#N/A,FALSE,"DITRATEINPUTS";#N/A,#N/A,FALSE,"SUPPLIEDADJINPUT";#N/A,#N/A,FALSE,"TIMINGDIFFINPUTS";#N/A,#N/A,FALSE,"BR&amp;SUPADJ."}</definedName>
    <definedName name="wrn.WMECO_PROV."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rn.WMECO_PROV._1"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rn.xnh.xcust.xprof" hidden="1">{#N/A,#N/A,TRUE,"Rate P&amp;L";#N/A,#N/A,TRUE,"P&amp;L water";#N/A,#N/A,TRUE,"P&amp;L SH&amp;W";#N/A,#N/A,TRUE,"Rate G";#N/A,#N/A,TRUE,"Rate GV";#N/A,#N/A,TRUE,"Rate LG"}</definedName>
    <definedName name="wrn.xnh.xcust.xprof_1" hidden="1">{#N/A,#N/A,TRUE,"Rate P&amp;L";#N/A,#N/A,TRUE,"P&amp;L water";#N/A,#N/A,TRUE,"P&amp;L SH&amp;W";#N/A,#N/A,TRUE,"Rate G";#N/A,#N/A,TRUE,"Rate GV";#N/A,#N/A,TRUE,"Rate LG"}</definedName>
    <definedName name="wrn.xrep" hidden="1">{"PRN1",#N/A,FALSE,"REPORT";"PRN2",#N/A,FALSE,"REPORT";"PRNA",#N/A,FALSE,"SALE200";"PRNB",#N/A,FALSE,"SALE200";"PRND",#N/A,FALSE,"SALE400";"PRNC",#N/A,FALSE,"SALE400"}</definedName>
    <definedName name="wrn.xrep_1" hidden="1">{"PRN1",#N/A,FALSE,"REPORT";"PRN2",#N/A,FALSE,"REPORT";"PRNA",#N/A,FALSE,"SALE200";"PRNB",#N/A,FALSE,"SALE200";"PRND",#N/A,FALSE,"SALE400";"PRNC",#N/A,FALSE,"SALE400"}</definedName>
    <definedName name="X2000FebYTDVAR_Scenario_2__List">#REF!</definedName>
    <definedName name="xnewname" hidden="1">{#N/A,#N/A,TRUE,"Rate P&amp;L";#N/A,#N/A,TRUE,"P&amp;L water";#N/A,#N/A,TRUE,"P&amp;L SH&amp;W";#N/A,#N/A,TRUE,"Rate G";#N/A,#N/A,TRUE,"Rate GV";#N/A,#N/A,TRUE,"Rate LG"}</definedName>
    <definedName name="xnewname_1" hidden="1">{#N/A,#N/A,TRUE,"Rate P&amp;L";#N/A,#N/A,TRUE,"P&amp;L water";#N/A,#N/A,TRUE,"P&amp;L SH&amp;W";#N/A,#N/A,TRUE,"Rate G";#N/A,#N/A,TRUE,"Rate GV";#N/A,#N/A,TRUE,"Rate LG"}</definedName>
    <definedName name="xoldname" hidden="1">{#N/A,#N/A,TRUE,"Rate P&amp;L";#N/A,#N/A,TRUE,"P&amp;L water";#N/A,#N/A,TRUE,"P&amp;L SH&amp;W";#N/A,#N/A,TRUE,"Rate G";#N/A,#N/A,TRUE,"Rate GV";#N/A,#N/A,TRUE,"Rate LG"}</definedName>
    <definedName name="xoldname_1" hidden="1">{#N/A,#N/A,TRUE,"Rate P&amp;L";#N/A,#N/A,TRUE,"P&amp;L water";#N/A,#N/A,TRUE,"P&amp;L SH&amp;W";#N/A,#N/A,TRUE,"Rate G";#N/A,#N/A,TRUE,"Rate GV";#N/A,#N/A,TRUE,"Rate LG"}</definedName>
    <definedName name="xxwhat" hidden="1">{#N/A,#N/A,TRUE,"Rate P&amp;L";#N/A,#N/A,TRUE,"P&amp;L water";#N/A,#N/A,TRUE,"P&amp;L SH&amp;W";#N/A,#N/A,TRUE,"Rate G";#N/A,#N/A,TRUE,"Rate GV";#N/A,#N/A,TRUE,"Rate LG"}</definedName>
    <definedName name="xxwhat_1" hidden="1">{#N/A,#N/A,TRUE,"Rate P&amp;L";#N/A,#N/A,TRUE,"P&amp;L water";#N/A,#N/A,TRUE,"P&amp;L SH&amp;W";#N/A,#N/A,TRUE,"Rate G";#N/A,#N/A,TRUE,"Rate GV";#N/A,#N/A,TRUE,"Rate LG"}</definedName>
    <definedName name="xxxxxxxxxxxx" hidden="1">{#N/A,#N/A,TRUE,"Rate P&amp;L";#N/A,#N/A,TRUE,"P&amp;L water";#N/A,#N/A,TRUE,"P&amp;L SH&amp;W";#N/A,#N/A,TRUE,"Rate G";#N/A,#N/A,TRUE,"Rate GV";#N/A,#N/A,TRUE,"Rate LG"}</definedName>
    <definedName name="xxxxxxxxxxxx_1" hidden="1">{#N/A,#N/A,TRUE,"Rate P&amp;L";#N/A,#N/A,TRUE,"P&amp;L water";#N/A,#N/A,TRUE,"P&amp;L SH&amp;W";#N/A,#N/A,TRUE,"Rate G";#N/A,#N/A,TRUE,"Rate GV";#N/A,#N/A,TRUE,"Rate LG"}</definedName>
    <definedName name="YEAR">#REF!</definedName>
    <definedName name="year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38" l="1"/>
  <c r="D28" i="6"/>
  <c r="F20" i="17"/>
  <c r="F21" i="17"/>
  <c r="F23" i="17"/>
  <c r="D22" i="1"/>
  <c r="J13" i="15"/>
  <c r="N13" i="15"/>
  <c r="N14" i="15"/>
  <c r="N16" i="15"/>
  <c r="D18" i="1"/>
  <c r="D17" i="51"/>
  <c r="D22" i="51"/>
  <c r="F13" i="16"/>
  <c r="J13" i="16"/>
  <c r="D18" i="51"/>
  <c r="D23" i="51"/>
  <c r="F14" i="16"/>
  <c r="J14" i="16"/>
  <c r="J15" i="16"/>
  <c r="D20" i="1"/>
  <c r="D24" i="1"/>
  <c r="D36" i="6"/>
  <c r="E15" i="7"/>
  <c r="D32" i="6"/>
  <c r="D34" i="6"/>
  <c r="D37" i="6"/>
  <c r="D38" i="6"/>
  <c r="D12" i="6"/>
  <c r="O14" i="65"/>
  <c r="O15" i="65"/>
  <c r="O16" i="65"/>
  <c r="O17" i="65"/>
  <c r="O18" i="65"/>
  <c r="O19" i="65"/>
  <c r="O20" i="65"/>
  <c r="O21" i="65"/>
  <c r="O22" i="65"/>
  <c r="O23" i="65"/>
  <c r="O24" i="65"/>
  <c r="O25" i="65"/>
  <c r="O26" i="65"/>
  <c r="O27" i="65"/>
  <c r="O28" i="65"/>
  <c r="O29" i="65"/>
  <c r="O30" i="65"/>
  <c r="O31" i="65"/>
  <c r="O32" i="65"/>
  <c r="O33" i="65"/>
  <c r="O34" i="65"/>
  <c r="O35" i="65"/>
  <c r="O36" i="65"/>
  <c r="O37" i="65"/>
  <c r="O38" i="65"/>
  <c r="O39" i="65"/>
  <c r="O71" i="65"/>
  <c r="D11" i="6"/>
  <c r="D13" i="6"/>
  <c r="D16" i="6"/>
  <c r="D17" i="6"/>
  <c r="D20" i="6"/>
  <c r="E18" i="7"/>
  <c r="E19" i="7"/>
  <c r="E21" i="7"/>
  <c r="E23" i="7"/>
  <c r="D28" i="7"/>
  <c r="E28" i="7"/>
  <c r="D29" i="7"/>
  <c r="E29" i="7"/>
  <c r="D30" i="7"/>
  <c r="E30" i="7"/>
  <c r="D31" i="7"/>
  <c r="E31" i="7"/>
  <c r="D32" i="7"/>
  <c r="E32" i="7"/>
  <c r="D33" i="7"/>
  <c r="E33" i="7"/>
  <c r="D34" i="7"/>
  <c r="E34" i="7"/>
  <c r="D35" i="7"/>
  <c r="E35" i="7"/>
  <c r="D36" i="7"/>
  <c r="E36" i="7"/>
  <c r="D37" i="7"/>
  <c r="E37" i="7"/>
  <c r="D38" i="7"/>
  <c r="E38" i="7"/>
  <c r="D39" i="7"/>
  <c r="E39" i="7"/>
  <c r="E40" i="7"/>
  <c r="D19" i="6"/>
  <c r="D21" i="6"/>
  <c r="D23" i="6"/>
  <c r="F12" i="6"/>
  <c r="Y68" i="65"/>
  <c r="Q71" i="65"/>
  <c r="Q73" i="65"/>
  <c r="S71" i="65"/>
  <c r="S73" i="65"/>
  <c r="U71" i="65"/>
  <c r="U73" i="65"/>
  <c r="W71" i="65"/>
  <c r="W73" i="65"/>
  <c r="AC73" i="65"/>
  <c r="F11" i="6"/>
  <c r="F13" i="6"/>
  <c r="F16" i="6"/>
  <c r="F17" i="6"/>
  <c r="F20" i="6"/>
  <c r="E14" i="8"/>
  <c r="E15" i="8"/>
  <c r="E11" i="8"/>
  <c r="E17" i="8"/>
  <c r="E19" i="8"/>
  <c r="D24" i="8"/>
  <c r="E24" i="8"/>
  <c r="D25" i="8"/>
  <c r="E25" i="8"/>
  <c r="D26" i="8"/>
  <c r="E26" i="8"/>
  <c r="D27" i="8"/>
  <c r="E27" i="8"/>
  <c r="D28" i="8"/>
  <c r="E28" i="8"/>
  <c r="D29" i="8"/>
  <c r="E29" i="8"/>
  <c r="D30" i="8"/>
  <c r="E30" i="8"/>
  <c r="D31" i="8"/>
  <c r="E31" i="8"/>
  <c r="D32" i="8"/>
  <c r="E32" i="8"/>
  <c r="D33" i="8"/>
  <c r="E33" i="8"/>
  <c r="D34" i="8"/>
  <c r="E34" i="8"/>
  <c r="D35" i="8"/>
  <c r="E35" i="8"/>
  <c r="E36" i="8"/>
  <c r="F19" i="6"/>
  <c r="F21" i="6"/>
  <c r="F23" i="6"/>
  <c r="H23" i="6"/>
  <c r="D26" i="1"/>
  <c r="D12" i="64"/>
  <c r="J11" i="38"/>
  <c r="J13" i="38"/>
  <c r="J15" i="38"/>
  <c r="F21" i="38"/>
  <c r="J21" i="38"/>
  <c r="F22" i="38"/>
  <c r="J22" i="38"/>
  <c r="F23" i="38"/>
  <c r="J23" i="38"/>
  <c r="F25" i="38"/>
  <c r="J25" i="38"/>
  <c r="F26" i="38"/>
  <c r="J26" i="38"/>
  <c r="F27" i="38"/>
  <c r="J27" i="38"/>
  <c r="F29" i="38"/>
  <c r="J29" i="38"/>
  <c r="F30" i="38"/>
  <c r="J30" i="38"/>
  <c r="F31" i="38"/>
  <c r="J31" i="38"/>
  <c r="F33" i="38"/>
  <c r="J33" i="38"/>
  <c r="F34" i="38"/>
  <c r="J34" i="38"/>
  <c r="F35" i="38"/>
  <c r="J35" i="38"/>
  <c r="F37" i="38"/>
  <c r="J37" i="38"/>
  <c r="F38" i="38"/>
  <c r="J38" i="38"/>
  <c r="F39" i="38"/>
  <c r="J39" i="38"/>
  <c r="F41" i="38"/>
  <c r="J41" i="38"/>
  <c r="F42" i="38"/>
  <c r="J42" i="38"/>
  <c r="F43" i="38"/>
  <c r="H59" i="38"/>
  <c r="H43" i="38"/>
  <c r="J43" i="38"/>
  <c r="F45" i="38"/>
  <c r="H45" i="38"/>
  <c r="J45" i="38"/>
  <c r="F46" i="38"/>
  <c r="H46" i="38"/>
  <c r="J46" i="38"/>
  <c r="F47" i="38"/>
  <c r="H47" i="38"/>
  <c r="J47" i="38"/>
  <c r="F49" i="38"/>
  <c r="H49" i="38"/>
  <c r="J49" i="38"/>
  <c r="F50" i="38"/>
  <c r="H50" i="38"/>
  <c r="J50" i="38"/>
  <c r="F51" i="38"/>
  <c r="H51" i="38"/>
  <c r="J51" i="38"/>
  <c r="J52" i="38"/>
  <c r="J53" i="38"/>
  <c r="J54" i="38"/>
  <c r="D28" i="1"/>
  <c r="H18" i="63"/>
  <c r="P18" i="63"/>
  <c r="H19" i="63"/>
  <c r="P19" i="63"/>
  <c r="H20" i="63"/>
  <c r="P20" i="63"/>
  <c r="H22" i="63"/>
  <c r="P22" i="63"/>
  <c r="H23" i="63"/>
  <c r="P23" i="63"/>
  <c r="H24" i="63"/>
  <c r="P24" i="63"/>
  <c r="H26" i="63"/>
  <c r="P26" i="63"/>
  <c r="H27" i="63"/>
  <c r="P27" i="63"/>
  <c r="H28" i="63"/>
  <c r="P28" i="63"/>
  <c r="H30" i="63"/>
  <c r="P30" i="63"/>
  <c r="H31" i="63"/>
  <c r="P31" i="63"/>
  <c r="H32" i="63"/>
  <c r="P32" i="63"/>
  <c r="H34" i="63"/>
  <c r="P34" i="63"/>
  <c r="H35" i="63"/>
  <c r="P35" i="63"/>
  <c r="H36" i="63"/>
  <c r="P36" i="63"/>
  <c r="H38" i="63"/>
  <c r="P38" i="63"/>
  <c r="H39" i="63"/>
  <c r="P39" i="63"/>
  <c r="H40" i="63"/>
  <c r="P40" i="63"/>
  <c r="H42" i="63"/>
  <c r="P42" i="63"/>
  <c r="H43" i="63"/>
  <c r="P43" i="63"/>
  <c r="H44" i="63"/>
  <c r="P44" i="63"/>
  <c r="H46" i="63"/>
  <c r="P46" i="63"/>
  <c r="H47" i="63"/>
  <c r="P47" i="63"/>
  <c r="H48" i="63"/>
  <c r="P48" i="63"/>
  <c r="P51" i="63"/>
  <c r="P12" i="63"/>
  <c r="P13" i="63"/>
  <c r="D30" i="1"/>
  <c r="D32" i="1"/>
  <c r="A15" i="65"/>
  <c r="A16" i="65"/>
  <c r="A17" i="65"/>
  <c r="A18" i="65"/>
  <c r="A19" i="65"/>
  <c r="A20" i="65"/>
  <c r="A21" i="65"/>
  <c r="A22" i="65"/>
  <c r="A23" i="65"/>
  <c r="A24" i="65"/>
  <c r="A25" i="65"/>
  <c r="A26" i="65"/>
  <c r="A27" i="65"/>
  <c r="A28" i="65"/>
  <c r="A29" i="65"/>
  <c r="A30" i="65"/>
  <c r="A31" i="65"/>
  <c r="A32" i="65"/>
  <c r="A33" i="65"/>
  <c r="A34" i="65"/>
  <c r="A35" i="65"/>
  <c r="A36" i="65"/>
  <c r="A37" i="65"/>
  <c r="A38" i="65"/>
  <c r="A39" i="65"/>
  <c r="A40" i="65"/>
  <c r="A41" i="65"/>
  <c r="A42" i="65"/>
  <c r="A43" i="65"/>
  <c r="A44" i="65"/>
  <c r="A45" i="65"/>
  <c r="A46" i="65"/>
  <c r="A47" i="65"/>
  <c r="A48" i="65"/>
  <c r="A49" i="65"/>
  <c r="A50" i="65"/>
  <c r="A51" i="65"/>
  <c r="A52" i="65"/>
  <c r="A53" i="65"/>
  <c r="A54" i="65"/>
  <c r="A55" i="65"/>
  <c r="A56" i="65"/>
  <c r="A57" i="65"/>
  <c r="A58" i="65"/>
  <c r="A59" i="65"/>
  <c r="A60" i="65"/>
  <c r="A61" i="65"/>
  <c r="A62" i="65"/>
  <c r="A63" i="65"/>
  <c r="A64" i="65"/>
  <c r="A65" i="65"/>
  <c r="A66" i="65"/>
  <c r="A67" i="65"/>
  <c r="A68" i="65"/>
  <c r="A69" i="65"/>
  <c r="A70" i="65"/>
  <c r="A71" i="65"/>
  <c r="A72" i="65"/>
  <c r="A73" i="65"/>
  <c r="AA65" i="65"/>
  <c r="AA66" i="65"/>
  <c r="AA67" i="65"/>
  <c r="AA68" i="65"/>
  <c r="Y69" i="65"/>
  <c r="AA69" i="65"/>
  <c r="E71" i="65"/>
  <c r="G71" i="65"/>
  <c r="I71" i="65"/>
  <c r="K71" i="65"/>
  <c r="Y70" i="65"/>
  <c r="AA70" i="65"/>
  <c r="N48" i="63"/>
  <c r="N47" i="63"/>
  <c r="N46" i="63"/>
  <c r="N44" i="63"/>
  <c r="N43" i="63"/>
  <c r="N42" i="63"/>
  <c r="N40" i="63"/>
  <c r="N39" i="63"/>
  <c r="N38" i="63"/>
  <c r="N36" i="63"/>
  <c r="N35" i="63"/>
  <c r="N34" i="63"/>
  <c r="N32" i="63"/>
  <c r="N31" i="63"/>
  <c r="N30" i="63"/>
  <c r="N28" i="63"/>
  <c r="N27" i="63"/>
  <c r="N26" i="63"/>
  <c r="N24" i="63"/>
  <c r="N23" i="63"/>
  <c r="N22" i="63"/>
  <c r="N20" i="63"/>
  <c r="N19" i="63"/>
  <c r="N18" i="63"/>
  <c r="A6" i="65"/>
  <c r="AA64" i="65"/>
  <c r="AA63" i="65"/>
  <c r="AA62" i="65"/>
  <c r="AA61" i="65"/>
  <c r="AA60" i="65"/>
  <c r="AA59" i="65"/>
  <c r="AA58" i="65"/>
  <c r="AA57" i="65"/>
  <c r="AA56" i="65"/>
  <c r="AA55" i="65"/>
  <c r="AA54" i="65"/>
  <c r="AA53" i="65"/>
  <c r="AA52" i="65"/>
  <c r="AA51" i="65"/>
  <c r="AA50" i="65"/>
  <c r="AA49" i="65"/>
  <c r="AA48" i="65"/>
  <c r="AA47" i="65"/>
  <c r="AA46" i="65"/>
  <c r="AA45" i="65"/>
  <c r="AA44" i="65"/>
  <c r="AA43" i="65"/>
  <c r="AA42" i="65"/>
  <c r="AA41" i="65"/>
  <c r="AA40" i="65"/>
  <c r="A1" i="65"/>
  <c r="A12" i="63"/>
  <c r="A13" i="63"/>
  <c r="A18" i="63"/>
  <c r="A19" i="63"/>
  <c r="A20" i="63"/>
  <c r="A22" i="63"/>
  <c r="A23" i="63"/>
  <c r="A24" i="63"/>
  <c r="A26" i="63"/>
  <c r="A27" i="63"/>
  <c r="A28" i="63"/>
  <c r="A30" i="63"/>
  <c r="A31" i="63"/>
  <c r="A32" i="63"/>
  <c r="A34" i="63"/>
  <c r="A35" i="63"/>
  <c r="A36" i="63"/>
  <c r="A38" i="63"/>
  <c r="A39" i="63"/>
  <c r="A40" i="63"/>
  <c r="A42" i="63"/>
  <c r="A43" i="63"/>
  <c r="A44" i="63"/>
  <c r="A46" i="63"/>
  <c r="A47" i="63"/>
  <c r="A48" i="63"/>
  <c r="A51" i="63"/>
  <c r="A3" i="63"/>
  <c r="A3" i="65"/>
  <c r="A1" i="63"/>
  <c r="A1" i="51"/>
  <c r="A14" i="15"/>
  <c r="A15" i="15"/>
  <c r="A16" i="15"/>
  <c r="C26" i="39"/>
  <c r="A6" i="51"/>
  <c r="A22" i="51"/>
  <c r="A23" i="51"/>
  <c r="A17" i="51"/>
  <c r="A18" i="51"/>
  <c r="A3" i="1"/>
  <c r="A3" i="15"/>
  <c r="A3" i="16"/>
  <c r="A3" i="17"/>
  <c r="A3" i="6"/>
  <c r="A3" i="7"/>
  <c r="A3" i="8"/>
  <c r="A3" i="38"/>
  <c r="A2" i="1"/>
  <c r="A2" i="15"/>
  <c r="A2" i="16"/>
  <c r="A2" i="17"/>
  <c r="A2" i="6"/>
  <c r="A2" i="7"/>
  <c r="A2" i="8"/>
  <c r="A2" i="38"/>
  <c r="D21" i="38"/>
  <c r="D37" i="38"/>
  <c r="A15" i="6"/>
  <c r="A16" i="6"/>
  <c r="A17" i="6"/>
  <c r="A19" i="6"/>
  <c r="A20" i="6"/>
  <c r="A21" i="6"/>
  <c r="A23" i="6"/>
  <c r="A26" i="6"/>
  <c r="A27" i="6"/>
  <c r="A28" i="6"/>
  <c r="A32" i="6"/>
  <c r="A33" i="6"/>
  <c r="A34" i="6"/>
  <c r="A36" i="6"/>
  <c r="A37" i="6"/>
  <c r="A38" i="6"/>
  <c r="C15" i="39"/>
  <c r="C18" i="39"/>
  <c r="C17" i="39"/>
  <c r="C16" i="39"/>
  <c r="C8" i="39"/>
  <c r="A1" i="1"/>
  <c r="A1" i="7"/>
  <c r="A12" i="38"/>
  <c r="A13" i="38"/>
  <c r="A14" i="38"/>
  <c r="A15" i="38"/>
  <c r="A21" i="38"/>
  <c r="A22" i="38"/>
  <c r="A23" i="38"/>
  <c r="A25" i="38"/>
  <c r="A26" i="38"/>
  <c r="A27" i="38"/>
  <c r="A29" i="38"/>
  <c r="A30" i="38"/>
  <c r="A31" i="38"/>
  <c r="A33" i="38"/>
  <c r="A34" i="38"/>
  <c r="A35" i="38"/>
  <c r="A37" i="38"/>
  <c r="A38" i="38"/>
  <c r="A39" i="38"/>
  <c r="A41" i="38"/>
  <c r="A42" i="38"/>
  <c r="A43" i="38"/>
  <c r="A45" i="38"/>
  <c r="A46" i="38"/>
  <c r="A47" i="38"/>
  <c r="A49" i="38"/>
  <c r="A50" i="38"/>
  <c r="A51" i="38"/>
  <c r="A52" i="38"/>
  <c r="A53" i="38"/>
  <c r="A54" i="38"/>
  <c r="A14" i="17"/>
  <c r="A15" i="17"/>
  <c r="A16" i="17"/>
  <c r="A17" i="17"/>
  <c r="A19" i="17"/>
  <c r="A20" i="17"/>
  <c r="A21" i="17"/>
  <c r="A23" i="17"/>
  <c r="A6" i="16"/>
  <c r="A6" i="17"/>
  <c r="A18" i="1"/>
  <c r="A20" i="1"/>
  <c r="A22" i="1"/>
  <c r="A24" i="1"/>
  <c r="A26" i="1"/>
  <c r="A28" i="1"/>
  <c r="A30" i="1"/>
  <c r="A32" i="1"/>
  <c r="A35" i="1"/>
  <c r="A13" i="8"/>
  <c r="A14" i="8"/>
  <c r="A15" i="8"/>
  <c r="A17" i="8"/>
  <c r="A19" i="8"/>
  <c r="A24" i="8"/>
  <c r="A25" i="8"/>
  <c r="A26" i="8"/>
  <c r="A27" i="8"/>
  <c r="A28" i="8"/>
  <c r="A29" i="8"/>
  <c r="A30" i="8"/>
  <c r="A31" i="8"/>
  <c r="A32" i="8"/>
  <c r="A33" i="8"/>
  <c r="A34" i="8"/>
  <c r="A35" i="8"/>
  <c r="A36" i="8"/>
  <c r="A38" i="8"/>
  <c r="A12" i="7"/>
  <c r="A13" i="7"/>
  <c r="A14" i="7"/>
  <c r="A15" i="7"/>
  <c r="A17" i="7"/>
  <c r="A18" i="7"/>
  <c r="A19" i="7"/>
  <c r="A21" i="7"/>
  <c r="A23" i="7"/>
  <c r="A28" i="7"/>
  <c r="A29" i="7"/>
  <c r="A30" i="7"/>
  <c r="A31" i="7"/>
  <c r="A32" i="7"/>
  <c r="A33" i="7"/>
  <c r="A34" i="7"/>
  <c r="A35" i="7"/>
  <c r="A36" i="7"/>
  <c r="A37" i="7"/>
  <c r="A38" i="7"/>
  <c r="A39" i="7"/>
  <c r="A40" i="7"/>
  <c r="A42" i="7"/>
  <c r="A1" i="8"/>
  <c r="A1" i="38"/>
  <c r="A1" i="6"/>
  <c r="R19" i="63"/>
  <c r="R20" i="63"/>
  <c r="D42" i="38"/>
  <c r="D46" i="38"/>
  <c r="D50" i="38"/>
  <c r="D43" i="38"/>
  <c r="D41" i="38"/>
  <c r="D51" i="38"/>
  <c r="D47" i="38"/>
  <c r="D39" i="38"/>
  <c r="D38" i="38"/>
  <c r="D45" i="38"/>
  <c r="D49" i="38"/>
  <c r="AA71" i="65"/>
  <c r="D22" i="38"/>
  <c r="N51" i="63"/>
  <c r="R18" i="63"/>
  <c r="D11" i="64"/>
  <c r="D10" i="64"/>
  <c r="D27" i="38"/>
  <c r="D25" i="38"/>
  <c r="D35" i="38"/>
  <c r="D33" i="38"/>
  <c r="D26" i="38"/>
  <c r="D31" i="38"/>
  <c r="D30" i="38"/>
  <c r="D29" i="38"/>
  <c r="D23" i="38"/>
  <c r="D34" i="38"/>
  <c r="R23" i="63"/>
  <c r="R22" i="63"/>
  <c r="R24" i="63"/>
  <c r="R27" i="63"/>
  <c r="R26" i="63"/>
  <c r="R28" i="63"/>
  <c r="R30" i="63"/>
  <c r="R31" i="63"/>
  <c r="R32" i="63"/>
  <c r="R34" i="63"/>
  <c r="R35" i="63"/>
  <c r="R36" i="63"/>
  <c r="R38" i="63"/>
  <c r="R39" i="63"/>
  <c r="R40" i="63"/>
  <c r="R42" i="63"/>
  <c r="R43" i="63"/>
  <c r="R44" i="63"/>
  <c r="R46" i="63"/>
  <c r="R47" i="63"/>
  <c r="R48" i="63"/>
  <c r="R51" i="63"/>
  <c r="D35" i="1"/>
</calcChain>
</file>

<file path=xl/sharedStrings.xml><?xml version="1.0" encoding="utf-8"?>
<sst xmlns="http://schemas.openxmlformats.org/spreadsheetml/2006/main" count="711" uniqueCount="389">
  <si>
    <t>Versant Power</t>
  </si>
  <si>
    <t>Local Service Annual Transmission Revenue Requirements (ATRR)</t>
  </si>
  <si>
    <t>Per Attachment 2 of Appendix B to Attachment F of the ISO New England Inc. Open Access Transmission Tariff</t>
  </si>
  <si>
    <t>Table of Contents</t>
  </si>
  <si>
    <t>Input Cells are Shaded Yellow</t>
  </si>
  <si>
    <t>(A)</t>
  </si>
  <si>
    <t xml:space="preserve">Worksheet </t>
  </si>
  <si>
    <t>Description</t>
  </si>
  <si>
    <t>Enter "N/A" if Not Applicable (a)</t>
  </si>
  <si>
    <t>Incremental Rate Base Items</t>
  </si>
  <si>
    <t>2a</t>
  </si>
  <si>
    <t>Incremental Expense Items (if applicable)</t>
  </si>
  <si>
    <t>2b</t>
  </si>
  <si>
    <t>Incremental Revenue Credits (if applicable)</t>
  </si>
  <si>
    <t>2c</t>
  </si>
  <si>
    <t>Incremental Return and Associated Income Taxes - Maine Power Reliability Project (MPRP) Investment Base Calculations (if applicable)</t>
  </si>
  <si>
    <t>N/A</t>
  </si>
  <si>
    <t>2d</t>
  </si>
  <si>
    <t>Incremental Return and Associated Income Taxes - Maine Power Reliability Project (MPRP) Investment (if applicable)</t>
  </si>
  <si>
    <t>2e</t>
  </si>
  <si>
    <t>Incremental Return and Associated Income Taxes - Maine Power Reliability Project (MPRP) CWIP Investment (if applicable)</t>
  </si>
  <si>
    <t>3a</t>
  </si>
  <si>
    <t>3b</t>
  </si>
  <si>
    <t>Attachment</t>
  </si>
  <si>
    <t>CMP-1, W/S 1</t>
  </si>
  <si>
    <t>Customer O&amp;M Expenses</t>
  </si>
  <si>
    <t>CMP-1, W/S 2</t>
  </si>
  <si>
    <t>Incremental Investment Base Detail</t>
  </si>
  <si>
    <t>CMP-1, W/S 3</t>
  </si>
  <si>
    <t>Incremental Customer Expense from Allocation Factor Changes Detail</t>
  </si>
  <si>
    <t>CMP-1, W/S 4</t>
  </si>
  <si>
    <t>Allocation Factors Detail</t>
  </si>
  <si>
    <t>CMP-1, W/S 5</t>
  </si>
  <si>
    <t>Customer Expense Adjustments Detail</t>
  </si>
  <si>
    <t>VP-1</t>
  </si>
  <si>
    <t>NEP-1</t>
  </si>
  <si>
    <t>Amortization of AFUDC Regulatory Liability</t>
  </si>
  <si>
    <t>NEP-2</t>
  </si>
  <si>
    <t>Transmission Related Integrated Facilities Charge</t>
  </si>
  <si>
    <t>UI-1</t>
  </si>
  <si>
    <t>Customer Account and Customer Service and Informational Expenses</t>
  </si>
  <si>
    <t>UI-2</t>
  </si>
  <si>
    <t>Native Load Cash Working Capital</t>
  </si>
  <si>
    <t>Notes:</t>
  </si>
  <si>
    <t>(a)</t>
  </si>
  <si>
    <t>Worksheets or attachments that are not applicable to a PTO will not be filled out by that PTO.  For any worksheet or attachment not applicable to a PTO, the PTO will enter “N/A” in column (A) and the unused worksheets or attachments will be hidden.</t>
  </si>
  <si>
    <t>Annual Transmission Revenue Requirements Summary</t>
  </si>
  <si>
    <t>Worksheet 1</t>
  </si>
  <si>
    <t>Actual Revenue Requirements for (year):</t>
  </si>
  <si>
    <t>Forecasted Revenue Requirements for (year):</t>
  </si>
  <si>
    <t>Line</t>
  </si>
  <si>
    <t>(B)</t>
  </si>
  <si>
    <t>No.</t>
  </si>
  <si>
    <r>
      <t xml:space="preserve">Amount </t>
    </r>
    <r>
      <rPr>
        <sz val="10"/>
        <rFont val="Times New Roman"/>
        <family val="1"/>
      </rPr>
      <t>(a)</t>
    </r>
  </si>
  <si>
    <t>Reference</t>
  </si>
  <si>
    <t>Local Service Revenue Requirements</t>
  </si>
  <si>
    <t>Appendix B (Allocations), W/S 1, Line 3(B)</t>
  </si>
  <si>
    <t xml:space="preserve">Local Service Incremental Rate Base </t>
  </si>
  <si>
    <t>W/S 2, Line 4 (E)</t>
  </si>
  <si>
    <t>Local Service Incremental Expenses</t>
  </si>
  <si>
    <t>W/S 2a, Line 3 (C)</t>
  </si>
  <si>
    <t>Local Service Incremental Revenue Credits</t>
  </si>
  <si>
    <t>W/S 2b, Line 9 (A)</t>
  </si>
  <si>
    <t>Subtotal (Sum Lines 1 thru 4)</t>
  </si>
  <si>
    <t>Local Service Forecasted Incremental Transmission Revenue Requirements</t>
  </si>
  <si>
    <t>W/S 3, Line 10(C)</t>
  </si>
  <si>
    <t xml:space="preserve">Local Service Annual True-up and Interest </t>
  </si>
  <si>
    <t>W/S 4, Line 32(C)</t>
  </si>
  <si>
    <t>Local Service Prior Period Adjustments per Protocols Section VII</t>
  </si>
  <si>
    <t>Attachment _Supp 1</t>
  </si>
  <si>
    <t>Total Local Service ATRR (Sum Lines 5 thru 8)</t>
  </si>
  <si>
    <t>Local Service Specific Revenue Requirements - Non-allocable (Lines 2 + 3 + 4 + 6 +7 + 8)</t>
  </si>
  <si>
    <t>Local Service Revenue Requirements shall include any Schedule 12C costs not included in Attachment 1 of Appendix B or Attachment 3 of Appendix B.</t>
  </si>
  <si>
    <t>Versant Power - Bangor Hydro District</t>
  </si>
  <si>
    <t>Worksheet 2</t>
  </si>
  <si>
    <t>For Costs in 2023</t>
  </si>
  <si>
    <t>(C) = Avg[(A),(B)]</t>
  </si>
  <si>
    <t>(D)</t>
  </si>
  <si>
    <t>(E) = (C) x (D)</t>
  </si>
  <si>
    <t>(F)</t>
  </si>
  <si>
    <t xml:space="preserve">FERC </t>
  </si>
  <si>
    <t>Account</t>
  </si>
  <si>
    <t>2022 Year End</t>
  </si>
  <si>
    <t>2023 Year End</t>
  </si>
  <si>
    <r>
      <t>Average</t>
    </r>
    <r>
      <rPr>
        <sz val="10"/>
        <rFont val="Times New Roman"/>
        <family val="1"/>
      </rPr>
      <t xml:space="preserve"> </t>
    </r>
  </si>
  <si>
    <t>Factor</t>
  </si>
  <si>
    <t xml:space="preserve">Transmission </t>
  </si>
  <si>
    <t xml:space="preserve">Reference </t>
  </si>
  <si>
    <t>Distribution Plant Reclassified to Transmission</t>
  </si>
  <si>
    <t>(c), (d)</t>
  </si>
  <si>
    <t>(b)</t>
  </si>
  <si>
    <t>Company Records</t>
  </si>
  <si>
    <t>Total Incremental Transmission Investment Base (Line 1)</t>
  </si>
  <si>
    <t>Cost of Capital Rate</t>
  </si>
  <si>
    <t>Appendix A, W/S 2, Line 18(A)</t>
  </si>
  <si>
    <t>Total Incremental Return and Associated Taxes (Line 2 x Line 3)</t>
  </si>
  <si>
    <t>Enter credit balances as negatives.</t>
  </si>
  <si>
    <t xml:space="preserve">DA = Direct Assigned. In context of the formula rate means amounts have been directly assigned to Transmission rather than allocated using a W&amp;S or PL allocator. </t>
  </si>
  <si>
    <t>(c)</t>
  </si>
  <si>
    <t>All VP figures derived from FERC Form No. 1 reflect costs of BHD only. VP to provide workpaper showing reconciliation of BHD figures to FERC Form No. 1 in the Annual Informational Filing.</t>
  </si>
  <si>
    <t>(d)</t>
  </si>
  <si>
    <t>Inclusion of certain distribution plant investments in transmission rates per FERC-approved Settlement in Docket No. ER00-980.</t>
  </si>
  <si>
    <t>Incremental Expense Items</t>
  </si>
  <si>
    <t>Worksheet 2a</t>
  </si>
  <si>
    <t>(C) = (A) x (B)</t>
  </si>
  <si>
    <t xml:space="preserve">Line </t>
  </si>
  <si>
    <t xml:space="preserve">Total </t>
  </si>
  <si>
    <t>Customer Accounts Expenses</t>
  </si>
  <si>
    <t>901-906</t>
  </si>
  <si>
    <t>Attachment 2 of Appendix B, ATT VP-1, Line 7(A)</t>
  </si>
  <si>
    <t>Customer Service and Information Expenses</t>
  </si>
  <si>
    <t>907-910</t>
  </si>
  <si>
    <t>Attachment 2 of Appendix B, ATT VP-1, Line 8(A)</t>
  </si>
  <si>
    <t>Total Incremental Expense Items (Line 1 + Line 2)</t>
  </si>
  <si>
    <t xml:space="preserve">For VP only, per prior settlement with MPUC, all costs of customer information system are to be allocated to transmission based on ratio of BHD transmission revenues to all BHD revenues.  </t>
  </si>
  <si>
    <t>Figures here represent outcome of such allocation as well as allocation/assignment of other general and intangible depreciation and amortization expense;</t>
  </si>
  <si>
    <t>workpapers supporting calculations will be provided by Versant Power in annual update filings.</t>
  </si>
  <si>
    <t>Incremental Revenue Credits</t>
  </si>
  <si>
    <t>Worksheet 2b</t>
  </si>
  <si>
    <t>Support Revenues (Enter Credit)</t>
  </si>
  <si>
    <t>Appendix A, ATT 2, Line 7(D) and 16(D)</t>
  </si>
  <si>
    <t>Support Expense</t>
  </si>
  <si>
    <t>Appendix A, ATT 3, Line 3(D)</t>
  </si>
  <si>
    <t>Non-Firm Service (Enter Credit)</t>
  </si>
  <si>
    <t>Appendix A, ATT 2, Line 9(D) and 18(D)</t>
  </si>
  <si>
    <t>Other Revenues (Enter Credit)</t>
  </si>
  <si>
    <t>Appendix A, ATT 2, Line 11(D) and 24(D)</t>
  </si>
  <si>
    <t>Transmission Rents Received from Electric Property (Enter Credit)</t>
  </si>
  <si>
    <t>Appendix A, ATT 2, Line 3(D)</t>
  </si>
  <si>
    <t>Transmission Investment (Gross Plant) in Generator Step-ups (GSUs) (Enter Credit)</t>
  </si>
  <si>
    <t>Internal Records</t>
  </si>
  <si>
    <t>Carrying Charge Factor</t>
  </si>
  <si>
    <t>W/S 3, Line 13(A)</t>
  </si>
  <si>
    <t>GSU Revenue Credit (Line 6 x Line 7)</t>
  </si>
  <si>
    <t>Total Incremental Revenue Credits (Sum Lines 1 thru 5 + Line 8)</t>
  </si>
  <si>
    <t>Versant Power will assign 100% of their LNS rental revenue credits to their Local Service.</t>
  </si>
  <si>
    <t>Forecasted Transmission Revenue Requirements - Forecast</t>
  </si>
  <si>
    <t>Worksheet 3</t>
  </si>
  <si>
    <t>For the years 2024 and 2025</t>
  </si>
  <si>
    <t>(C) = (A) + (B)</t>
  </si>
  <si>
    <t>I. Forecasted Transmission Revenue Requirements</t>
  </si>
  <si>
    <t>Total</t>
  </si>
  <si>
    <t xml:space="preserve">Forecasted Local Service Additions </t>
  </si>
  <si>
    <t>Attachment _ Supp 3</t>
  </si>
  <si>
    <t>Adjusted Carrying Charge Factor (Line 19)</t>
  </si>
  <si>
    <t>Total FTRR associated with Local Service Additions (Line 1 x Line 2)</t>
  </si>
  <si>
    <t>Forecasted CWIP</t>
  </si>
  <si>
    <t>n/a</t>
  </si>
  <si>
    <t xml:space="preserve">Cost of Capital Rate </t>
  </si>
  <si>
    <t>Forecasted Transmission Revenue Requirements (Line 4 x Line 5)</t>
  </si>
  <si>
    <t xml:space="preserve">Forecasted ADIT </t>
  </si>
  <si>
    <t>W/S 3a, Line 23(F) ; W/S 3b, Line 19(F)</t>
  </si>
  <si>
    <t>Cost of Capital Rate (Line 15)</t>
  </si>
  <si>
    <t>Revenue Requirement Associated with ADIT Adjustment (Line 7 x Line 8)</t>
  </si>
  <si>
    <t>Forecasted Transmission Revenue Requirements (Line 3 + Line 6 + Line 9)</t>
  </si>
  <si>
    <t xml:space="preserve">II. Carrying Charge Factor </t>
  </si>
  <si>
    <t>Carrying Charge Factor Base Revenue Requirement Numerator</t>
  </si>
  <si>
    <t>Appendix B (Allocations), W/S 1, Line 9(B)</t>
  </si>
  <si>
    <t>Local Service Transmission Plant</t>
  </si>
  <si>
    <t>Appendix B (Allocations), W/S 2, Line 2(C)</t>
  </si>
  <si>
    <t>Carrying Charge Factor (Line 11 / Line 12)</t>
  </si>
  <si>
    <t>III. Adjustment to carrying charge factor to reflect removal of ADIT subject to normalization</t>
  </si>
  <si>
    <t>Local Service ADIT as of year-end</t>
  </si>
  <si>
    <t>W/S 3a, Line 5(A)</t>
  </si>
  <si>
    <t>Total Return &amp; Income Taxes Associated with ADIT (Line 14 x Line 15)</t>
  </si>
  <si>
    <t>Original Carrying Charge Factor  (Line 13)</t>
  </si>
  <si>
    <t>Incremental CCF Adjustment for Non-PTF ADIT (Line 16 / Line 12)</t>
  </si>
  <si>
    <t>Adjusted Carrying Charge Factor (Line 17 - Line 18)</t>
  </si>
  <si>
    <t xml:space="preserve">(a) </t>
  </si>
  <si>
    <t>For those PTO's that have CWIP in rate base, the forecasted CWIP is an estimated incremental change for the forecast period.</t>
  </si>
  <si>
    <t>In Support of Forecasted Transmission Revenue Requirements (FTRR) &amp; ADIT Adjustment for IRS Proration</t>
  </si>
  <si>
    <t>Worksheet 3a</t>
  </si>
  <si>
    <t>For the Forecast Year 2024</t>
  </si>
  <si>
    <t>Amount</t>
  </si>
  <si>
    <t>Total ADIT Balance at year-end 2023(Enter Credit) (b)</t>
  </si>
  <si>
    <t>FF1 Page 275._</t>
  </si>
  <si>
    <t>Transmission Plant (PL) Allocator (d)</t>
  </si>
  <si>
    <t>Appendix A, W/S 5, Line 12</t>
  </si>
  <si>
    <t>Transmission Related ADIT Balance at year-end (Line 1 x Line 2)</t>
  </si>
  <si>
    <t>Local Service Allocation Factor</t>
  </si>
  <si>
    <t>Appendix B (Allocations), W/S 1, Line 2(B)</t>
  </si>
  <si>
    <t>Local Service ADIT as of year-end (Line 3 x Line 4)</t>
  </si>
  <si>
    <t>Forecasted Transmission Related ADIT balance (Enter Credit)</t>
  </si>
  <si>
    <t>Internal Records - Per budget</t>
  </si>
  <si>
    <t>Local Service Allocation Factor (Line 4)</t>
  </si>
  <si>
    <t>Forecasted Local Service ADIT (Line 6 x Line 7)</t>
  </si>
  <si>
    <t>Change in ADIT (Line 8 - Line 5)</t>
  </si>
  <si>
    <t>Monthly Change in ADIT (Line 9 / 12 months)</t>
  </si>
  <si>
    <t>(C)</t>
  </si>
  <si>
    <t>(E) = (D) /  Line 24(D)</t>
  </si>
  <si>
    <t>(F) = Line 10 x (E)</t>
  </si>
  <si>
    <t>Month</t>
  </si>
  <si>
    <t>Remaining Days</t>
  </si>
  <si>
    <t>IRS Proration %</t>
  </si>
  <si>
    <t xml:space="preserve">
Prorated ADIT</t>
  </si>
  <si>
    <t>Month 1</t>
  </si>
  <si>
    <t>Month 2</t>
  </si>
  <si>
    <t>Month 3</t>
  </si>
  <si>
    <t>Month 4</t>
  </si>
  <si>
    <t>Month 5</t>
  </si>
  <si>
    <t>Month 6</t>
  </si>
  <si>
    <t>Month 7</t>
  </si>
  <si>
    <t>Month 8</t>
  </si>
  <si>
    <t>Month 9</t>
  </si>
  <si>
    <t>Month 10</t>
  </si>
  <si>
    <t>Month 11</t>
  </si>
  <si>
    <t>Month 12</t>
  </si>
  <si>
    <t>Total Forecasted ADIT (FADIT) (Sum Lines 11 thru 22)</t>
  </si>
  <si>
    <t>Number of Days in the Year</t>
  </si>
  <si>
    <t>The balance in Line 1, Total ADIT Balance at year-end, shall equal such ADIT that is subject to the normalization rules prescribed by the IRS.</t>
  </si>
  <si>
    <t xml:space="preserve">For VP, CL&amp;P, PSNH, NSTAR West and NSTAR East, Line 3 is an input and Lines 1 and 2 will be $0. </t>
  </si>
  <si>
    <t>For VP, see Appendix A, ATT VP-2; For CL&amp;P, PSNH and NSTAR West, see ATT ES-2; For NSTAR East, see Attachment _ for the transmission-related ADIT consistent with the methodology approved under Docket No. ER07-549-000.</t>
  </si>
  <si>
    <t>For CMP and RIE, ADIT is Direct Assigned (DA).</t>
  </si>
  <si>
    <t>Worksheet 3b</t>
  </si>
  <si>
    <t>For the Forecast Year 2025</t>
  </si>
  <si>
    <t>Forecasted Local Service ADIT (b)</t>
  </si>
  <si>
    <t>W/S 3a, Line 8(A)</t>
  </si>
  <si>
    <t>W/S 3a, Line 4(A)</t>
  </si>
  <si>
    <t>Forecasted Local Service ADIT (Line 2 x Line 3)</t>
  </si>
  <si>
    <t>Change in ADIT (Line 4 - Line 1)</t>
  </si>
  <si>
    <t>Monthly Change in ADIT (Line 5 /12 months)</t>
  </si>
  <si>
    <t>(E) = (D) /  Line 20(D)</t>
  </si>
  <si>
    <t>(F) = Line 6 x (E)</t>
  </si>
  <si>
    <t>Total Forecasted ADIT (FADIT) (Sum Lines 7 thru 18)</t>
  </si>
  <si>
    <t>True-up and Interest Calculation for 2023</t>
  </si>
  <si>
    <t>Worksheet 4</t>
  </si>
  <si>
    <t>True-up Calculation</t>
  </si>
  <si>
    <t>Revenues (Enter Credit)</t>
  </si>
  <si>
    <t>Attachment _Supp 2</t>
  </si>
  <si>
    <t>Adjustments</t>
  </si>
  <si>
    <t>Net Revenues (Line 1 - Line 2)</t>
  </si>
  <si>
    <t>Actual Annual Revenue Requirements</t>
  </si>
  <si>
    <t>W/S 1, Line 5(A)  + PY Annual True-up, W/S 4, Line 32(C) + PY Prior Period Adjustments, W/S 1, Line 8(A)</t>
  </si>
  <si>
    <t>True-up Rebill/(Refund) (Line 3 + Line 4)</t>
  </si>
  <si>
    <t/>
  </si>
  <si>
    <t>Interest Calculation</t>
  </si>
  <si>
    <t>FERC Monthly</t>
  </si>
  <si>
    <t>Year</t>
  </si>
  <si>
    <r>
      <t xml:space="preserve">Balance </t>
    </r>
    <r>
      <rPr>
        <sz val="10"/>
        <rFont val="Times New Roman"/>
        <family val="1"/>
      </rPr>
      <t>(a)</t>
    </r>
  </si>
  <si>
    <t>Interest Rate</t>
  </si>
  <si>
    <t>Interest</t>
  </si>
  <si>
    <t>January</t>
  </si>
  <si>
    <t>February</t>
  </si>
  <si>
    <t>March</t>
  </si>
  <si>
    <t>April</t>
  </si>
  <si>
    <t>May</t>
  </si>
  <si>
    <t>June</t>
  </si>
  <si>
    <t>July</t>
  </si>
  <si>
    <t>August</t>
  </si>
  <si>
    <t>September</t>
  </si>
  <si>
    <t>October</t>
  </si>
  <si>
    <t>November</t>
  </si>
  <si>
    <t>December</t>
  </si>
  <si>
    <t>Total Interest (Sum Lines 6 thru 29)</t>
  </si>
  <si>
    <t>True-up (Line 5)</t>
  </si>
  <si>
    <t>Total True-up &amp; Interest (Line 30 + Line 31)</t>
  </si>
  <si>
    <t>Interest is compounded quarterly per Code of Federal Regulation Title 18 Section 35.19a.</t>
  </si>
  <si>
    <t>Interest rate per Code of Federal Regulation Title 18 Section 35.19a.</t>
  </si>
  <si>
    <t>Interest rate forecast (Average Lines 6 thru 22)</t>
  </si>
  <si>
    <t xml:space="preserve">The average interest rate for June-December will be re-calculated with actual interest rates during the subsequent  </t>
  </si>
  <si>
    <t>annual update, and refunded/surcharged to customers appropriately.</t>
  </si>
  <si>
    <t>Customer Expenses</t>
  </si>
  <si>
    <t>Attachment VP-1</t>
  </si>
  <si>
    <t>Line
No.</t>
  </si>
  <si>
    <t>Total Customer Accounts Expenses</t>
  </si>
  <si>
    <t>FF1 Page 322.164b</t>
  </si>
  <si>
    <t>Total Customer Service and Information Expenses</t>
  </si>
  <si>
    <t>FF1 Page 323.171b</t>
  </si>
  <si>
    <t>BHD Customer/Load/Sales Allocator</t>
  </si>
  <si>
    <t>Appendix A, ATT VP-1, W/S 4, Line 16(A)</t>
  </si>
  <si>
    <t>BHD Customer Account Expense (Line 1 x Line 3)</t>
  </si>
  <si>
    <t>BHD Customer Service and Information Expense (Line 2 x Line 3)</t>
  </si>
  <si>
    <t>BHD Revenue Allocator (Transmission)</t>
  </si>
  <si>
    <t>Appendix A, ATT VP-1, W/S 4, Line 3(A)</t>
  </si>
  <si>
    <t>Customer Accounts Expense Allocable to Transmission (Line 4 x Line 6)</t>
  </si>
  <si>
    <t>Customer Service and Information Expense Allocable to Transmission (Line 5 x Line 6)</t>
  </si>
  <si>
    <t>Versant Power (Bangor Hydro District)</t>
  </si>
  <si>
    <t>Annual Transmission Revenue Requirements (ATRR)</t>
  </si>
  <si>
    <t>Attachment Supplemental - Table of Contents</t>
  </si>
  <si>
    <t>Attachment Supp.</t>
  </si>
  <si>
    <t>Allocation of Retail Revenues Received</t>
  </si>
  <si>
    <t>Forecasted Local Service Additions</t>
  </si>
  <si>
    <t>Attachment Supplemental - 1</t>
  </si>
  <si>
    <t>Original True-up Rebill/(Refund) including Interest</t>
  </si>
  <si>
    <t>Line 28(D)</t>
  </si>
  <si>
    <t>Revised True-up Rebill/(Refund) including Interest (Line 28)</t>
  </si>
  <si>
    <t>Incremental True-up Rebill/(Refund) (Line 2 - Line 1)</t>
  </si>
  <si>
    <t xml:space="preserve">(C) </t>
  </si>
  <si>
    <t>(D) = (A) x (C)</t>
  </si>
  <si>
    <t>(E) = (B) x (C)</t>
  </si>
  <si>
    <t>(F) = (E) - (D)</t>
  </si>
  <si>
    <t>Original Balance</t>
  </si>
  <si>
    <t>Revised Balance</t>
  </si>
  <si>
    <t>Original FERC Monthly Interest Rate</t>
  </si>
  <si>
    <t>Revised FERC Monthly Interest Rate</t>
  </si>
  <si>
    <t>Original Interest</t>
  </si>
  <si>
    <t>Revised Interest</t>
  </si>
  <si>
    <t>Difference</t>
  </si>
  <si>
    <t>Total True-up including Interest</t>
  </si>
  <si>
    <t xml:space="preserve">Interest rate was based on forecast.  </t>
  </si>
  <si>
    <t>Allocation of Retail Customer Revenues Received</t>
  </si>
  <si>
    <t>Attachment_Supp 2</t>
  </si>
  <si>
    <t>Retail Allocation</t>
  </si>
  <si>
    <t>FF1 Page 304, Company Records</t>
  </si>
  <si>
    <t>Schedule 1 - To Schedule 21 VP</t>
  </si>
  <si>
    <t>(A) Att F, VP Attachment 6 - Schedule 21 VP 2023 Ratemaking, WS 3(B) Line 1B*Line 2A</t>
  </si>
  <si>
    <t>RNS Charges - To Schedule 21 VP</t>
  </si>
  <si>
    <t>(A) Att F, VP Attachment 6 - Schedule 21 VP 2023 Ratemaking, WS 3(B) Line 1B*Line 3A</t>
  </si>
  <si>
    <t>LNS - To VP Att F - App B - Att 2</t>
  </si>
  <si>
    <t>(A) Att F, VP Attachment 6 - Schedule 21 VP 2023 Ratemaking, WS 3(B) Line 1B*Line 4A</t>
  </si>
  <si>
    <t>Forecasted 2024-2025 Additions</t>
  </si>
  <si>
    <t>Attachment Supplemental - 3</t>
  </si>
  <si>
    <t>(E)</t>
  </si>
  <si>
    <t>(F) =  [(A) + (B) + (C) + (D)]*(E)</t>
  </si>
  <si>
    <t>(G)</t>
  </si>
  <si>
    <t>(H)</t>
  </si>
  <si>
    <t>(I)</t>
  </si>
  <si>
    <t>(J)</t>
  </si>
  <si>
    <t>(K)</t>
  </si>
  <si>
    <t>(L) =  [(G) + (H) + (I) + (J)]*(K)</t>
  </si>
  <si>
    <t>(M) =  [0 + (G) + (H) + (I) + (J)]/5</t>
  </si>
  <si>
    <t>Estimated In-Service Date</t>
  </si>
  <si>
    <t>Project Title</t>
  </si>
  <si>
    <t>Q1 2024 In-Service Forecast</t>
  </si>
  <si>
    <t>Q2 2024 In-Service Forecast</t>
  </si>
  <si>
    <t>Q3 2024 In-Service Forecast</t>
  </si>
  <si>
    <t>Q4 2024 In-Service Forecast</t>
  </si>
  <si>
    <t>Allocator</t>
  </si>
  <si>
    <t>2024 Total In-Service Forecast</t>
  </si>
  <si>
    <t>Q1 2025 In-Service Forecast</t>
  </si>
  <si>
    <t>Q2 2025 In-Service Forecast</t>
  </si>
  <si>
    <t>Q3 2025 In-Service Forecast</t>
  </si>
  <si>
    <t>Q4 2025 In-Service Forecast</t>
  </si>
  <si>
    <t>2025 Total In-Service Forecast</t>
  </si>
  <si>
    <t>2025 5Q Average In-Service Forecast</t>
  </si>
  <si>
    <t>181F - Line 63 Rebuild</t>
  </si>
  <si>
    <t>221M - Line 71 &amp; 72 Rebuild Phase 1</t>
  </si>
  <si>
    <t>221Q - Line 71 &amp; 72 Rebuild Mall</t>
  </si>
  <si>
    <t>492E - Line 2 TRPI</t>
  </si>
  <si>
    <t>148I - Line 1 TRPI Phase 2</t>
  </si>
  <si>
    <t>150Z - Line 84 TRPI Ph2</t>
  </si>
  <si>
    <t>450E - L7_WW</t>
  </si>
  <si>
    <t>144X - Ells Falls Rplc T1H Motor</t>
  </si>
  <si>
    <t>151R - Lucerne Auto Flop Over</t>
  </si>
  <si>
    <t>238G - Line 28 TRPI</t>
  </si>
  <si>
    <t>241R - Line 3 Three Ring Bus</t>
  </si>
  <si>
    <t>148U - Line 40 TRPI Ph 2</t>
  </si>
  <si>
    <t>148W - Line 4 TRPI</t>
  </si>
  <si>
    <t>150T - Line 75 TRPI</t>
  </si>
  <si>
    <t>151I - Line 88 TRPI</t>
  </si>
  <si>
    <t>151J - Line 89 TRPI</t>
  </si>
  <si>
    <t>150R - Line 73 TRPI</t>
  </si>
  <si>
    <t>186N - Line 28 SCADA Control</t>
  </si>
  <si>
    <t>151F - Line 86 TRPI Phase 2</t>
  </si>
  <si>
    <t>167D - Line 83 TRPI</t>
  </si>
  <si>
    <t>181P - Line 73 Tap Rebuild</t>
  </si>
  <si>
    <t>231F - Fiber Hampden &amp; Tibbets Subs</t>
  </si>
  <si>
    <t>Various</t>
  </si>
  <si>
    <t>Multiple Transmission Projects &lt;$250,000</t>
  </si>
  <si>
    <t>General</t>
  </si>
  <si>
    <t>General - Fleet</t>
  </si>
  <si>
    <t>Intangible</t>
  </si>
  <si>
    <t>201O - Stanford Cap Breaker</t>
  </si>
  <si>
    <t>225R - Upgrade Mattawaumkeag Mtr Ops</t>
  </si>
  <si>
    <t>181U - Line 74 Tap Rebuild Phase 3</t>
  </si>
  <si>
    <t>186H - DG-GENERATION PROJECTS</t>
  </si>
  <si>
    <t>150U-Line 77 TRPI</t>
  </si>
  <si>
    <t>150V-Line 78 TRPI</t>
  </si>
  <si>
    <t>151K-Line 9 Mardens ROW Rebuild</t>
  </si>
  <si>
    <t>144V - Ellsworth Falls T2 Protect Upg</t>
  </si>
  <si>
    <t>181Y-Line 74 Rebuild Phase 4</t>
  </si>
  <si>
    <t>247W</t>
  </si>
  <si>
    <t>527E - Line 7 - New Bradley Switch St</t>
  </si>
  <si>
    <t>150O - Line 7 UMaine 46kV Breaker Add</t>
  </si>
  <si>
    <t>241L - Line 86 TRPI Phase 3</t>
  </si>
  <si>
    <t>502D - 	Line 13 loop</t>
  </si>
  <si>
    <t>150W-Line 7 RR Track ROW Rebuild</t>
  </si>
  <si>
    <t>119D - Hermon Breakers &amp; Protection Upgrade</t>
  </si>
  <si>
    <t>185Z-Line 9 Fault Detection and SCADA Control</t>
  </si>
  <si>
    <t>839E - MDI Loop - L40</t>
  </si>
  <si>
    <t>143V - M/Os w/ Scada Cherryfield Sub</t>
  </si>
  <si>
    <t>148X-Line 61 TRPI</t>
  </si>
  <si>
    <t>207H - Washington Sub T3 Replc</t>
  </si>
  <si>
    <t>228X-Line 83 TRPI Ph2</t>
  </si>
  <si>
    <t>136E - 	Orrington Reactor Seperation</t>
  </si>
  <si>
    <t>143W - Chester 9001 Breaker Rplc</t>
  </si>
  <si>
    <t>148Q-Line 24 TRPI</t>
  </si>
  <si>
    <t>244Q-Milo Substation Transmission Upgrades</t>
  </si>
  <si>
    <t>Cummulative Quarterly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</si>
</sst>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0\ [$€]_-;\-* #,##0.00\ [$€]_-;_-* &quot;-&quot;??\ [$€]_-;_-@_-"/>
    <numFmt numFmtId="167" formatCode="0.0000%"/>
    <numFmt numFmtId="168" formatCode="&quot;$&quot;#,##0.00"/>
    <numFmt numFmtId="169" formatCode="[$-409]mmm\-yy;@"/>
  </numFmts>
  <fonts count="32">
    <font>
      <sz val="11"/>
      <color theme="1"/>
      <name val="Calibri"/>
      <family val="2"/>
      <scheme val="minor"/>
    </font>
    <font>
      <sz val="11"/>
      <color theme="1"/>
      <name val="Calibri"/>
      <family val="2"/>
      <scheme val="minor"/>
    </font>
    <font>
      <b/>
      <sz val="10"/>
      <name val="Times New Roman"/>
      <family val="1"/>
    </font>
    <font>
      <sz val="10"/>
      <name val="Times New Roman"/>
      <family val="1"/>
    </font>
    <font>
      <sz val="11"/>
      <color theme="0"/>
      <name val="Calibri"/>
      <family val="2"/>
      <scheme val="minor"/>
    </font>
    <font>
      <sz val="10"/>
      <name val="Arial"/>
      <family val="2"/>
    </font>
    <font>
      <sz val="12"/>
      <color theme="1"/>
      <name val="Times New Roman"/>
      <family val="2"/>
    </font>
    <font>
      <sz val="10"/>
      <name val="Calibri"/>
      <family val="2"/>
    </font>
    <font>
      <sz val="10"/>
      <name val="MS Sans Serif"/>
      <family val="2"/>
    </font>
    <font>
      <sz val="10"/>
      <color indexed="63"/>
      <name val="David"/>
      <family val="2"/>
      <charset val="177"/>
    </font>
    <font>
      <sz val="10"/>
      <color indexed="8"/>
      <name val="MS Sans Serif"/>
      <family val="2"/>
    </font>
    <font>
      <b/>
      <sz val="10"/>
      <name val="MS Sans Serif"/>
      <family val="2"/>
    </font>
    <font>
      <b/>
      <sz val="10"/>
      <name val="Garamond"/>
      <family val="1"/>
    </font>
    <font>
      <b/>
      <sz val="10"/>
      <name val="Arial"/>
      <family val="2"/>
    </font>
    <font>
      <b/>
      <u/>
      <sz val="10"/>
      <name val="Times New Roman"/>
      <family val="1"/>
    </font>
    <font>
      <sz val="11"/>
      <name val="Calibri"/>
      <family val="2"/>
      <scheme val="minor"/>
    </font>
    <font>
      <strike/>
      <sz val="10"/>
      <name val="Times New Roman"/>
      <family val="1"/>
    </font>
    <font>
      <sz val="12"/>
      <name val="Arial MT"/>
    </font>
    <font>
      <sz val="12"/>
      <name val="Arial"/>
      <family val="2"/>
    </font>
    <font>
      <sz val="11"/>
      <name val="Times New Roman"/>
      <family val="1"/>
    </font>
    <font>
      <sz val="10"/>
      <name val="Calibri"/>
      <family val="2"/>
      <scheme val="minor"/>
    </font>
    <font>
      <b/>
      <strike/>
      <sz val="10"/>
      <name val="Times New Roman"/>
      <family val="1"/>
    </font>
    <font>
      <sz val="10"/>
      <color rgb="FFFF0000"/>
      <name val="Times New Roman"/>
      <family val="1"/>
    </font>
    <font>
      <sz val="11"/>
      <color rgb="FFFF0000"/>
      <name val="Calibri"/>
      <family val="2"/>
      <scheme val="minor"/>
    </font>
    <font>
      <b/>
      <sz val="10"/>
      <color rgb="FFFF0000"/>
      <name val="Times New Roman"/>
      <family val="1"/>
    </font>
    <font>
      <b/>
      <sz val="10"/>
      <color rgb="FF000000"/>
      <name val="Times New Roman"/>
      <family val="1"/>
    </font>
    <font>
      <i/>
      <sz val="10"/>
      <color rgb="FFFF0000"/>
      <name val="Times New Roman"/>
      <family val="1"/>
    </font>
    <font>
      <b/>
      <u val="singleAccounting"/>
      <sz val="10"/>
      <name val="Times New Roman"/>
      <family val="1"/>
    </font>
    <font>
      <i/>
      <sz val="10"/>
      <name val="Times New Roman"/>
      <family val="1"/>
    </font>
    <font>
      <b/>
      <i/>
      <sz val="10"/>
      <name val="Times New Roman"/>
      <family val="1"/>
    </font>
    <font>
      <i/>
      <sz val="10"/>
      <color theme="1"/>
      <name val="Times New Roman"/>
      <family val="1"/>
    </font>
    <font>
      <sz val="10"/>
      <color theme="1"/>
      <name val="Times New Roman"/>
      <family val="1"/>
    </font>
  </fonts>
  <fills count="5">
    <fill>
      <patternFill patternType="none"/>
    </fill>
    <fill>
      <patternFill patternType="gray125"/>
    </fill>
    <fill>
      <patternFill patternType="solid">
        <fgColor rgb="FFFFFFCC"/>
        <bgColor indexed="64"/>
      </patternFill>
    </fill>
    <fill>
      <patternFill patternType="solid">
        <fgColor theme="4"/>
      </patternFill>
    </fill>
    <fill>
      <patternFill patternType="mediumGray">
        <fgColor indexed="22"/>
      </patternFill>
    </fill>
  </fills>
  <borders count="11">
    <border>
      <left/>
      <right/>
      <top/>
      <bottom/>
      <diagonal/>
    </border>
    <border>
      <left/>
      <right/>
      <top/>
      <bottom style="thin">
        <color indexed="64"/>
      </bottom>
      <diagonal/>
    </border>
    <border>
      <left/>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0" fontId="4" fillId="3"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4" fontId="5"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 fontId="9" fillId="0" borderId="3">
      <alignment wrapText="1"/>
    </xf>
    <xf numFmtId="0" fontId="8" fillId="0" borderId="0"/>
    <xf numFmtId="0" fontId="10" fillId="0" borderId="0"/>
    <xf numFmtId="0" fontId="5" fillId="0" borderId="0"/>
    <xf numFmtId="0" fontId="6" fillId="0" borderId="0"/>
    <xf numFmtId="0" fontId="1" fillId="0" borderId="0"/>
    <xf numFmtId="0" fontId="5" fillId="0" borderId="0"/>
    <xf numFmtId="0" fontId="5" fillId="0" borderId="0"/>
    <xf numFmtId="166" fontId="5" fillId="0" borderId="0"/>
    <xf numFmtId="166" fontId="5" fillId="0" borderId="0"/>
    <xf numFmtId="0" fontId="5" fillId="0" borderId="0"/>
    <xf numFmtId="0" fontId="5" fillId="0" borderId="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0" fontId="8" fillId="0" borderId="0" applyNumberFormat="0" applyFont="0" applyFill="0" applyBorder="0" applyAlignment="0" applyProtection="0">
      <alignment horizontal="left"/>
    </xf>
    <xf numFmtId="15" fontId="8" fillId="0" borderId="0" applyFont="0" applyFill="0" applyBorder="0" applyAlignment="0" applyProtection="0"/>
    <xf numFmtId="4" fontId="8" fillId="0" borderId="0" applyFont="0" applyFill="0" applyBorder="0" applyAlignment="0" applyProtection="0"/>
    <xf numFmtId="0" fontId="11" fillId="0" borderId="4">
      <alignment horizontal="center"/>
    </xf>
    <xf numFmtId="3" fontId="8" fillId="0" borderId="0" applyFont="0" applyFill="0" applyBorder="0" applyAlignment="0" applyProtection="0"/>
    <xf numFmtId="0" fontId="8" fillId="4" borderId="0" applyNumberFormat="0" applyFont="0" applyBorder="0" applyAlignment="0" applyProtection="0"/>
    <xf numFmtId="0" fontId="12" fillId="0" borderId="0" applyNumberFormat="0" applyFill="0" applyBorder="0" applyAlignment="0" applyProtection="0"/>
    <xf numFmtId="168" fontId="17" fillId="0" borderId="0" applyProtection="0"/>
    <xf numFmtId="44" fontId="5" fillId="0" borderId="0" applyFont="0" applyFill="0" applyBorder="0" applyAlignment="0" applyProtection="0"/>
    <xf numFmtId="0" fontId="5" fillId="0" borderId="0"/>
    <xf numFmtId="0" fontId="1" fillId="0" borderId="0"/>
    <xf numFmtId="0" fontId="5" fillId="0" borderId="0"/>
    <xf numFmtId="41" fontId="1" fillId="0" borderId="0" applyFont="0" applyFill="0" applyBorder="0" applyAlignment="0" applyProtection="0"/>
    <xf numFmtId="0" fontId="18" fillId="0" borderId="0"/>
    <xf numFmtId="43" fontId="6" fillId="0" borderId="0" applyFont="0" applyFill="0" applyBorder="0" applyAlignment="0" applyProtection="0"/>
    <xf numFmtId="0" fontId="5" fillId="0" borderId="0"/>
  </cellStyleXfs>
  <cellXfs count="240">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horizontal="center"/>
    </xf>
    <xf numFmtId="0" fontId="2" fillId="0" borderId="1" xfId="0" applyFont="1" applyBorder="1" applyAlignment="1">
      <alignment horizontal="center"/>
    </xf>
    <xf numFmtId="0" fontId="2" fillId="0" borderId="0" xfId="0" applyFont="1" applyAlignment="1">
      <alignment horizontal="center"/>
    </xf>
    <xf numFmtId="164" fontId="3" fillId="0" borderId="0" xfId="2" applyNumberFormat="1" applyFont="1" applyBorder="1"/>
    <xf numFmtId="165" fontId="3" fillId="0" borderId="0" xfId="1" applyNumberFormat="1" applyFont="1" applyBorder="1"/>
    <xf numFmtId="164" fontId="3" fillId="0" borderId="0" xfId="0" applyNumberFormat="1" applyFont="1"/>
    <xf numFmtId="37" fontId="3" fillId="0" borderId="0" xfId="1" applyNumberFormat="1" applyFont="1" applyBorder="1"/>
    <xf numFmtId="164" fontId="3" fillId="0" borderId="2" xfId="2" applyNumberFormat="1" applyFont="1" applyBorder="1"/>
    <xf numFmtId="0" fontId="3" fillId="2" borderId="0" xfId="0" applyFont="1" applyFill="1" applyAlignment="1">
      <alignment horizontal="left"/>
    </xf>
    <xf numFmtId="164" fontId="3" fillId="2" borderId="0" xfId="2" applyNumberFormat="1" applyFont="1" applyFill="1" applyBorder="1"/>
    <xf numFmtId="37" fontId="3" fillId="2" borderId="0" xfId="1" applyNumberFormat="1" applyFont="1" applyFill="1" applyBorder="1"/>
    <xf numFmtId="0" fontId="3" fillId="2" borderId="0" xfId="1" applyNumberFormat="1" applyFont="1" applyFill="1" applyBorder="1" applyAlignment="1">
      <alignment horizontal="center"/>
    </xf>
    <xf numFmtId="0" fontId="3" fillId="0" borderId="0" xfId="4" applyFont="1"/>
    <xf numFmtId="0" fontId="3" fillId="0" borderId="0" xfId="20" applyFont="1"/>
    <xf numFmtId="0" fontId="3" fillId="0" borderId="0" xfId="20" applyFont="1" applyAlignment="1">
      <alignment horizontal="center"/>
    </xf>
    <xf numFmtId="41" fontId="3" fillId="0" borderId="0" xfId="2" applyNumberFormat="1" applyFont="1" applyFill="1" applyBorder="1"/>
    <xf numFmtId="42" fontId="3" fillId="0" borderId="0" xfId="2" applyNumberFormat="1" applyFont="1" applyFill="1" applyBorder="1"/>
    <xf numFmtId="42" fontId="3" fillId="2" borderId="0" xfId="2" applyNumberFormat="1" applyFont="1" applyFill="1" applyBorder="1"/>
    <xf numFmtId="0" fontId="2" fillId="0" borderId="1" xfId="20" applyFont="1" applyBorder="1" applyAlignment="1">
      <alignment horizontal="center"/>
    </xf>
    <xf numFmtId="0" fontId="2" fillId="0" borderId="0" xfId="20" applyFont="1" applyAlignment="1">
      <alignment horizontal="center"/>
    </xf>
    <xf numFmtId="0" fontId="2" fillId="0" borderId="1" xfId="21" applyFont="1" applyBorder="1" applyAlignment="1">
      <alignment horizontal="center"/>
    </xf>
    <xf numFmtId="0" fontId="2" fillId="0" borderId="0" xfId="4" applyFont="1" applyAlignment="1">
      <alignment horizontal="center" wrapText="1"/>
    </xf>
    <xf numFmtId="0" fontId="2" fillId="2" borderId="1" xfId="4" applyFont="1" applyFill="1" applyBorder="1" applyAlignment="1">
      <alignment horizontal="center" wrapText="1"/>
    </xf>
    <xf numFmtId="0" fontId="2" fillId="0" borderId="0" xfId="4" applyFont="1" applyAlignment="1">
      <alignment horizontal="center"/>
    </xf>
    <xf numFmtId="0" fontId="2" fillId="0" borderId="0" xfId="20" applyFont="1"/>
    <xf numFmtId="0" fontId="2" fillId="0" borderId="0" xfId="20" quotePrefix="1" applyFont="1" applyAlignment="1">
      <alignment horizontal="center"/>
    </xf>
    <xf numFmtId="0" fontId="3" fillId="0" borderId="0" xfId="4" applyFont="1" applyAlignment="1">
      <alignment horizontal="center"/>
    </xf>
    <xf numFmtId="0" fontId="5" fillId="0" borderId="0" xfId="4"/>
    <xf numFmtId="0" fontId="2" fillId="0" borderId="0" xfId="4" quotePrefix="1" applyFont="1" applyAlignment="1">
      <alignment horizontal="center"/>
    </xf>
    <xf numFmtId="14" fontId="13" fillId="0" borderId="0" xfId="4" applyNumberFormat="1" applyFont="1" applyAlignment="1">
      <alignment horizontal="center"/>
    </xf>
    <xf numFmtId="0" fontId="3" fillId="0" borderId="0" xfId="20" applyFont="1" applyAlignment="1">
      <alignment horizontal="right"/>
    </xf>
    <xf numFmtId="38" fontId="3" fillId="0" borderId="0" xfId="4" applyNumberFormat="1" applyFont="1"/>
    <xf numFmtId="41" fontId="3" fillId="0" borderId="0" xfId="1" applyNumberFormat="1" applyFont="1" applyFill="1" applyBorder="1"/>
    <xf numFmtId="43" fontId="3" fillId="0" borderId="0" xfId="1" applyFont="1" applyFill="1" applyBorder="1" applyAlignment="1">
      <alignment horizontal="center"/>
    </xf>
    <xf numFmtId="0" fontId="3" fillId="0" borderId="0" xfId="4" applyFont="1" applyAlignment="1">
      <alignment horizontal="left" indent="1"/>
    </xf>
    <xf numFmtId="42" fontId="3" fillId="0" borderId="0" xfId="2" applyNumberFormat="1" applyFont="1" applyBorder="1"/>
    <xf numFmtId="44" fontId="3" fillId="0" borderId="0" xfId="2" applyFont="1" applyFill="1" applyBorder="1" applyAlignment="1">
      <alignment horizontal="center"/>
    </xf>
    <xf numFmtId="0" fontId="2" fillId="0" borderId="1" xfId="4" applyFont="1" applyBorder="1" applyAlignment="1">
      <alignment horizontal="center"/>
    </xf>
    <xf numFmtId="0" fontId="2" fillId="0" borderId="0" xfId="4" applyFont="1"/>
    <xf numFmtId="0" fontId="2" fillId="0" borderId="1" xfId="4" applyFont="1" applyBorder="1"/>
    <xf numFmtId="0" fontId="2" fillId="0" borderId="1" xfId="4" applyFont="1" applyBorder="1" applyAlignment="1">
      <alignment horizontal="center" vertical="center"/>
    </xf>
    <xf numFmtId="0" fontId="2" fillId="0" borderId="0" xfId="4" applyFont="1" applyAlignment="1">
      <alignment horizontal="center" vertical="center"/>
    </xf>
    <xf numFmtId="0" fontId="3" fillId="0" borderId="0" xfId="4" applyFont="1" applyAlignment="1">
      <alignment horizontal="right"/>
    </xf>
    <xf numFmtId="42" fontId="3" fillId="0" borderId="2" xfId="4" applyNumberFormat="1" applyFont="1" applyBorder="1"/>
    <xf numFmtId="164" fontId="3" fillId="0" borderId="0" xfId="2" applyNumberFormat="1" applyFont="1" applyFill="1" applyBorder="1"/>
    <xf numFmtId="37" fontId="3" fillId="0" borderId="0" xfId="1" applyNumberFormat="1" applyFont="1" applyFill="1" applyBorder="1"/>
    <xf numFmtId="10" fontId="3" fillId="0" borderId="0" xfId="3" applyNumberFormat="1" applyFont="1" applyFill="1" applyBorder="1"/>
    <xf numFmtId="9" fontId="3" fillId="0" borderId="0" xfId="3" applyFont="1" applyFill="1" applyBorder="1"/>
    <xf numFmtId="0" fontId="3" fillId="0" borderId="0" xfId="4" applyFont="1" applyAlignment="1">
      <alignment horizontal="left"/>
    </xf>
    <xf numFmtId="164" fontId="3" fillId="0" borderId="5" xfId="2" applyNumberFormat="1" applyFont="1" applyFill="1" applyBorder="1"/>
    <xf numFmtId="0" fontId="3" fillId="0" borderId="0" xfId="4" applyFont="1" applyAlignment="1">
      <alignment wrapText="1"/>
    </xf>
    <xf numFmtId="165" fontId="3" fillId="0" borderId="0" xfId="1" applyNumberFormat="1" applyFont="1" applyFill="1" applyBorder="1"/>
    <xf numFmtId="165" fontId="3" fillId="0" borderId="0" xfId="1" applyNumberFormat="1" applyFont="1" applyFill="1" applyBorder="1" applyAlignment="1">
      <alignment horizontal="center"/>
    </xf>
    <xf numFmtId="41" fontId="3" fillId="2" borderId="1" xfId="2" applyNumberFormat="1" applyFont="1" applyFill="1" applyBorder="1"/>
    <xf numFmtId="41" fontId="3" fillId="2" borderId="0" xfId="2" applyNumberFormat="1" applyFont="1" applyFill="1" applyBorder="1"/>
    <xf numFmtId="164" fontId="3" fillId="0" borderId="0" xfId="4" applyNumberFormat="1" applyFont="1"/>
    <xf numFmtId="164" fontId="3" fillId="0" borderId="2" xfId="4" applyNumberFormat="1" applyFont="1" applyBorder="1"/>
    <xf numFmtId="165" fontId="3" fillId="0" borderId="5" xfId="1" applyNumberFormat="1" applyFont="1" applyBorder="1"/>
    <xf numFmtId="0" fontId="3" fillId="0" borderId="0" xfId="20" applyFont="1" applyAlignment="1">
      <alignment vertical="top" wrapText="1"/>
    </xf>
    <xf numFmtId="0" fontId="3" fillId="2" borderId="0" xfId="4" applyFont="1" applyFill="1" applyAlignment="1">
      <alignment horizontal="center"/>
    </xf>
    <xf numFmtId="167" fontId="3" fillId="0" borderId="0" xfId="4" applyNumberFormat="1" applyFont="1"/>
    <xf numFmtId="167" fontId="3" fillId="0" borderId="1" xfId="3" applyNumberFormat="1" applyFont="1" applyBorder="1"/>
    <xf numFmtId="0" fontId="3" fillId="0" borderId="1" xfId="4" applyFont="1" applyBorder="1" applyAlignment="1">
      <alignment horizontal="center"/>
    </xf>
    <xf numFmtId="167" fontId="3" fillId="0" borderId="0" xfId="3" applyNumberFormat="1" applyFont="1" applyBorder="1"/>
    <xf numFmtId="165" fontId="3" fillId="0" borderId="6" xfId="1" applyNumberFormat="1" applyFont="1" applyBorder="1"/>
    <xf numFmtId="164" fontId="3" fillId="0" borderId="6" xfId="4" applyNumberFormat="1" applyFont="1" applyBorder="1"/>
    <xf numFmtId="0" fontId="3" fillId="0" borderId="0" xfId="0" applyFont="1" applyAlignment="1">
      <alignment horizontal="left" indent="2"/>
    </xf>
    <xf numFmtId="42" fontId="3" fillId="2" borderId="0" xfId="20" applyNumberFormat="1" applyFont="1" applyFill="1"/>
    <xf numFmtId="42" fontId="3" fillId="0" borderId="0" xfId="1" applyNumberFormat="1" applyFont="1" applyFill="1" applyBorder="1"/>
    <xf numFmtId="167" fontId="3" fillId="0" borderId="0" xfId="3" applyNumberFormat="1" applyFont="1" applyFill="1" applyBorder="1"/>
    <xf numFmtId="0" fontId="2" fillId="0" borderId="0" xfId="20" applyFont="1" applyAlignment="1">
      <alignment horizontal="center" wrapText="1"/>
    </xf>
    <xf numFmtId="0" fontId="2" fillId="0" borderId="1" xfId="20" applyFont="1" applyBorder="1" applyAlignment="1">
      <alignment horizontal="center" wrapText="1"/>
    </xf>
    <xf numFmtId="165" fontId="3" fillId="0" borderId="0" xfId="1" applyNumberFormat="1" applyFont="1"/>
    <xf numFmtId="41" fontId="3" fillId="2" borderId="0" xfId="1" applyNumberFormat="1" applyFont="1" applyFill="1" applyBorder="1"/>
    <xf numFmtId="164" fontId="3" fillId="2" borderId="0" xfId="2" applyNumberFormat="1" applyFont="1" applyFill="1" applyBorder="1" applyAlignment="1"/>
    <xf numFmtId="164" fontId="3" fillId="0" borderId="0" xfId="2" applyNumberFormat="1" applyFont="1" applyFill="1" applyBorder="1" applyAlignment="1"/>
    <xf numFmtId="0" fontId="3" fillId="2" borderId="0" xfId="4" applyFont="1" applyFill="1" applyAlignment="1">
      <alignment horizontal="left"/>
    </xf>
    <xf numFmtId="164" fontId="3" fillId="2" borderId="1" xfId="2" applyNumberFormat="1" applyFont="1" applyFill="1" applyBorder="1" applyAlignment="1"/>
    <xf numFmtId="37" fontId="3" fillId="2" borderId="0" xfId="4" applyNumberFormat="1" applyFont="1" applyFill="1"/>
    <xf numFmtId="37" fontId="3" fillId="0" borderId="0" xfId="4" applyNumberFormat="1" applyFont="1"/>
    <xf numFmtId="165" fontId="3" fillId="0" borderId="0" xfId="1" applyNumberFormat="1" applyFont="1" applyBorder="1" applyAlignment="1">
      <alignment horizontal="center"/>
    </xf>
    <xf numFmtId="164" fontId="3" fillId="0" borderId="0" xfId="2" applyNumberFormat="1" applyFont="1" applyBorder="1" applyAlignment="1">
      <alignment horizontal="center"/>
    </xf>
    <xf numFmtId="164" fontId="3" fillId="0" borderId="2" xfId="2" applyNumberFormat="1" applyFont="1" applyBorder="1" applyAlignment="1">
      <alignment horizontal="center"/>
    </xf>
    <xf numFmtId="165" fontId="3" fillId="0" borderId="1" xfId="1" applyNumberFormat="1" applyFont="1" applyBorder="1"/>
    <xf numFmtId="164" fontId="3" fillId="0" borderId="2" xfId="2" applyNumberFormat="1" applyFont="1" applyFill="1" applyBorder="1" applyAlignment="1"/>
    <xf numFmtId="0" fontId="2" fillId="0" borderId="1" xfId="6" applyNumberFormat="1" applyFont="1" applyBorder="1" applyAlignment="1">
      <alignment horizontal="center"/>
    </xf>
    <xf numFmtId="43" fontId="2" fillId="0" borderId="0" xfId="6" applyFont="1" applyBorder="1" applyAlignment="1">
      <alignment horizontal="center"/>
    </xf>
    <xf numFmtId="165" fontId="3" fillId="0" borderId="0" xfId="6" applyNumberFormat="1" applyFont="1" applyBorder="1" applyAlignment="1">
      <alignment horizontal="center"/>
    </xf>
    <xf numFmtId="41" fontId="3" fillId="0" borderId="0" xfId="6" applyNumberFormat="1" applyFont="1" applyBorder="1" applyAlignment="1">
      <alignment horizontal="center"/>
    </xf>
    <xf numFmtId="43" fontId="3" fillId="0" borderId="0" xfId="6" applyFont="1" applyBorder="1"/>
    <xf numFmtId="43" fontId="3" fillId="0" borderId="0" xfId="6" applyFont="1"/>
    <xf numFmtId="6" fontId="3" fillId="0" borderId="0" xfId="11" applyNumberFormat="1" applyFont="1" applyBorder="1"/>
    <xf numFmtId="6" fontId="3" fillId="0" borderId="0" xfId="11" applyNumberFormat="1" applyFont="1" applyFill="1" applyBorder="1"/>
    <xf numFmtId="6" fontId="3" fillId="0" borderId="0" xfId="11" applyNumberFormat="1" applyFont="1"/>
    <xf numFmtId="0" fontId="2" fillId="0" borderId="1" xfId="0" applyFont="1" applyBorder="1" applyAlignment="1">
      <alignment horizontal="center" wrapText="1"/>
    </xf>
    <xf numFmtId="167" fontId="3" fillId="0" borderId="0" xfId="3" applyNumberFormat="1" applyFont="1" applyFill="1" applyBorder="1" applyAlignment="1">
      <alignment horizontal="left"/>
    </xf>
    <xf numFmtId="42" fontId="3" fillId="0" borderId="5" xfId="20" applyNumberFormat="1" applyFont="1" applyBorder="1"/>
    <xf numFmtId="167" fontId="3" fillId="2" borderId="0" xfId="20" applyNumberFormat="1" applyFont="1" applyFill="1"/>
    <xf numFmtId="42" fontId="3" fillId="0" borderId="2" xfId="20" applyNumberFormat="1" applyFont="1" applyBorder="1"/>
    <xf numFmtId="0" fontId="2" fillId="0" borderId="0" xfId="0" applyFont="1"/>
    <xf numFmtId="0" fontId="15" fillId="0" borderId="0" xfId="0" applyFont="1"/>
    <xf numFmtId="0" fontId="3" fillId="0" borderId="0" xfId="4" applyFont="1" applyAlignment="1">
      <alignment horizontal="left" vertical="top"/>
    </xf>
    <xf numFmtId="0" fontId="3" fillId="0" borderId="0" xfId="4" applyFont="1" applyAlignment="1">
      <alignment vertical="top"/>
    </xf>
    <xf numFmtId="0" fontId="3" fillId="0" borderId="0" xfId="2" applyNumberFormat="1" applyFont="1" applyFill="1" applyBorder="1"/>
    <xf numFmtId="10" fontId="3" fillId="0" borderId="0" xfId="27" applyNumberFormat="1" applyFont="1" applyFill="1" applyBorder="1" applyAlignment="1">
      <alignment horizontal="center"/>
    </xf>
    <xf numFmtId="0" fontId="3" fillId="0" borderId="0" xfId="0" applyFont="1" applyAlignment="1">
      <alignment horizontal="right"/>
    </xf>
    <xf numFmtId="0" fontId="14" fillId="0" borderId="0" xfId="20" applyFont="1" applyAlignment="1">
      <alignment horizontal="center"/>
    </xf>
    <xf numFmtId="6" fontId="2" fillId="0" borderId="1" xfId="11" applyNumberFormat="1" applyFont="1" applyBorder="1" applyAlignment="1">
      <alignment horizontal="center"/>
    </xf>
    <xf numFmtId="0" fontId="2" fillId="0" borderId="1" xfId="4" applyFont="1" applyBorder="1" applyAlignment="1">
      <alignment horizontal="center" wrapText="1"/>
    </xf>
    <xf numFmtId="6" fontId="2" fillId="0" borderId="1" xfId="11" applyNumberFormat="1" applyFont="1" applyBorder="1" applyAlignment="1">
      <alignment horizontal="center" wrapText="1"/>
    </xf>
    <xf numFmtId="6" fontId="3" fillId="0" borderId="0" xfId="11" applyNumberFormat="1" applyFont="1" applyBorder="1" applyAlignment="1">
      <alignment horizontal="center"/>
    </xf>
    <xf numFmtId="0" fontId="3" fillId="0" borderId="0" xfId="20" applyFont="1" applyAlignment="1">
      <alignment horizontal="center" vertical="top"/>
    </xf>
    <xf numFmtId="6" fontId="3" fillId="0" borderId="0" xfId="11" applyNumberFormat="1" applyFont="1" applyFill="1" applyBorder="1" applyAlignment="1">
      <alignment horizontal="center"/>
    </xf>
    <xf numFmtId="6" fontId="2" fillId="0" borderId="0" xfId="11" applyNumberFormat="1" applyFont="1" applyFill="1" applyBorder="1" applyAlignment="1">
      <alignment horizontal="center" wrapText="1"/>
    </xf>
    <xf numFmtId="0" fontId="2" fillId="0" borderId="0" xfId="21" applyFont="1" applyAlignment="1">
      <alignment horizontal="center"/>
    </xf>
    <xf numFmtId="6" fontId="2" fillId="0" borderId="0" xfId="11" applyNumberFormat="1" applyFont="1" applyBorder="1" applyAlignment="1">
      <alignment horizontal="center" wrapText="1"/>
    </xf>
    <xf numFmtId="0" fontId="14" fillId="0" borderId="0" xfId="0" applyFont="1" applyAlignment="1">
      <alignment horizontal="center"/>
    </xf>
    <xf numFmtId="0" fontId="3" fillId="0" borderId="0" xfId="4" applyFont="1" applyAlignment="1">
      <alignment horizontal="left" vertical="top" wrapText="1"/>
    </xf>
    <xf numFmtId="0" fontId="3" fillId="0" borderId="0" xfId="20" applyFont="1" applyAlignment="1">
      <alignment horizontal="left" vertical="top"/>
    </xf>
    <xf numFmtId="10" fontId="3" fillId="0" borderId="0" xfId="3" applyNumberFormat="1" applyFont="1"/>
    <xf numFmtId="165" fontId="3" fillId="0" borderId="1" xfId="1" applyNumberFormat="1" applyFont="1" applyFill="1" applyBorder="1" applyAlignment="1">
      <alignment horizontal="center"/>
    </xf>
    <xf numFmtId="0" fontId="2" fillId="2" borderId="1" xfId="0" applyFont="1" applyFill="1" applyBorder="1" applyAlignment="1">
      <alignment horizontal="center"/>
    </xf>
    <xf numFmtId="165" fontId="3" fillId="0" borderId="0" xfId="4" applyNumberFormat="1" applyFont="1"/>
    <xf numFmtId="0" fontId="3" fillId="0" borderId="0" xfId="4" applyFont="1" applyAlignment="1">
      <alignment horizontal="left" wrapText="1"/>
    </xf>
    <xf numFmtId="2" fontId="3" fillId="0" borderId="0" xfId="4" applyNumberFormat="1" applyFont="1" applyAlignment="1">
      <alignment horizontal="center"/>
    </xf>
    <xf numFmtId="167" fontId="3" fillId="0" borderId="1" xfId="4" applyNumberFormat="1" applyFont="1" applyBorder="1" applyAlignment="1">
      <alignment horizontal="center"/>
    </xf>
    <xf numFmtId="167" fontId="3" fillId="2" borderId="0" xfId="27" applyNumberFormat="1" applyFont="1" applyFill="1" applyAlignment="1">
      <alignment horizontal="center"/>
    </xf>
    <xf numFmtId="167" fontId="3" fillId="0" borderId="0" xfId="6" applyNumberFormat="1" applyFont="1" applyFill="1" applyAlignment="1">
      <alignment horizontal="center"/>
    </xf>
    <xf numFmtId="167" fontId="3" fillId="0" borderId="0" xfId="27" applyNumberFormat="1" applyFont="1" applyFill="1" applyAlignment="1">
      <alignment horizontal="center"/>
    </xf>
    <xf numFmtId="167" fontId="3" fillId="0" borderId="1" xfId="3" applyNumberFormat="1" applyFont="1" applyFill="1" applyBorder="1"/>
    <xf numFmtId="167" fontId="3" fillId="2" borderId="1" xfId="3" applyNumberFormat="1" applyFont="1" applyFill="1" applyBorder="1"/>
    <xf numFmtId="167" fontId="3" fillId="2" borderId="0" xfId="3" applyNumberFormat="1" applyFont="1" applyFill="1" applyBorder="1"/>
    <xf numFmtId="167" fontId="3" fillId="0" borderId="5" xfId="3" applyNumberFormat="1" applyFont="1" applyFill="1" applyBorder="1"/>
    <xf numFmtId="167" fontId="3" fillId="0" borderId="2" xfId="3" applyNumberFormat="1" applyFont="1" applyFill="1" applyBorder="1"/>
    <xf numFmtId="0" fontId="19" fillId="0" borderId="0" xfId="0" applyFont="1" applyAlignment="1">
      <alignment horizontal="center"/>
    </xf>
    <xf numFmtId="0" fontId="3" fillId="2" borderId="0" xfId="0" applyFont="1" applyFill="1" applyAlignment="1">
      <alignment horizontal="center"/>
    </xf>
    <xf numFmtId="0" fontId="3" fillId="2" borderId="0" xfId="0" applyFont="1" applyFill="1"/>
    <xf numFmtId="164" fontId="3" fillId="0" borderId="0" xfId="2" applyNumberFormat="1" applyFont="1"/>
    <xf numFmtId="0" fontId="20" fillId="0" borderId="0" xfId="0" applyFont="1"/>
    <xf numFmtId="165" fontId="3" fillId="0" borderId="0" xfId="0" applyNumberFormat="1" applyFont="1" applyAlignment="1">
      <alignment horizontal="center"/>
    </xf>
    <xf numFmtId="164" fontId="3" fillId="2" borderId="0" xfId="11" applyNumberFormat="1" applyFont="1" applyFill="1" applyBorder="1"/>
    <xf numFmtId="164" fontId="3" fillId="0" borderId="0" xfId="11" applyNumberFormat="1" applyFont="1" applyFill="1" applyBorder="1"/>
    <xf numFmtId="167" fontId="3" fillId="2" borderId="0" xfId="0" applyNumberFormat="1" applyFont="1" applyFill="1"/>
    <xf numFmtId="165" fontId="3" fillId="0" borderId="0" xfId="0" applyNumberFormat="1" applyFont="1"/>
    <xf numFmtId="10" fontId="3" fillId="0" borderId="0" xfId="0" applyNumberFormat="1" applyFont="1"/>
    <xf numFmtId="42" fontId="3" fillId="0" borderId="5" xfId="0" applyNumberFormat="1" applyFont="1" applyBorder="1"/>
    <xf numFmtId="0" fontId="16" fillId="0" borderId="0" xfId="0" applyFont="1"/>
    <xf numFmtId="42" fontId="3" fillId="0" borderId="1" xfId="0" applyNumberFormat="1" applyFont="1" applyBorder="1"/>
    <xf numFmtId="42" fontId="3" fillId="0" borderId="0" xfId="0" applyNumberFormat="1" applyFont="1"/>
    <xf numFmtId="42" fontId="3" fillId="0" borderId="7" xfId="0" applyNumberFormat="1" applyFont="1" applyBorder="1"/>
    <xf numFmtId="0" fontId="3" fillId="0" borderId="0" xfId="40" applyFont="1" applyAlignment="1">
      <alignment horizontal="left"/>
    </xf>
    <xf numFmtId="0" fontId="3" fillId="0" borderId="0" xfId="21" applyFont="1"/>
    <xf numFmtId="0" fontId="21" fillId="0" borderId="0" xfId="4" quotePrefix="1" applyFont="1" applyAlignment="1">
      <alignment horizontal="center"/>
    </xf>
    <xf numFmtId="0" fontId="21" fillId="0" borderId="0" xfId="20" applyFont="1" applyAlignment="1">
      <alignment horizontal="center"/>
    </xf>
    <xf numFmtId="0" fontId="3" fillId="2" borderId="0" xfId="4" applyFont="1" applyFill="1"/>
    <xf numFmtId="0" fontId="3" fillId="0" borderId="0" xfId="39" applyFont="1"/>
    <xf numFmtId="164" fontId="3" fillId="2" borderId="0" xfId="2" applyNumberFormat="1" applyFont="1" applyFill="1"/>
    <xf numFmtId="0" fontId="3" fillId="0" borderId="0" xfId="41" applyFont="1" applyAlignment="1">
      <alignment horizontal="left"/>
    </xf>
    <xf numFmtId="0" fontId="21" fillId="0" borderId="0" xfId="20" applyFont="1" applyAlignment="1">
      <alignment horizontal="center" wrapText="1"/>
    </xf>
    <xf numFmtId="167" fontId="3" fillId="0" borderId="10" xfId="3" applyNumberFormat="1" applyFont="1" applyFill="1" applyBorder="1" applyAlignment="1">
      <alignment horizontal="center"/>
    </xf>
    <xf numFmtId="6" fontId="3" fillId="2" borderId="0" xfId="11" applyNumberFormat="1" applyFont="1" applyFill="1" applyBorder="1" applyAlignment="1">
      <alignment wrapText="1"/>
    </xf>
    <xf numFmtId="0" fontId="22" fillId="0" borderId="0" xfId="4" applyFont="1"/>
    <xf numFmtId="0" fontId="22" fillId="0" borderId="0" xfId="4" applyFont="1" applyAlignment="1">
      <alignment horizontal="center"/>
    </xf>
    <xf numFmtId="0" fontId="22" fillId="0" borderId="0" xfId="20" applyFont="1" applyAlignment="1">
      <alignment horizontal="center"/>
    </xf>
    <xf numFmtId="0" fontId="22" fillId="0" borderId="0" xfId="20" applyFont="1"/>
    <xf numFmtId="0" fontId="24" fillId="0" borderId="0" xfId="0" applyFont="1" applyAlignment="1">
      <alignment horizontal="center"/>
    </xf>
    <xf numFmtId="0" fontId="3" fillId="0" borderId="0" xfId="0" quotePrefix="1" applyFont="1" applyAlignment="1">
      <alignment horizontal="center"/>
    </xf>
    <xf numFmtId="2" fontId="3" fillId="0" borderId="0" xfId="0" quotePrefix="1" applyNumberFormat="1" applyFont="1" applyAlignment="1">
      <alignment horizontal="center"/>
    </xf>
    <xf numFmtId="43" fontId="2" fillId="0" borderId="0" xfId="6" applyFont="1" applyAlignment="1">
      <alignment horizontal="center"/>
    </xf>
    <xf numFmtId="43" fontId="2" fillId="0" borderId="1" xfId="6" applyFont="1" applyBorder="1" applyAlignment="1">
      <alignment horizontal="center"/>
    </xf>
    <xf numFmtId="165" fontId="3" fillId="0" borderId="0" xfId="6" applyNumberFormat="1" applyFont="1" applyAlignment="1">
      <alignment horizontal="center"/>
    </xf>
    <xf numFmtId="165" fontId="3" fillId="0" borderId="0" xfId="4" applyNumberFormat="1" applyFont="1" applyAlignment="1">
      <alignment horizontal="center"/>
    </xf>
    <xf numFmtId="165" fontId="3" fillId="0" borderId="0" xfId="1" applyNumberFormat="1" applyFont="1" applyAlignment="1">
      <alignment horizontal="center"/>
    </xf>
    <xf numFmtId="167" fontId="3" fillId="0" borderId="0" xfId="6" applyNumberFormat="1" applyFont="1" applyAlignment="1">
      <alignment horizontal="center"/>
    </xf>
    <xf numFmtId="10" fontId="3" fillId="0" borderId="0" xfId="27" applyNumberFormat="1" applyFont="1" applyAlignment="1">
      <alignment horizontal="center"/>
    </xf>
    <xf numFmtId="167" fontId="3" fillId="0" borderId="0" xfId="27" applyNumberFormat="1" applyFont="1" applyAlignment="1">
      <alignment horizontal="center"/>
    </xf>
    <xf numFmtId="165" fontId="3" fillId="0" borderId="1" xfId="4" applyNumberFormat="1" applyFont="1" applyBorder="1" applyAlignment="1">
      <alignment horizontal="center"/>
    </xf>
    <xf numFmtId="165" fontId="3" fillId="0" borderId="1" xfId="1" applyNumberFormat="1" applyFont="1" applyBorder="1" applyAlignment="1">
      <alignment horizontal="center"/>
    </xf>
    <xf numFmtId="164" fontId="3" fillId="0" borderId="0" xfId="2" applyNumberFormat="1" applyFont="1" applyAlignment="1">
      <alignment horizontal="center"/>
    </xf>
    <xf numFmtId="41" fontId="3" fillId="0" borderId="0" xfId="6" applyNumberFormat="1" applyFont="1" applyAlignment="1">
      <alignment horizontal="center"/>
    </xf>
    <xf numFmtId="0" fontId="3" fillId="0" borderId="1" xfId="4" applyFont="1" applyBorder="1"/>
    <xf numFmtId="0" fontId="23" fillId="0" borderId="0" xfId="0" applyFont="1"/>
    <xf numFmtId="0" fontId="0" fillId="0" borderId="1" xfId="0" applyBorder="1"/>
    <xf numFmtId="9" fontId="0" fillId="0" borderId="0" xfId="0" applyNumberFormat="1"/>
    <xf numFmtId="164" fontId="0" fillId="0" borderId="0" xfId="2" applyNumberFormat="1" applyFont="1"/>
    <xf numFmtId="0" fontId="0" fillId="2" borderId="0" xfId="0" applyFill="1"/>
    <xf numFmtId="10" fontId="15" fillId="0" borderId="0" xfId="3" applyNumberFormat="1" applyFont="1"/>
    <xf numFmtId="10" fontId="0" fillId="0" borderId="0" xfId="3" applyNumberFormat="1" applyFont="1"/>
    <xf numFmtId="169" fontId="26" fillId="0" borderId="0" xfId="45" applyNumberFormat="1" applyFont="1" applyAlignment="1">
      <alignment horizontal="center" vertical="center"/>
    </xf>
    <xf numFmtId="0" fontId="22" fillId="0" borderId="0" xfId="0" applyFont="1" applyAlignment="1">
      <alignment horizontal="left"/>
    </xf>
    <xf numFmtId="6" fontId="3" fillId="0" borderId="0" xfId="11" applyNumberFormat="1" applyFont="1" applyAlignment="1">
      <alignment horizontal="center"/>
    </xf>
    <xf numFmtId="0" fontId="3" fillId="0" borderId="0" xfId="4" applyFont="1" applyAlignment="1">
      <alignment horizontal="center" wrapText="1"/>
    </xf>
    <xf numFmtId="0" fontId="2" fillId="0" borderId="1" xfId="42" applyNumberFormat="1" applyFont="1" applyBorder="1" applyAlignment="1">
      <alignment horizontal="center" wrapText="1"/>
    </xf>
    <xf numFmtId="0" fontId="2" fillId="0" borderId="1" xfId="42" applyNumberFormat="1" applyFont="1" applyBorder="1" applyAlignment="1">
      <alignment horizontal="center"/>
    </xf>
    <xf numFmtId="0" fontId="2" fillId="0" borderId="0" xfId="42" applyNumberFormat="1" applyFont="1"/>
    <xf numFmtId="14" fontId="2" fillId="2" borderId="1" xfId="42" quotePrefix="1" applyNumberFormat="1" applyFont="1" applyFill="1" applyBorder="1" applyAlignment="1">
      <alignment horizontal="center" vertical="center" wrapText="1"/>
    </xf>
    <xf numFmtId="41" fontId="27" fillId="0" borderId="0" xfId="42" quotePrefix="1" applyFont="1" applyAlignment="1">
      <alignment horizontal="center" vertical="center"/>
    </xf>
    <xf numFmtId="41" fontId="27" fillId="0" borderId="0" xfId="42" applyFont="1" applyAlignment="1">
      <alignment horizontal="center" vertical="center"/>
    </xf>
    <xf numFmtId="14" fontId="2" fillId="0" borderId="0" xfId="42" quotePrefix="1" applyNumberFormat="1" applyFont="1" applyFill="1" applyBorder="1" applyAlignment="1">
      <alignment horizontal="center" vertical="center" wrapText="1"/>
    </xf>
    <xf numFmtId="0" fontId="2" fillId="0" borderId="0" xfId="42" applyNumberFormat="1" applyFont="1" applyAlignment="1">
      <alignment horizontal="center"/>
    </xf>
    <xf numFmtId="41" fontId="2" fillId="0" borderId="0" xfId="42" applyFont="1" applyAlignment="1">
      <alignment horizontal="center" vertical="center"/>
    </xf>
    <xf numFmtId="41" fontId="2" fillId="0" borderId="0" xfId="42" applyFont="1" applyFill="1" applyAlignment="1">
      <alignment horizontal="center" vertical="center"/>
    </xf>
    <xf numFmtId="1" fontId="3" fillId="0" borderId="0" xfId="42" applyNumberFormat="1" applyFont="1" applyAlignment="1">
      <alignment horizontal="center"/>
    </xf>
    <xf numFmtId="169" fontId="28" fillId="2" borderId="0" xfId="45" applyNumberFormat="1" applyFont="1" applyFill="1" applyAlignment="1">
      <alignment horizontal="center" vertical="center"/>
    </xf>
    <xf numFmtId="0" fontId="28" fillId="2" borderId="0" xfId="42" applyNumberFormat="1" applyFont="1" applyFill="1"/>
    <xf numFmtId="0" fontId="28" fillId="0" borderId="0" xfId="42" applyNumberFormat="1" applyFont="1"/>
    <xf numFmtId="165" fontId="28" fillId="2" borderId="0" xfId="1" applyNumberFormat="1" applyFont="1" applyFill="1"/>
    <xf numFmtId="165" fontId="29" fillId="0" borderId="0" xfId="1" applyNumberFormat="1" applyFont="1"/>
    <xf numFmtId="165" fontId="29" fillId="0" borderId="0" xfId="1" applyNumberFormat="1" applyFont="1" applyAlignment="1">
      <alignment horizontal="right"/>
    </xf>
    <xf numFmtId="165" fontId="28" fillId="0" borderId="0" xfId="1" applyNumberFormat="1" applyFont="1"/>
    <xf numFmtId="9" fontId="28" fillId="2" borderId="0" xfId="3" applyFont="1" applyFill="1"/>
    <xf numFmtId="0" fontId="28" fillId="0" borderId="0" xfId="4" applyFont="1"/>
    <xf numFmtId="0" fontId="28" fillId="2" borderId="0" xfId="4" applyFont="1" applyFill="1" applyAlignment="1">
      <alignment horizontal="center"/>
    </xf>
    <xf numFmtId="0" fontId="28" fillId="2" borderId="0" xfId="4" applyFont="1" applyFill="1"/>
    <xf numFmtId="10" fontId="28" fillId="2" borderId="0" xfId="3" applyNumberFormat="1" applyFont="1" applyFill="1"/>
    <xf numFmtId="17" fontId="28" fillId="2" borderId="0" xfId="4" applyNumberFormat="1" applyFont="1" applyFill="1" applyAlignment="1">
      <alignment horizontal="center"/>
    </xf>
    <xf numFmtId="0" fontId="28" fillId="2" borderId="1" xfId="4" applyFont="1" applyFill="1" applyBorder="1" applyAlignment="1">
      <alignment horizontal="center"/>
    </xf>
    <xf numFmtId="0" fontId="28" fillId="2" borderId="1" xfId="42" applyNumberFormat="1" applyFont="1" applyFill="1" applyBorder="1"/>
    <xf numFmtId="10" fontId="28" fillId="2" borderId="1" xfId="3" applyNumberFormat="1" applyFont="1" applyFill="1" applyBorder="1"/>
    <xf numFmtId="165" fontId="28" fillId="0" borderId="5" xfId="1" applyNumberFormat="1" applyFont="1" applyBorder="1"/>
    <xf numFmtId="165" fontId="30" fillId="0" borderId="0" xfId="1" applyNumberFormat="1" applyFont="1"/>
    <xf numFmtId="165" fontId="28" fillId="0" borderId="0" xfId="1" applyNumberFormat="1" applyFont="1" applyBorder="1"/>
    <xf numFmtId="0" fontId="31" fillId="0" borderId="0" xfId="0" applyFont="1"/>
    <xf numFmtId="165" fontId="3" fillId="2" borderId="0" xfId="1" applyNumberFormat="1" applyFont="1" applyFill="1"/>
    <xf numFmtId="0" fontId="3" fillId="0" borderId="0" xfId="4" quotePrefix="1" applyFont="1"/>
    <xf numFmtId="165" fontId="3" fillId="0" borderId="0" xfId="1" applyNumberFormat="1" applyFont="1" applyFill="1"/>
    <xf numFmtId="165" fontId="22" fillId="0" borderId="0" xfId="1" applyNumberFormat="1" applyFont="1" applyBorder="1"/>
    <xf numFmtId="0" fontId="22" fillId="0" borderId="0" xfId="4" applyFont="1" applyAlignment="1">
      <alignment horizontal="left"/>
    </xf>
    <xf numFmtId="0" fontId="22" fillId="0" borderId="0" xfId="0" applyFont="1"/>
    <xf numFmtId="0" fontId="3" fillId="0" borderId="0" xfId="0" applyFont="1" applyAlignment="1">
      <alignment horizontal="left" vertical="top" wrapText="1"/>
    </xf>
    <xf numFmtId="0" fontId="2" fillId="0" borderId="0" xfId="0" applyFont="1" applyAlignment="1">
      <alignment horizontal="center"/>
    </xf>
    <xf numFmtId="0" fontId="2" fillId="2" borderId="0" xfId="0" applyFont="1" applyFill="1" applyAlignment="1">
      <alignment horizontal="center"/>
    </xf>
    <xf numFmtId="0" fontId="2" fillId="0" borderId="8" xfId="4" applyFont="1" applyBorder="1" applyAlignment="1">
      <alignment horizontal="center"/>
    </xf>
    <xf numFmtId="0" fontId="2" fillId="0" borderId="6" xfId="4" applyFont="1" applyBorder="1" applyAlignment="1">
      <alignment horizontal="center"/>
    </xf>
    <xf numFmtId="0" fontId="2" fillId="0" borderId="9" xfId="4" applyFont="1" applyBorder="1" applyAlignment="1">
      <alignment horizontal="center"/>
    </xf>
    <xf numFmtId="0" fontId="25" fillId="2" borderId="0" xfId="0" applyFont="1" applyFill="1" applyAlignment="1">
      <alignment horizontal="center"/>
    </xf>
    <xf numFmtId="0" fontId="25" fillId="0" borderId="0" xfId="0" applyFont="1" applyAlignment="1">
      <alignment horizontal="center"/>
    </xf>
  </cellXfs>
  <cellStyles count="46">
    <cellStyle name="Accent1 2" xfId="5" xr:uid="{00000000-0005-0000-0000-000000000000}"/>
    <cellStyle name="Comma" xfId="1" builtinId="3"/>
    <cellStyle name="Comma [0]" xfId="42" builtinId="6"/>
    <cellStyle name="Comma 17" xfId="44" xr:uid="{F9BAF69A-9413-40EC-9311-A816D89A563E}"/>
    <cellStyle name="Comma 2" xfId="6" xr:uid="{00000000-0005-0000-0000-000002000000}"/>
    <cellStyle name="Comma 2 2" xfId="7" xr:uid="{00000000-0005-0000-0000-000003000000}"/>
    <cellStyle name="Comma 3" xfId="8" xr:uid="{00000000-0005-0000-0000-000004000000}"/>
    <cellStyle name="Comma 3 100" xfId="9" xr:uid="{00000000-0005-0000-0000-000005000000}"/>
    <cellStyle name="Comma 304" xfId="10" xr:uid="{00000000-0005-0000-0000-000006000000}"/>
    <cellStyle name="Currency" xfId="2" builtinId="4"/>
    <cellStyle name="Currency 2" xfId="11" xr:uid="{00000000-0005-0000-0000-000008000000}"/>
    <cellStyle name="Currency 2 2" xfId="12" xr:uid="{00000000-0005-0000-0000-000009000000}"/>
    <cellStyle name="Currency 230" xfId="13" xr:uid="{00000000-0005-0000-0000-00000A000000}"/>
    <cellStyle name="Currency 4" xfId="38" xr:uid="{00000000-0005-0000-0000-00000B000000}"/>
    <cellStyle name="LL Base" xfId="14" xr:uid="{00000000-0005-0000-0000-00000C000000}"/>
    <cellStyle name="Normal" xfId="0" builtinId="0"/>
    <cellStyle name="Normal 10 25" xfId="15" xr:uid="{00000000-0005-0000-0000-00000E000000}"/>
    <cellStyle name="Normal 13 2 2 4" xfId="40" xr:uid="{70B413E2-E19F-44D3-985F-9235A45F608C}"/>
    <cellStyle name="Normal 2" xfId="4" xr:uid="{00000000-0005-0000-0000-00000F000000}"/>
    <cellStyle name="Normal 2 13" xfId="39" xr:uid="{C8DE5BC6-E5B9-4BF5-AAEA-0C435E031D8E}"/>
    <cellStyle name="Normal 2 2" xfId="16" xr:uid="{00000000-0005-0000-0000-000010000000}"/>
    <cellStyle name="Normal 3" xfId="17" xr:uid="{00000000-0005-0000-0000-000011000000}"/>
    <cellStyle name="Normal 3 2" xfId="18" xr:uid="{00000000-0005-0000-0000-000012000000}"/>
    <cellStyle name="Normal 3 4 10" xfId="19" xr:uid="{00000000-0005-0000-0000-000013000000}"/>
    <cellStyle name="Normal 4" xfId="20" xr:uid="{00000000-0005-0000-0000-000014000000}"/>
    <cellStyle name="Normal 4 10" xfId="41" xr:uid="{EAD381E3-A985-4CEA-9271-083DF5D69568}"/>
    <cellStyle name="Normal 4 2" xfId="21" xr:uid="{00000000-0005-0000-0000-000015000000}"/>
    <cellStyle name="Normal 5" xfId="43" xr:uid="{00D49B6E-A971-4FE5-82AB-24560DBC0A79}"/>
    <cellStyle name="Normal 5 2" xfId="45" xr:uid="{D33D8D8C-E845-48B4-8228-4407514E73AF}"/>
    <cellStyle name="Normal 536" xfId="22" xr:uid="{00000000-0005-0000-0000-000016000000}"/>
    <cellStyle name="Normal 538" xfId="23" xr:uid="{00000000-0005-0000-0000-000017000000}"/>
    <cellStyle name="Normal 630" xfId="24" xr:uid="{00000000-0005-0000-0000-000018000000}"/>
    <cellStyle name="Normal 630 2" xfId="25" xr:uid="{00000000-0005-0000-0000-000019000000}"/>
    <cellStyle name="Normal 7" xfId="37" xr:uid="{00000000-0005-0000-0000-00001A000000}"/>
    <cellStyle name="Percent" xfId="3" builtinId="5"/>
    <cellStyle name="Percent 173" xfId="26" xr:uid="{00000000-0005-0000-0000-00001C000000}"/>
    <cellStyle name="Percent 2" xfId="27" xr:uid="{00000000-0005-0000-0000-00001D000000}"/>
    <cellStyle name="Percent 2 2" xfId="28" xr:uid="{00000000-0005-0000-0000-00001E000000}"/>
    <cellStyle name="Percent 3" xfId="29" xr:uid="{00000000-0005-0000-0000-00001F000000}"/>
    <cellStyle name="PSChar" xfId="30" xr:uid="{00000000-0005-0000-0000-000020000000}"/>
    <cellStyle name="PSDate" xfId="31" xr:uid="{00000000-0005-0000-0000-000021000000}"/>
    <cellStyle name="PSDec" xfId="32" xr:uid="{00000000-0005-0000-0000-000022000000}"/>
    <cellStyle name="PSHeading" xfId="33" xr:uid="{00000000-0005-0000-0000-000023000000}"/>
    <cellStyle name="PSInt" xfId="34" xr:uid="{00000000-0005-0000-0000-000024000000}"/>
    <cellStyle name="PSSpacer" xfId="35" xr:uid="{00000000-0005-0000-0000-000025000000}"/>
    <cellStyle name="Style 1" xfId="36" xr:uid="{00000000-0005-0000-0000-00002600000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
  <sheetViews>
    <sheetView zoomScaleNormal="100" zoomScalePageLayoutView="145" workbookViewId="0">
      <selection activeCell="H24" sqref="H24"/>
    </sheetView>
  </sheetViews>
  <sheetFormatPr defaultColWidth="8.7109375" defaultRowHeight="14.45"/>
  <cols>
    <col min="1" max="1" width="11.85546875" style="103" bestFit="1" customWidth="1"/>
    <col min="2" max="2" width="2.5703125" style="103" customWidth="1"/>
    <col min="3" max="3" width="107.28515625" style="103" bestFit="1" customWidth="1"/>
    <col min="4" max="4" width="1.7109375" style="103" customWidth="1"/>
    <col min="5" max="5" width="39.7109375" style="103" bestFit="1" customWidth="1"/>
    <col min="6" max="6" width="8.7109375" style="103"/>
    <col min="7" max="7" width="13.5703125" style="103" customWidth="1"/>
    <col min="8" max="16384" width="8.7109375" style="103"/>
  </cols>
  <sheetData>
    <row r="1" spans="1:13">
      <c r="A1" s="234" t="s">
        <v>0</v>
      </c>
      <c r="B1" s="234"/>
      <c r="C1" s="234"/>
      <c r="D1" s="234"/>
      <c r="E1" s="234"/>
      <c r="F1" s="102"/>
      <c r="G1" s="102"/>
    </row>
    <row r="2" spans="1:13">
      <c r="A2" s="233" t="s">
        <v>1</v>
      </c>
      <c r="B2" s="233"/>
      <c r="C2" s="233"/>
      <c r="D2" s="233"/>
      <c r="E2" s="233"/>
      <c r="F2" s="102"/>
      <c r="G2" s="102"/>
    </row>
    <row r="3" spans="1:13">
      <c r="A3" s="233" t="s">
        <v>2</v>
      </c>
      <c r="B3" s="233"/>
      <c r="C3" s="233"/>
      <c r="D3" s="233"/>
      <c r="E3" s="233"/>
      <c r="F3" s="102"/>
      <c r="G3" s="102"/>
    </row>
    <row r="4" spans="1:13">
      <c r="A4" s="233" t="s">
        <v>3</v>
      </c>
      <c r="B4" s="233"/>
      <c r="C4" s="233"/>
      <c r="D4" s="233"/>
      <c r="E4" s="233"/>
      <c r="F4" s="102"/>
      <c r="G4" s="102"/>
    </row>
    <row r="5" spans="1:13">
      <c r="A5" s="5"/>
      <c r="B5" s="5"/>
      <c r="C5" s="11" t="s">
        <v>4</v>
      </c>
      <c r="D5" s="102"/>
      <c r="E5" s="137" t="s">
        <v>5</v>
      </c>
      <c r="F5" s="102"/>
      <c r="G5" s="102"/>
    </row>
    <row r="6" spans="1:13">
      <c r="E6" s="137"/>
    </row>
    <row r="7" spans="1:13">
      <c r="A7" s="4" t="s">
        <v>6</v>
      </c>
      <c r="B7" s="1"/>
      <c r="C7" s="4" t="s">
        <v>7</v>
      </c>
      <c r="E7" s="4" t="s">
        <v>8</v>
      </c>
    </row>
    <row r="8" spans="1:13">
      <c r="A8" s="3">
        <v>1</v>
      </c>
      <c r="B8" s="1"/>
      <c r="C8" s="1" t="str">
        <f>'WS 1 Local Service ATRR'!A4</f>
        <v>Annual Transmission Revenue Requirements Summary</v>
      </c>
      <c r="E8" s="138"/>
    </row>
    <row r="9" spans="1:13">
      <c r="A9" s="3">
        <v>2</v>
      </c>
      <c r="B9" s="1"/>
      <c r="C9" s="1" t="s">
        <v>9</v>
      </c>
      <c r="D9" s="102"/>
      <c r="E9" s="138"/>
      <c r="F9" s="102"/>
      <c r="G9" s="102"/>
      <c r="H9" s="102"/>
      <c r="I9" s="102"/>
    </row>
    <row r="10" spans="1:13">
      <c r="A10" s="3" t="s">
        <v>10</v>
      </c>
      <c r="B10" s="1"/>
      <c r="C10" s="1" t="s">
        <v>11</v>
      </c>
      <c r="E10" s="138"/>
    </row>
    <row r="11" spans="1:13">
      <c r="A11" s="3" t="s">
        <v>12</v>
      </c>
      <c r="B11" s="1"/>
      <c r="C11" s="1" t="s">
        <v>13</v>
      </c>
      <c r="E11" s="138"/>
    </row>
    <row r="12" spans="1:13">
      <c r="A12" s="3" t="s">
        <v>14</v>
      </c>
      <c r="B12" s="1"/>
      <c r="C12" s="1" t="s">
        <v>15</v>
      </c>
      <c r="E12" s="138" t="s">
        <v>16</v>
      </c>
    </row>
    <row r="13" spans="1:13">
      <c r="A13" s="3" t="s">
        <v>17</v>
      </c>
      <c r="B13" s="1"/>
      <c r="C13" s="1" t="s">
        <v>18</v>
      </c>
      <c r="E13" s="138" t="s">
        <v>16</v>
      </c>
    </row>
    <row r="14" spans="1:13">
      <c r="A14" s="3" t="s">
        <v>19</v>
      </c>
      <c r="B14" s="1"/>
      <c r="C14" s="1" t="s">
        <v>20</v>
      </c>
      <c r="E14" s="138" t="s">
        <v>16</v>
      </c>
    </row>
    <row r="15" spans="1:13">
      <c r="A15" s="3">
        <v>3</v>
      </c>
      <c r="B15" s="1"/>
      <c r="C15" s="1" t="str">
        <f>'WS 3 Forecast '!A4</f>
        <v>Forecasted Transmission Revenue Requirements - Forecast</v>
      </c>
      <c r="D15" s="1"/>
      <c r="E15" s="138"/>
      <c r="F15" s="1"/>
      <c r="G15" s="1"/>
      <c r="H15" s="1"/>
      <c r="I15" s="1"/>
      <c r="J15" s="1"/>
      <c r="K15" s="1"/>
      <c r="L15" s="1"/>
      <c r="M15" s="1"/>
    </row>
    <row r="16" spans="1:13">
      <c r="A16" s="3" t="s">
        <v>21</v>
      </c>
      <c r="B16" s="1"/>
      <c r="C16" s="1" t="str">
        <f>'WS 3a Yr 1 ADIT Proration'!A4</f>
        <v>In Support of Forecasted Transmission Revenue Requirements (FTRR) &amp; ADIT Adjustment for IRS Proration</v>
      </c>
      <c r="D16" s="1"/>
      <c r="E16" s="138"/>
      <c r="F16" s="1"/>
      <c r="G16" s="1"/>
      <c r="H16" s="1"/>
    </row>
    <row r="17" spans="1:8">
      <c r="A17" s="3" t="s">
        <v>22</v>
      </c>
      <c r="B17" s="1"/>
      <c r="C17" s="1" t="str">
        <f>'WS 3b Yr 2 ADIT Proration'!A4</f>
        <v>In Support of Forecasted Transmission Revenue Requirements (FTRR) &amp; ADIT Adjustment for IRS Proration</v>
      </c>
      <c r="D17" s="1"/>
      <c r="E17" s="138"/>
      <c r="F17" s="1"/>
      <c r="G17" s="1"/>
      <c r="H17" s="1"/>
    </row>
    <row r="18" spans="1:8">
      <c r="A18" s="3">
        <v>4</v>
      </c>
      <c r="B18" s="1"/>
      <c r="C18" s="1" t="str">
        <f>'WS 4 True-up Interest'!A4</f>
        <v>True-up and Interest Calculation for 2023</v>
      </c>
      <c r="E18" s="138"/>
    </row>
    <row r="19" spans="1:8">
      <c r="A19" s="3"/>
      <c r="B19" s="1"/>
      <c r="C19" s="1"/>
    </row>
    <row r="20" spans="1:8">
      <c r="A20" s="4" t="s">
        <v>23</v>
      </c>
      <c r="C20" s="4" t="s">
        <v>7</v>
      </c>
      <c r="E20" s="4" t="s">
        <v>8</v>
      </c>
    </row>
    <row r="21" spans="1:8">
      <c r="A21" s="138" t="s">
        <v>24</v>
      </c>
      <c r="C21" s="139" t="s">
        <v>25</v>
      </c>
      <c r="E21" s="138" t="s">
        <v>16</v>
      </c>
    </row>
    <row r="22" spans="1:8">
      <c r="A22" s="138" t="s">
        <v>26</v>
      </c>
      <c r="C22" s="139" t="s">
        <v>27</v>
      </c>
      <c r="E22" s="138" t="s">
        <v>16</v>
      </c>
    </row>
    <row r="23" spans="1:8">
      <c r="A23" s="138" t="s">
        <v>28</v>
      </c>
      <c r="C23" s="139" t="s">
        <v>29</v>
      </c>
      <c r="E23" s="138" t="s">
        <v>16</v>
      </c>
    </row>
    <row r="24" spans="1:8">
      <c r="A24" s="138" t="s">
        <v>30</v>
      </c>
      <c r="C24" s="139" t="s">
        <v>31</v>
      </c>
      <c r="E24" s="138" t="s">
        <v>16</v>
      </c>
    </row>
    <row r="25" spans="1:8">
      <c r="A25" s="138" t="s">
        <v>32</v>
      </c>
      <c r="C25" s="139" t="s">
        <v>33</v>
      </c>
      <c r="E25" s="138" t="s">
        <v>16</v>
      </c>
    </row>
    <row r="26" spans="1:8">
      <c r="A26" s="138" t="s">
        <v>34</v>
      </c>
      <c r="C26" s="139" t="str">
        <f>'ATT VP-1 '!A4</f>
        <v>Customer Expenses</v>
      </c>
      <c r="E26" s="138"/>
    </row>
    <row r="27" spans="1:8">
      <c r="A27" s="138" t="s">
        <v>35</v>
      </c>
      <c r="C27" s="139" t="s">
        <v>36</v>
      </c>
      <c r="E27" s="138" t="s">
        <v>16</v>
      </c>
    </row>
    <row r="28" spans="1:8">
      <c r="A28" s="138" t="s">
        <v>37</v>
      </c>
      <c r="C28" s="139" t="s">
        <v>38</v>
      </c>
      <c r="E28" s="138" t="s">
        <v>16</v>
      </c>
    </row>
    <row r="29" spans="1:8">
      <c r="A29" s="138" t="s">
        <v>39</v>
      </c>
      <c r="C29" s="139" t="s">
        <v>40</v>
      </c>
      <c r="E29" s="138" t="s">
        <v>16</v>
      </c>
    </row>
    <row r="30" spans="1:8">
      <c r="A30" s="138" t="s">
        <v>41</v>
      </c>
      <c r="C30" s="139" t="s">
        <v>42</v>
      </c>
      <c r="E30" s="138" t="s">
        <v>16</v>
      </c>
    </row>
    <row r="32" spans="1:8">
      <c r="A32" s="119" t="s">
        <v>43</v>
      </c>
      <c r="B32" s="1"/>
      <c r="C32" s="1"/>
      <c r="D32" s="1"/>
      <c r="E32" s="1"/>
    </row>
    <row r="33" spans="1:5">
      <c r="A33" s="3" t="s">
        <v>44</v>
      </c>
      <c r="B33" s="1"/>
      <c r="C33" s="232" t="s">
        <v>45</v>
      </c>
      <c r="D33" s="232"/>
      <c r="E33" s="232"/>
    </row>
    <row r="34" spans="1:5">
      <c r="A34" s="1"/>
      <c r="B34" s="1"/>
      <c r="C34" s="232"/>
      <c r="D34" s="232"/>
      <c r="E34" s="232"/>
    </row>
  </sheetData>
  <mergeCells count="5">
    <mergeCell ref="C33:E34"/>
    <mergeCell ref="A4:E4"/>
    <mergeCell ref="A3:E3"/>
    <mergeCell ref="A2:E2"/>
    <mergeCell ref="A1:E1"/>
  </mergeCells>
  <pageMargins left="0.7" right="0.7" top="0.75" bottom="0.75" header="0.3" footer="0.3"/>
  <pageSetup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0839-B7DA-46B6-BE54-F3E9FC7BB7A8}">
  <sheetPr>
    <tabColor theme="1"/>
    <pageSetUpPr fitToPage="1"/>
  </sheetPr>
  <dimension ref="A1"/>
  <sheetViews>
    <sheetView zoomScaleNormal="100" workbookViewId="0">
      <selection sqref="A1:H1"/>
    </sheetView>
  </sheetViews>
  <sheetFormatPr defaultColWidth="9.140625" defaultRowHeight="14.45"/>
  <cols>
    <col min="1" max="16384" width="9.140625" style="103"/>
  </cols>
  <sheetData/>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A7652-87DA-4778-9243-0677B37DBDCB}">
  <sheetPr>
    <pageSetUpPr fitToPage="1"/>
  </sheetPr>
  <dimension ref="A1:M28"/>
  <sheetViews>
    <sheetView zoomScaleNormal="100" workbookViewId="0">
      <selection activeCell="D20" sqref="D20"/>
    </sheetView>
  </sheetViews>
  <sheetFormatPr defaultColWidth="9.140625" defaultRowHeight="12.95"/>
  <cols>
    <col min="1" max="1" width="6" style="141" bestFit="1" customWidth="1"/>
    <col min="2" max="2" width="68.28515625" style="141" bestFit="1" customWidth="1"/>
    <col min="3" max="3" width="1.7109375" style="141" customWidth="1"/>
    <col min="4" max="4" width="18.42578125" style="141" customWidth="1"/>
    <col min="5" max="5" width="1.7109375" style="141" customWidth="1"/>
    <col min="6" max="6" width="40.140625" style="141" bestFit="1" customWidth="1"/>
    <col min="7" max="16384" width="9.140625" style="141"/>
  </cols>
  <sheetData>
    <row r="1" spans="1:13">
      <c r="A1" s="233" t="str">
        <f>'Table of Contents'!A1</f>
        <v>Versant Power</v>
      </c>
      <c r="B1" s="233"/>
      <c r="C1" s="233"/>
      <c r="D1" s="233"/>
      <c r="E1" s="233"/>
      <c r="F1" s="233"/>
      <c r="G1" s="2"/>
      <c r="H1" s="2"/>
      <c r="I1" s="2"/>
      <c r="J1" s="2"/>
      <c r="K1" s="2"/>
      <c r="L1" s="1"/>
      <c r="M1" s="1"/>
    </row>
    <row r="2" spans="1:13">
      <c r="A2" s="233" t="s">
        <v>1</v>
      </c>
      <c r="B2" s="233"/>
      <c r="C2" s="233"/>
      <c r="D2" s="233"/>
      <c r="E2" s="233"/>
      <c r="F2" s="233"/>
      <c r="G2" s="2"/>
      <c r="H2" s="2"/>
      <c r="I2" s="2"/>
      <c r="J2" s="2"/>
      <c r="K2" s="2"/>
      <c r="L2" s="1"/>
      <c r="M2" s="1"/>
    </row>
    <row r="3" spans="1:13">
      <c r="A3" s="233" t="s">
        <v>2</v>
      </c>
      <c r="B3" s="233"/>
      <c r="C3" s="233"/>
      <c r="D3" s="233"/>
      <c r="E3" s="233"/>
      <c r="F3" s="233"/>
      <c r="G3" s="2"/>
      <c r="H3" s="2"/>
      <c r="I3" s="2"/>
      <c r="J3" s="2"/>
      <c r="K3" s="2"/>
      <c r="L3" s="1"/>
      <c r="M3" s="1"/>
    </row>
    <row r="4" spans="1:13">
      <c r="A4" s="233" t="s">
        <v>261</v>
      </c>
      <c r="B4" s="233"/>
      <c r="C4" s="233"/>
      <c r="D4" s="233"/>
      <c r="E4" s="233"/>
      <c r="F4" s="233"/>
      <c r="G4" s="1"/>
      <c r="H4" s="1"/>
      <c r="I4" s="1"/>
      <c r="J4" s="1"/>
      <c r="K4" s="1"/>
      <c r="L4" s="1"/>
      <c r="M4" s="1"/>
    </row>
    <row r="5" spans="1:13">
      <c r="A5" s="233" t="s">
        <v>262</v>
      </c>
      <c r="B5" s="233"/>
      <c r="C5" s="233"/>
      <c r="D5" s="233"/>
      <c r="E5" s="233"/>
      <c r="F5" s="233"/>
      <c r="G5" s="1"/>
      <c r="H5" s="1"/>
      <c r="I5" s="1"/>
      <c r="J5" s="1"/>
      <c r="K5" s="1"/>
      <c r="L5" s="1"/>
      <c r="M5" s="1"/>
    </row>
    <row r="6" spans="1:13">
      <c r="A6" s="233" t="str">
        <f>'WS 2 VP Inv Base Detail'!A6:P6</f>
        <v>For Costs in 2023</v>
      </c>
      <c r="B6" s="233"/>
      <c r="C6" s="233"/>
      <c r="D6" s="233"/>
      <c r="E6" s="233"/>
      <c r="F6" s="233"/>
      <c r="G6" s="1"/>
      <c r="H6" s="1"/>
      <c r="I6" s="1"/>
      <c r="J6" s="1"/>
      <c r="K6" s="1"/>
      <c r="L6" s="1"/>
      <c r="M6" s="1"/>
    </row>
    <row r="7" spans="1:13">
      <c r="A7" s="3"/>
      <c r="B7" s="3"/>
      <c r="C7" s="3"/>
      <c r="D7" s="3"/>
      <c r="E7" s="3"/>
      <c r="F7" s="3"/>
      <c r="G7" s="1"/>
      <c r="H7" s="1"/>
      <c r="I7" s="1"/>
      <c r="J7" s="1"/>
      <c r="K7" s="1"/>
      <c r="L7" s="1"/>
      <c r="M7" s="1"/>
    </row>
    <row r="8" spans="1:13">
      <c r="B8" s="11" t="s">
        <v>4</v>
      </c>
      <c r="C8" s="1"/>
      <c r="D8" s="3" t="s">
        <v>5</v>
      </c>
      <c r="E8" s="3"/>
      <c r="F8" s="3" t="s">
        <v>51</v>
      </c>
      <c r="G8" s="1"/>
      <c r="H8" s="1"/>
      <c r="I8" s="1"/>
      <c r="J8" s="1"/>
      <c r="K8" s="1"/>
      <c r="L8" s="1"/>
      <c r="M8" s="1"/>
    </row>
    <row r="9" spans="1:13">
      <c r="A9" s="1"/>
      <c r="B9" s="1"/>
      <c r="C9" s="1"/>
      <c r="D9" s="142"/>
      <c r="E9" s="142"/>
      <c r="F9" s="3"/>
      <c r="G9" s="1"/>
      <c r="H9" s="1"/>
      <c r="I9" s="1"/>
      <c r="J9" s="1"/>
      <c r="K9" s="1"/>
      <c r="L9" s="1"/>
      <c r="M9" s="1"/>
    </row>
    <row r="10" spans="1:13" ht="26.1">
      <c r="A10" s="97" t="s">
        <v>263</v>
      </c>
      <c r="B10" s="4" t="s">
        <v>7</v>
      </c>
      <c r="C10" s="102"/>
      <c r="D10" s="124" t="s">
        <v>83</v>
      </c>
      <c r="E10" s="5"/>
      <c r="F10" s="4" t="s">
        <v>54</v>
      </c>
      <c r="G10" s="1"/>
      <c r="H10" s="1"/>
      <c r="I10" s="1"/>
      <c r="J10" s="1"/>
      <c r="K10" s="1"/>
      <c r="L10" s="1"/>
      <c r="M10" s="1"/>
    </row>
    <row r="11" spans="1:13">
      <c r="A11" s="102"/>
      <c r="B11" s="102"/>
      <c r="C11" s="102"/>
      <c r="D11" s="5"/>
      <c r="E11" s="5"/>
      <c r="F11" s="5"/>
      <c r="G11" s="1"/>
      <c r="H11" s="1"/>
      <c r="I11" s="1"/>
      <c r="J11" s="1"/>
      <c r="K11" s="1"/>
      <c r="L11" s="1"/>
      <c r="M11" s="1"/>
    </row>
    <row r="12" spans="1:13">
      <c r="A12" s="3">
        <v>1</v>
      </c>
      <c r="B12" s="1" t="s">
        <v>264</v>
      </c>
      <c r="C12" s="1"/>
      <c r="D12" s="143">
        <v>14137931</v>
      </c>
      <c r="E12" s="144"/>
      <c r="F12" s="1" t="s">
        <v>265</v>
      </c>
      <c r="G12" s="1"/>
      <c r="H12" s="1"/>
      <c r="I12" s="1"/>
      <c r="J12" s="1"/>
      <c r="K12" s="1"/>
      <c r="L12" s="1"/>
      <c r="M12" s="1"/>
    </row>
    <row r="13" spans="1:13">
      <c r="A13" s="3">
        <v>2</v>
      </c>
      <c r="B13" s="1" t="s">
        <v>266</v>
      </c>
      <c r="C13" s="1"/>
      <c r="D13" s="143">
        <v>151004</v>
      </c>
      <c r="E13" s="144"/>
      <c r="F13" s="1" t="s">
        <v>267</v>
      </c>
      <c r="G13" s="1"/>
      <c r="H13" s="1"/>
      <c r="I13" s="1"/>
      <c r="J13" s="1"/>
      <c r="K13" s="1"/>
      <c r="L13" s="1"/>
      <c r="M13" s="1"/>
    </row>
    <row r="14" spans="1:13">
      <c r="A14" s="3"/>
      <c r="B14" s="1"/>
      <c r="C14" s="1"/>
      <c r="D14" s="1"/>
      <c r="E14" s="144"/>
      <c r="F14" s="1"/>
      <c r="G14" s="1"/>
      <c r="H14" s="1"/>
      <c r="I14" s="1"/>
      <c r="J14" s="1"/>
      <c r="K14" s="1"/>
      <c r="L14" s="1"/>
      <c r="M14" s="1"/>
    </row>
    <row r="15" spans="1:13">
      <c r="A15" s="3">
        <v>3</v>
      </c>
      <c r="B15" s="1" t="s">
        <v>268</v>
      </c>
      <c r="C15" s="1"/>
      <c r="D15" s="145">
        <v>0.75122057150010058</v>
      </c>
      <c r="E15" s="146"/>
      <c r="F15" s="1" t="s">
        <v>269</v>
      </c>
      <c r="G15" s="1"/>
      <c r="H15" s="1"/>
      <c r="I15" s="1"/>
      <c r="J15" s="1"/>
      <c r="K15" s="1"/>
      <c r="L15" s="1"/>
      <c r="M15" s="1"/>
    </row>
    <row r="16" spans="1:13">
      <c r="A16" s="3"/>
      <c r="B16" s="1"/>
      <c r="C16" s="1"/>
      <c r="D16" s="147"/>
      <c r="E16" s="146"/>
      <c r="F16" s="1"/>
      <c r="G16" s="1"/>
      <c r="H16" s="1"/>
      <c r="I16" s="1"/>
      <c r="J16" s="1"/>
      <c r="K16" s="1"/>
      <c r="L16" s="1"/>
      <c r="M16" s="1"/>
    </row>
    <row r="17" spans="1:13">
      <c r="A17" s="3">
        <f>+A15+1</f>
        <v>4</v>
      </c>
      <c r="B17" s="1" t="s">
        <v>270</v>
      </c>
      <c r="C17" s="1"/>
      <c r="D17" s="148">
        <f>+D12*D15</f>
        <v>10620704.605648989</v>
      </c>
      <c r="E17" s="146"/>
      <c r="F17" s="149"/>
      <c r="G17" s="1"/>
      <c r="H17" s="1"/>
      <c r="I17" s="1"/>
      <c r="J17" s="1"/>
      <c r="K17" s="1"/>
      <c r="L17" s="1"/>
      <c r="M17" s="1"/>
    </row>
    <row r="18" spans="1:13">
      <c r="A18" s="3">
        <f t="shared" ref="A18:A23" si="0">+A17+1</f>
        <v>5</v>
      </c>
      <c r="B18" s="1" t="s">
        <v>271</v>
      </c>
      <c r="C18" s="1"/>
      <c r="D18" s="150">
        <f>+D13*D15</f>
        <v>113437.31117880119</v>
      </c>
      <c r="E18" s="146"/>
      <c r="F18" s="149"/>
      <c r="G18" s="1"/>
      <c r="H18" s="1"/>
      <c r="I18" s="1"/>
      <c r="J18" s="1"/>
      <c r="K18" s="1"/>
      <c r="L18" s="1"/>
      <c r="M18" s="1"/>
    </row>
    <row r="19" spans="1:13">
      <c r="A19" s="3"/>
      <c r="B19" s="1"/>
      <c r="C19" s="1"/>
      <c r="D19" s="151"/>
      <c r="E19" s="146"/>
      <c r="F19" s="149"/>
      <c r="G19" s="1"/>
      <c r="H19" s="1"/>
      <c r="I19" s="1"/>
      <c r="J19" s="1"/>
      <c r="K19" s="1"/>
      <c r="L19" s="1"/>
      <c r="M19" s="1"/>
    </row>
    <row r="20" spans="1:13">
      <c r="A20" s="3">
        <v>6</v>
      </c>
      <c r="B20" s="1" t="s">
        <v>272</v>
      </c>
      <c r="C20" s="1"/>
      <c r="D20" s="145">
        <v>0.38822161606989619</v>
      </c>
      <c r="E20" s="147"/>
      <c r="F20" s="1" t="s">
        <v>273</v>
      </c>
      <c r="G20" s="1"/>
      <c r="H20" s="1"/>
      <c r="I20" s="1"/>
      <c r="J20" s="1"/>
      <c r="K20" s="1"/>
      <c r="L20" s="1"/>
      <c r="M20" s="1"/>
    </row>
    <row r="21" spans="1:13">
      <c r="A21" s="3"/>
      <c r="B21" s="1"/>
      <c r="C21" s="1"/>
      <c r="D21" s="147"/>
      <c r="E21" s="147"/>
      <c r="F21" s="1"/>
      <c r="G21" s="1"/>
      <c r="H21" s="1"/>
      <c r="I21" s="1"/>
      <c r="J21" s="1"/>
      <c r="K21" s="1"/>
      <c r="L21" s="1"/>
      <c r="M21" s="1"/>
    </row>
    <row r="22" spans="1:13">
      <c r="A22" s="3">
        <f>+A20+1</f>
        <v>7</v>
      </c>
      <c r="B22" s="1" t="s">
        <v>274</v>
      </c>
      <c r="C22" s="1"/>
      <c r="D22" s="151">
        <f>+D17*D20</f>
        <v>4123187.1058060401</v>
      </c>
      <c r="E22" s="146"/>
      <c r="F22" s="149"/>
      <c r="G22" s="1"/>
      <c r="H22" s="1"/>
      <c r="I22" s="1"/>
      <c r="J22" s="1"/>
      <c r="K22" s="1"/>
      <c r="L22" s="1"/>
      <c r="M22" s="1"/>
    </row>
    <row r="23" spans="1:13" ht="13.5" thickBot="1">
      <c r="A23" s="3">
        <f t="shared" si="0"/>
        <v>8</v>
      </c>
      <c r="B23" s="1" t="s">
        <v>275</v>
      </c>
      <c r="C23" s="1"/>
      <c r="D23" s="152">
        <f>+D18*D20</f>
        <v>44038.8162684579</v>
      </c>
      <c r="E23" s="146"/>
      <c r="F23" s="149"/>
      <c r="G23" s="1"/>
      <c r="H23" s="1"/>
      <c r="I23" s="1"/>
      <c r="J23" s="1"/>
      <c r="K23" s="1"/>
      <c r="L23" s="1"/>
      <c r="M23" s="1"/>
    </row>
    <row r="24" spans="1:13" ht="13.5" thickTop="1">
      <c r="A24" s="1"/>
      <c r="B24" s="1"/>
      <c r="C24" s="1"/>
      <c r="D24" s="1"/>
      <c r="E24" s="1"/>
      <c r="F24" s="1"/>
      <c r="G24" s="1"/>
      <c r="H24" s="1"/>
      <c r="I24" s="1"/>
      <c r="J24" s="1"/>
      <c r="K24" s="1"/>
      <c r="L24" s="1"/>
      <c r="M24" s="1"/>
    </row>
    <row r="25" spans="1:13">
      <c r="A25" s="109" t="s">
        <v>43</v>
      </c>
      <c r="B25" s="15"/>
      <c r="C25" s="1"/>
      <c r="D25" s="1"/>
      <c r="E25" s="1"/>
      <c r="F25" s="1"/>
      <c r="G25" s="1"/>
      <c r="H25" s="1"/>
      <c r="I25" s="1"/>
      <c r="J25" s="1"/>
      <c r="K25" s="1"/>
      <c r="L25" s="1"/>
      <c r="M25" s="1"/>
    </row>
    <row r="26" spans="1:13">
      <c r="A26" s="17" t="s">
        <v>44</v>
      </c>
      <c r="B26" s="1" t="s">
        <v>96</v>
      </c>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c r="B28" s="1"/>
      <c r="C28" s="1"/>
      <c r="D28" s="1"/>
      <c r="E28" s="1"/>
      <c r="F28" s="1"/>
      <c r="G28" s="1"/>
      <c r="H28" s="1"/>
      <c r="I28" s="1"/>
      <c r="J28" s="1"/>
      <c r="K28" s="1"/>
      <c r="L28" s="1"/>
      <c r="M28" s="1"/>
    </row>
  </sheetData>
  <mergeCells count="6">
    <mergeCell ref="A6:F6"/>
    <mergeCell ref="A1:F1"/>
    <mergeCell ref="A2:F2"/>
    <mergeCell ref="A3:F3"/>
    <mergeCell ref="A4:F4"/>
    <mergeCell ref="A5:F5"/>
  </mergeCells>
  <pageMargins left="0.7" right="0.7" top="0.75" bottom="0.75" header="0.3" footer="0.3"/>
  <pageSetup scale="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7E3E-9BE0-4683-A8A6-116884FE204D}">
  <sheetPr>
    <tabColor theme="1"/>
    <pageSetUpPr fitToPage="1"/>
  </sheetPr>
  <dimension ref="A1"/>
  <sheetViews>
    <sheetView zoomScaleNormal="100" workbookViewId="0">
      <selection sqref="A1:AC1"/>
    </sheetView>
  </sheetViews>
  <sheetFormatPr defaultColWidth="9.140625" defaultRowHeight="14.45"/>
  <cols>
    <col min="1" max="16384" width="9.140625" style="103"/>
  </cols>
  <sheetData/>
  <pageMargins left="0.7" right="0.7" top="0.75" bottom="0.75" header="0.3" footer="0.3"/>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08D03-B282-4D4B-B626-979339368B5A}">
  <sheetPr>
    <tabColor theme="8" tint="0.79998168889431442"/>
    <pageSetUpPr fitToPage="1"/>
  </sheetPr>
  <dimension ref="A1:F98"/>
  <sheetViews>
    <sheetView zoomScaleNormal="100" zoomScalePageLayoutView="70" workbookViewId="0">
      <selection activeCell="C27" sqref="C27"/>
    </sheetView>
  </sheetViews>
  <sheetFormatPr defaultColWidth="8.85546875" defaultRowHeight="14.45"/>
  <cols>
    <col min="1" max="1" width="14.5703125" style="103" bestFit="1" customWidth="1"/>
    <col min="2" max="2" width="1.85546875" style="103" customWidth="1"/>
    <col min="3" max="3" width="82.5703125" style="103" bestFit="1" customWidth="1"/>
    <col min="4" max="4" width="1.85546875" style="103" customWidth="1"/>
    <col min="5" max="5" width="39.85546875" style="103" bestFit="1" customWidth="1"/>
    <col min="6" max="16384" width="8.85546875" style="103"/>
  </cols>
  <sheetData>
    <row r="1" spans="1:6" ht="14.45" customHeight="1">
      <c r="A1" s="234" t="s">
        <v>276</v>
      </c>
      <c r="B1" s="234"/>
      <c r="C1" s="234"/>
      <c r="D1" s="234"/>
      <c r="E1" s="234"/>
      <c r="F1" s="102"/>
    </row>
    <row r="2" spans="1:6">
      <c r="A2" s="233" t="s">
        <v>277</v>
      </c>
      <c r="B2" s="233"/>
      <c r="C2" s="233"/>
      <c r="D2" s="233"/>
      <c r="E2" s="233"/>
      <c r="F2" s="102"/>
    </row>
    <row r="3" spans="1:6">
      <c r="A3" s="233" t="s">
        <v>2</v>
      </c>
      <c r="B3" s="233"/>
      <c r="C3" s="233"/>
      <c r="D3" s="233"/>
      <c r="E3" s="233"/>
      <c r="F3" s="102"/>
    </row>
    <row r="4" spans="1:6">
      <c r="A4" s="233" t="s">
        <v>278</v>
      </c>
      <c r="B4" s="233"/>
      <c r="C4" s="233"/>
      <c r="D4" s="233"/>
      <c r="E4" s="233"/>
      <c r="F4" s="102"/>
    </row>
    <row r="5" spans="1:6">
      <c r="A5" s="5"/>
      <c r="B5" s="5"/>
      <c r="C5" s="11" t="s">
        <v>4</v>
      </c>
      <c r="D5" s="102"/>
      <c r="E5" s="137" t="s">
        <v>5</v>
      </c>
      <c r="F5" s="102"/>
    </row>
    <row r="6" spans="1:6">
      <c r="E6" s="137"/>
    </row>
    <row r="7" spans="1:6">
      <c r="A7" s="4" t="s">
        <v>279</v>
      </c>
      <c r="B7" s="1"/>
      <c r="C7" s="4" t="s">
        <v>7</v>
      </c>
      <c r="E7" s="4" t="s">
        <v>8</v>
      </c>
    </row>
    <row r="8" spans="1:6">
      <c r="A8" s="138">
        <v>1</v>
      </c>
      <c r="B8"/>
      <c r="C8" s="11" t="s">
        <v>68</v>
      </c>
      <c r="E8" s="138"/>
    </row>
    <row r="9" spans="1:6">
      <c r="A9" s="138">
        <v>2</v>
      </c>
      <c r="B9"/>
      <c r="C9" s="11" t="s">
        <v>280</v>
      </c>
      <c r="E9" s="138"/>
    </row>
    <row r="10" spans="1:6">
      <c r="A10" s="138">
        <v>3</v>
      </c>
      <c r="B10"/>
      <c r="C10" s="11" t="s">
        <v>281</v>
      </c>
      <c r="D10" s="102"/>
      <c r="E10" s="138"/>
      <c r="F10" s="102"/>
    </row>
    <row r="11" spans="1:6">
      <c r="A11"/>
      <c r="B11"/>
      <c r="C11"/>
      <c r="E11"/>
    </row>
    <row r="12" spans="1:6">
      <c r="A12"/>
      <c r="B12"/>
      <c r="C12"/>
      <c r="E12"/>
    </row>
    <row r="13" spans="1:6">
      <c r="A13"/>
      <c r="B13"/>
      <c r="C13"/>
      <c r="E13"/>
    </row>
    <row r="14" spans="1:6">
      <c r="A14"/>
      <c r="B14"/>
      <c r="C14"/>
      <c r="E14"/>
    </row>
    <row r="15" spans="1:6">
      <c r="A15"/>
      <c r="B15"/>
      <c r="C15"/>
      <c r="E15"/>
    </row>
    <row r="16" spans="1:6">
      <c r="A16"/>
      <c r="B16"/>
      <c r="C16"/>
      <c r="E16"/>
    </row>
    <row r="17" spans="1:5">
      <c r="A17"/>
      <c r="B17"/>
      <c r="C17"/>
      <c r="E17"/>
    </row>
    <row r="18" spans="1:5">
      <c r="A18"/>
      <c r="B18"/>
      <c r="C18"/>
      <c r="E18"/>
    </row>
    <row r="19" spans="1:5">
      <c r="A19"/>
      <c r="B19"/>
      <c r="C19"/>
      <c r="E19"/>
    </row>
    <row r="20" spans="1:5" customFormat="1"/>
    <row r="21" spans="1:5" customFormat="1"/>
    <row r="22" spans="1:5" customFormat="1"/>
    <row r="23" spans="1:5" customFormat="1"/>
    <row r="24" spans="1:5" customFormat="1"/>
    <row r="25" spans="1:5" customFormat="1"/>
    <row r="26" spans="1:5" customFormat="1"/>
    <row r="27" spans="1:5" customFormat="1"/>
    <row r="28" spans="1:5" customFormat="1"/>
    <row r="29" spans="1:5" customFormat="1"/>
    <row r="30" spans="1:5" customFormat="1"/>
    <row r="31" spans="1:5" customFormat="1">
      <c r="A31" s="103"/>
      <c r="B31" s="103"/>
      <c r="C31" s="103"/>
    </row>
    <row r="32" spans="1:5" customFormat="1">
      <c r="A32" s="103"/>
      <c r="B32" s="103"/>
      <c r="C32" s="103"/>
    </row>
    <row r="33" spans="1:3" customFormat="1">
      <c r="A33" s="103"/>
      <c r="B33" s="103"/>
      <c r="C33" s="103"/>
    </row>
    <row r="34" spans="1:3" customFormat="1">
      <c r="A34" s="103"/>
      <c r="B34" s="103"/>
      <c r="C34" s="103"/>
    </row>
    <row r="35" spans="1:3" customFormat="1">
      <c r="A35" s="103"/>
      <c r="B35" s="103"/>
      <c r="C35" s="103"/>
    </row>
    <row r="36" spans="1:3" customFormat="1">
      <c r="A36" s="103"/>
      <c r="B36" s="103"/>
      <c r="C36" s="103"/>
    </row>
    <row r="37" spans="1:3" customFormat="1"/>
    <row r="38" spans="1:3" customFormat="1"/>
    <row r="39" spans="1:3" customFormat="1"/>
    <row r="40" spans="1:3" customFormat="1"/>
    <row r="41" spans="1:3" customFormat="1"/>
    <row r="42" spans="1:3" customFormat="1"/>
    <row r="43" spans="1:3" customFormat="1"/>
    <row r="44" spans="1:3" customFormat="1"/>
    <row r="45" spans="1:3" customFormat="1"/>
    <row r="46" spans="1:3" customFormat="1"/>
    <row r="47" spans="1:3" customFormat="1"/>
    <row r="48" spans="1:3"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sheetData>
  <mergeCells count="4">
    <mergeCell ref="A1:E1"/>
    <mergeCell ref="A2:E2"/>
    <mergeCell ref="A3:E3"/>
    <mergeCell ref="A4:E4"/>
  </mergeCells>
  <pageMargins left="0.7" right="0.7" top="0.75" bottom="0.75" header="0.3" footer="0.3"/>
  <pageSetup scale="5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3ED43-597A-4974-8E33-A7C360859178}">
  <sheetPr>
    <pageSetUpPr fitToPage="1"/>
  </sheetPr>
  <dimension ref="A1:T71"/>
  <sheetViews>
    <sheetView zoomScaleNormal="100" workbookViewId="0">
      <selection activeCell="P12" sqref="P12"/>
    </sheetView>
  </sheetViews>
  <sheetFormatPr defaultRowHeight="12.95"/>
  <cols>
    <col min="1" max="1" width="6" style="15" bestFit="1" customWidth="1"/>
    <col min="2" max="2" width="26.140625" style="15" customWidth="1"/>
    <col min="3" max="3" width="2.85546875" style="15" customWidth="1"/>
    <col min="4" max="4" width="8.140625" style="15" bestFit="1" customWidth="1"/>
    <col min="5" max="5" width="2.85546875" style="15" customWidth="1"/>
    <col min="6" max="6" width="13.85546875" style="15" customWidth="1"/>
    <col min="7" max="7" width="2.85546875" style="15" customWidth="1"/>
    <col min="8" max="8" width="13.85546875" style="15" customWidth="1"/>
    <col min="9" max="9" width="2.85546875" style="15" customWidth="1"/>
    <col min="10" max="10" width="13.85546875" style="15" customWidth="1"/>
    <col min="11" max="11" width="2.85546875" style="15" customWidth="1"/>
    <col min="12" max="12" width="13.85546875" style="15" customWidth="1"/>
    <col min="13" max="13" width="3.140625" style="15" bestFit="1" customWidth="1"/>
    <col min="14" max="14" width="13.85546875" style="15" customWidth="1"/>
    <col min="15" max="15" width="3.140625" style="15" customWidth="1"/>
    <col min="16" max="16" width="13.85546875" style="93" customWidth="1"/>
    <col min="17" max="17" width="2.140625" style="93" customWidth="1"/>
    <col min="18" max="18" width="44" style="15" customWidth="1"/>
    <col min="19" max="231" width="9.140625" style="15"/>
    <col min="232" max="232" width="7.85546875" style="15" customWidth="1"/>
    <col min="233" max="233" width="51.140625" style="15" customWidth="1"/>
    <col min="234" max="234" width="17.85546875" style="15" customWidth="1"/>
    <col min="235" max="235" width="16.85546875" style="15" customWidth="1"/>
    <col min="236" max="238" width="14.140625" style="15" customWidth="1"/>
    <col min="239" max="239" width="18.140625" style="15" customWidth="1"/>
    <col min="240" max="240" width="14.85546875" style="15" customWidth="1"/>
    <col min="241" max="242" width="14.140625" style="15" customWidth="1"/>
    <col min="243" max="487" width="9.140625" style="15"/>
    <col min="488" max="488" width="7.85546875" style="15" customWidth="1"/>
    <col min="489" max="489" width="51.140625" style="15" customWidth="1"/>
    <col min="490" max="490" width="17.85546875" style="15" customWidth="1"/>
    <col min="491" max="491" width="16.85546875" style="15" customWidth="1"/>
    <col min="492" max="494" width="14.140625" style="15" customWidth="1"/>
    <col min="495" max="495" width="18.140625" style="15" customWidth="1"/>
    <col min="496" max="496" width="14.85546875" style="15" customWidth="1"/>
    <col min="497" max="498" width="14.140625" style="15" customWidth="1"/>
    <col min="499" max="743" width="9.140625" style="15"/>
    <col min="744" max="744" width="7.85546875" style="15" customWidth="1"/>
    <col min="745" max="745" width="51.140625" style="15" customWidth="1"/>
    <col min="746" max="746" width="17.85546875" style="15" customWidth="1"/>
    <col min="747" max="747" width="16.85546875" style="15" customWidth="1"/>
    <col min="748" max="750" width="14.140625" style="15" customWidth="1"/>
    <col min="751" max="751" width="18.140625" style="15" customWidth="1"/>
    <col min="752" max="752" width="14.85546875" style="15" customWidth="1"/>
    <col min="753" max="754" width="14.140625" style="15" customWidth="1"/>
    <col min="755" max="999" width="9.140625" style="15"/>
    <col min="1000" max="1000" width="7.85546875" style="15" customWidth="1"/>
    <col min="1001" max="1001" width="51.140625" style="15" customWidth="1"/>
    <col min="1002" max="1002" width="17.85546875" style="15" customWidth="1"/>
    <col min="1003" max="1003" width="16.85546875" style="15" customWidth="1"/>
    <col min="1004" max="1006" width="14.140625" style="15" customWidth="1"/>
    <col min="1007" max="1007" width="18.140625" style="15" customWidth="1"/>
    <col min="1008" max="1008" width="14.85546875" style="15" customWidth="1"/>
    <col min="1009" max="1010" width="14.140625" style="15" customWidth="1"/>
    <col min="1011" max="1255" width="9.140625" style="15"/>
    <col min="1256" max="1256" width="7.85546875" style="15" customWidth="1"/>
    <col min="1257" max="1257" width="51.140625" style="15" customWidth="1"/>
    <col min="1258" max="1258" width="17.85546875" style="15" customWidth="1"/>
    <col min="1259" max="1259" width="16.85546875" style="15" customWidth="1"/>
    <col min="1260" max="1262" width="14.140625" style="15" customWidth="1"/>
    <col min="1263" max="1263" width="18.140625" style="15" customWidth="1"/>
    <col min="1264" max="1264" width="14.85546875" style="15" customWidth="1"/>
    <col min="1265" max="1266" width="14.140625" style="15" customWidth="1"/>
    <col min="1267" max="1511" width="9.140625" style="15"/>
    <col min="1512" max="1512" width="7.85546875" style="15" customWidth="1"/>
    <col min="1513" max="1513" width="51.140625" style="15" customWidth="1"/>
    <col min="1514" max="1514" width="17.85546875" style="15" customWidth="1"/>
    <col min="1515" max="1515" width="16.85546875" style="15" customWidth="1"/>
    <col min="1516" max="1518" width="14.140625" style="15" customWidth="1"/>
    <col min="1519" max="1519" width="18.140625" style="15" customWidth="1"/>
    <col min="1520" max="1520" width="14.85546875" style="15" customWidth="1"/>
    <col min="1521" max="1522" width="14.140625" style="15" customWidth="1"/>
    <col min="1523" max="1767" width="9.140625" style="15"/>
    <col min="1768" max="1768" width="7.85546875" style="15" customWidth="1"/>
    <col min="1769" max="1769" width="51.140625" style="15" customWidth="1"/>
    <col min="1770" max="1770" width="17.85546875" style="15" customWidth="1"/>
    <col min="1771" max="1771" width="16.85546875" style="15" customWidth="1"/>
    <col min="1772" max="1774" width="14.140625" style="15" customWidth="1"/>
    <col min="1775" max="1775" width="18.140625" style="15" customWidth="1"/>
    <col min="1776" max="1776" width="14.85546875" style="15" customWidth="1"/>
    <col min="1777" max="1778" width="14.140625" style="15" customWidth="1"/>
    <col min="1779" max="2023" width="9.140625" style="15"/>
    <col min="2024" max="2024" width="7.85546875" style="15" customWidth="1"/>
    <col min="2025" max="2025" width="51.140625" style="15" customWidth="1"/>
    <col min="2026" max="2026" width="17.85546875" style="15" customWidth="1"/>
    <col min="2027" max="2027" width="16.85546875" style="15" customWidth="1"/>
    <col min="2028" max="2030" width="14.140625" style="15" customWidth="1"/>
    <col min="2031" max="2031" width="18.140625" style="15" customWidth="1"/>
    <col min="2032" max="2032" width="14.85546875" style="15" customWidth="1"/>
    <col min="2033" max="2034" width="14.140625" style="15" customWidth="1"/>
    <col min="2035" max="2279" width="9.140625" style="15"/>
    <col min="2280" max="2280" width="7.85546875" style="15" customWidth="1"/>
    <col min="2281" max="2281" width="51.140625" style="15" customWidth="1"/>
    <col min="2282" max="2282" width="17.85546875" style="15" customWidth="1"/>
    <col min="2283" max="2283" width="16.85546875" style="15" customWidth="1"/>
    <col min="2284" max="2286" width="14.140625" style="15" customWidth="1"/>
    <col min="2287" max="2287" width="18.140625" style="15" customWidth="1"/>
    <col min="2288" max="2288" width="14.85546875" style="15" customWidth="1"/>
    <col min="2289" max="2290" width="14.140625" style="15" customWidth="1"/>
    <col min="2291" max="2535" width="9.140625" style="15"/>
    <col min="2536" max="2536" width="7.85546875" style="15" customWidth="1"/>
    <col min="2537" max="2537" width="51.140625" style="15" customWidth="1"/>
    <col min="2538" max="2538" width="17.85546875" style="15" customWidth="1"/>
    <col min="2539" max="2539" width="16.85546875" style="15" customWidth="1"/>
    <col min="2540" max="2542" width="14.140625" style="15" customWidth="1"/>
    <col min="2543" max="2543" width="18.140625" style="15" customWidth="1"/>
    <col min="2544" max="2544" width="14.85546875" style="15" customWidth="1"/>
    <col min="2545" max="2546" width="14.140625" style="15" customWidth="1"/>
    <col min="2547" max="2791" width="9.140625" style="15"/>
    <col min="2792" max="2792" width="7.85546875" style="15" customWidth="1"/>
    <col min="2793" max="2793" width="51.140625" style="15" customWidth="1"/>
    <col min="2794" max="2794" width="17.85546875" style="15" customWidth="1"/>
    <col min="2795" max="2795" width="16.85546875" style="15" customWidth="1"/>
    <col min="2796" max="2798" width="14.140625" style="15" customWidth="1"/>
    <col min="2799" max="2799" width="18.140625" style="15" customWidth="1"/>
    <col min="2800" max="2800" width="14.85546875" style="15" customWidth="1"/>
    <col min="2801" max="2802" width="14.140625" style="15" customWidth="1"/>
    <col min="2803" max="3047" width="9.140625" style="15"/>
    <col min="3048" max="3048" width="7.85546875" style="15" customWidth="1"/>
    <col min="3049" max="3049" width="51.140625" style="15" customWidth="1"/>
    <col min="3050" max="3050" width="17.85546875" style="15" customWidth="1"/>
    <col min="3051" max="3051" width="16.85546875" style="15" customWidth="1"/>
    <col min="3052" max="3054" width="14.140625" style="15" customWidth="1"/>
    <col min="3055" max="3055" width="18.140625" style="15" customWidth="1"/>
    <col min="3056" max="3056" width="14.85546875" style="15" customWidth="1"/>
    <col min="3057" max="3058" width="14.140625" style="15" customWidth="1"/>
    <col min="3059" max="3303" width="9.140625" style="15"/>
    <col min="3304" max="3304" width="7.85546875" style="15" customWidth="1"/>
    <col min="3305" max="3305" width="51.140625" style="15" customWidth="1"/>
    <col min="3306" max="3306" width="17.85546875" style="15" customWidth="1"/>
    <col min="3307" max="3307" width="16.85546875" style="15" customWidth="1"/>
    <col min="3308" max="3310" width="14.140625" style="15" customWidth="1"/>
    <col min="3311" max="3311" width="18.140625" style="15" customWidth="1"/>
    <col min="3312" max="3312" width="14.85546875" style="15" customWidth="1"/>
    <col min="3313" max="3314" width="14.140625" style="15" customWidth="1"/>
    <col min="3315" max="3559" width="9.140625" style="15"/>
    <col min="3560" max="3560" width="7.85546875" style="15" customWidth="1"/>
    <col min="3561" max="3561" width="51.140625" style="15" customWidth="1"/>
    <col min="3562" max="3562" width="17.85546875" style="15" customWidth="1"/>
    <col min="3563" max="3563" width="16.85546875" style="15" customWidth="1"/>
    <col min="3564" max="3566" width="14.140625" style="15" customWidth="1"/>
    <col min="3567" max="3567" width="18.140625" style="15" customWidth="1"/>
    <col min="3568" max="3568" width="14.85546875" style="15" customWidth="1"/>
    <col min="3569" max="3570" width="14.140625" style="15" customWidth="1"/>
    <col min="3571" max="3815" width="9.140625" style="15"/>
    <col min="3816" max="3816" width="7.85546875" style="15" customWidth="1"/>
    <col min="3817" max="3817" width="51.140625" style="15" customWidth="1"/>
    <col min="3818" max="3818" width="17.85546875" style="15" customWidth="1"/>
    <col min="3819" max="3819" width="16.85546875" style="15" customWidth="1"/>
    <col min="3820" max="3822" width="14.140625" style="15" customWidth="1"/>
    <col min="3823" max="3823" width="18.140625" style="15" customWidth="1"/>
    <col min="3824" max="3824" width="14.85546875" style="15" customWidth="1"/>
    <col min="3825" max="3826" width="14.140625" style="15" customWidth="1"/>
    <col min="3827" max="4071" width="9.140625" style="15"/>
    <col min="4072" max="4072" width="7.85546875" style="15" customWidth="1"/>
    <col min="4073" max="4073" width="51.140625" style="15" customWidth="1"/>
    <col min="4074" max="4074" width="17.85546875" style="15" customWidth="1"/>
    <col min="4075" max="4075" width="16.85546875" style="15" customWidth="1"/>
    <col min="4076" max="4078" width="14.140625" style="15" customWidth="1"/>
    <col min="4079" max="4079" width="18.140625" style="15" customWidth="1"/>
    <col min="4080" max="4080" width="14.85546875" style="15" customWidth="1"/>
    <col min="4081" max="4082" width="14.140625" style="15" customWidth="1"/>
    <col min="4083" max="4327" width="9.140625" style="15"/>
    <col min="4328" max="4328" width="7.85546875" style="15" customWidth="1"/>
    <col min="4329" max="4329" width="51.140625" style="15" customWidth="1"/>
    <col min="4330" max="4330" width="17.85546875" style="15" customWidth="1"/>
    <col min="4331" max="4331" width="16.85546875" style="15" customWidth="1"/>
    <col min="4332" max="4334" width="14.140625" style="15" customWidth="1"/>
    <col min="4335" max="4335" width="18.140625" style="15" customWidth="1"/>
    <col min="4336" max="4336" width="14.85546875" style="15" customWidth="1"/>
    <col min="4337" max="4338" width="14.140625" style="15" customWidth="1"/>
    <col min="4339" max="4583" width="9.140625" style="15"/>
    <col min="4584" max="4584" width="7.85546875" style="15" customWidth="1"/>
    <col min="4585" max="4585" width="51.140625" style="15" customWidth="1"/>
    <col min="4586" max="4586" width="17.85546875" style="15" customWidth="1"/>
    <col min="4587" max="4587" width="16.85546875" style="15" customWidth="1"/>
    <col min="4588" max="4590" width="14.140625" style="15" customWidth="1"/>
    <col min="4591" max="4591" width="18.140625" style="15" customWidth="1"/>
    <col min="4592" max="4592" width="14.85546875" style="15" customWidth="1"/>
    <col min="4593" max="4594" width="14.140625" style="15" customWidth="1"/>
    <col min="4595" max="4839" width="9.140625" style="15"/>
    <col min="4840" max="4840" width="7.85546875" style="15" customWidth="1"/>
    <col min="4841" max="4841" width="51.140625" style="15" customWidth="1"/>
    <col min="4842" max="4842" width="17.85546875" style="15" customWidth="1"/>
    <col min="4843" max="4843" width="16.85546875" style="15" customWidth="1"/>
    <col min="4844" max="4846" width="14.140625" style="15" customWidth="1"/>
    <col min="4847" max="4847" width="18.140625" style="15" customWidth="1"/>
    <col min="4848" max="4848" width="14.85546875" style="15" customWidth="1"/>
    <col min="4849" max="4850" width="14.140625" style="15" customWidth="1"/>
    <col min="4851" max="5095" width="9.140625" style="15"/>
    <col min="5096" max="5096" width="7.85546875" style="15" customWidth="1"/>
    <col min="5097" max="5097" width="51.140625" style="15" customWidth="1"/>
    <col min="5098" max="5098" width="17.85546875" style="15" customWidth="1"/>
    <col min="5099" max="5099" width="16.85546875" style="15" customWidth="1"/>
    <col min="5100" max="5102" width="14.140625" style="15" customWidth="1"/>
    <col min="5103" max="5103" width="18.140625" style="15" customWidth="1"/>
    <col min="5104" max="5104" width="14.85546875" style="15" customWidth="1"/>
    <col min="5105" max="5106" width="14.140625" style="15" customWidth="1"/>
    <col min="5107" max="5351" width="9.140625" style="15"/>
    <col min="5352" max="5352" width="7.85546875" style="15" customWidth="1"/>
    <col min="5353" max="5353" width="51.140625" style="15" customWidth="1"/>
    <col min="5354" max="5354" width="17.85546875" style="15" customWidth="1"/>
    <col min="5355" max="5355" width="16.85546875" style="15" customWidth="1"/>
    <col min="5356" max="5358" width="14.140625" style="15" customWidth="1"/>
    <col min="5359" max="5359" width="18.140625" style="15" customWidth="1"/>
    <col min="5360" max="5360" width="14.85546875" style="15" customWidth="1"/>
    <col min="5361" max="5362" width="14.140625" style="15" customWidth="1"/>
    <col min="5363" max="5607" width="9.140625" style="15"/>
    <col min="5608" max="5608" width="7.85546875" style="15" customWidth="1"/>
    <col min="5609" max="5609" width="51.140625" style="15" customWidth="1"/>
    <col min="5610" max="5610" width="17.85546875" style="15" customWidth="1"/>
    <col min="5611" max="5611" width="16.85546875" style="15" customWidth="1"/>
    <col min="5612" max="5614" width="14.140625" style="15" customWidth="1"/>
    <col min="5615" max="5615" width="18.140625" style="15" customWidth="1"/>
    <col min="5616" max="5616" width="14.85546875" style="15" customWidth="1"/>
    <col min="5617" max="5618" width="14.140625" style="15" customWidth="1"/>
    <col min="5619" max="5863" width="9.140625" style="15"/>
    <col min="5864" max="5864" width="7.85546875" style="15" customWidth="1"/>
    <col min="5865" max="5865" width="51.140625" style="15" customWidth="1"/>
    <col min="5866" max="5866" width="17.85546875" style="15" customWidth="1"/>
    <col min="5867" max="5867" width="16.85546875" style="15" customWidth="1"/>
    <col min="5868" max="5870" width="14.140625" style="15" customWidth="1"/>
    <col min="5871" max="5871" width="18.140625" style="15" customWidth="1"/>
    <col min="5872" max="5872" width="14.85546875" style="15" customWidth="1"/>
    <col min="5873" max="5874" width="14.140625" style="15" customWidth="1"/>
    <col min="5875" max="6119" width="9.140625" style="15"/>
    <col min="6120" max="6120" width="7.85546875" style="15" customWidth="1"/>
    <col min="6121" max="6121" width="51.140625" style="15" customWidth="1"/>
    <col min="6122" max="6122" width="17.85546875" style="15" customWidth="1"/>
    <col min="6123" max="6123" width="16.85546875" style="15" customWidth="1"/>
    <col min="6124" max="6126" width="14.140625" style="15" customWidth="1"/>
    <col min="6127" max="6127" width="18.140625" style="15" customWidth="1"/>
    <col min="6128" max="6128" width="14.85546875" style="15" customWidth="1"/>
    <col min="6129" max="6130" width="14.140625" style="15" customWidth="1"/>
    <col min="6131" max="6375" width="9.140625" style="15"/>
    <col min="6376" max="6376" width="7.85546875" style="15" customWidth="1"/>
    <col min="6377" max="6377" width="51.140625" style="15" customWidth="1"/>
    <col min="6378" max="6378" width="17.85546875" style="15" customWidth="1"/>
    <col min="6379" max="6379" width="16.85546875" style="15" customWidth="1"/>
    <col min="6380" max="6382" width="14.140625" style="15" customWidth="1"/>
    <col min="6383" max="6383" width="18.140625" style="15" customWidth="1"/>
    <col min="6384" max="6384" width="14.85546875" style="15" customWidth="1"/>
    <col min="6385" max="6386" width="14.140625" style="15" customWidth="1"/>
    <col min="6387" max="6631" width="9.140625" style="15"/>
    <col min="6632" max="6632" width="7.85546875" style="15" customWidth="1"/>
    <col min="6633" max="6633" width="51.140625" style="15" customWidth="1"/>
    <col min="6634" max="6634" width="17.85546875" style="15" customWidth="1"/>
    <col min="6635" max="6635" width="16.85546875" style="15" customWidth="1"/>
    <col min="6636" max="6638" width="14.140625" style="15" customWidth="1"/>
    <col min="6639" max="6639" width="18.140625" style="15" customWidth="1"/>
    <col min="6640" max="6640" width="14.85546875" style="15" customWidth="1"/>
    <col min="6641" max="6642" width="14.140625" style="15" customWidth="1"/>
    <col min="6643" max="6887" width="9.140625" style="15"/>
    <col min="6888" max="6888" width="7.85546875" style="15" customWidth="1"/>
    <col min="6889" max="6889" width="51.140625" style="15" customWidth="1"/>
    <col min="6890" max="6890" width="17.85546875" style="15" customWidth="1"/>
    <col min="6891" max="6891" width="16.85546875" style="15" customWidth="1"/>
    <col min="6892" max="6894" width="14.140625" style="15" customWidth="1"/>
    <col min="6895" max="6895" width="18.140625" style="15" customWidth="1"/>
    <col min="6896" max="6896" width="14.85546875" style="15" customWidth="1"/>
    <col min="6897" max="6898" width="14.140625" style="15" customWidth="1"/>
    <col min="6899" max="7143" width="9.140625" style="15"/>
    <col min="7144" max="7144" width="7.85546875" style="15" customWidth="1"/>
    <col min="7145" max="7145" width="51.140625" style="15" customWidth="1"/>
    <col min="7146" max="7146" width="17.85546875" style="15" customWidth="1"/>
    <col min="7147" max="7147" width="16.85546875" style="15" customWidth="1"/>
    <col min="7148" max="7150" width="14.140625" style="15" customWidth="1"/>
    <col min="7151" max="7151" width="18.140625" style="15" customWidth="1"/>
    <col min="7152" max="7152" width="14.85546875" style="15" customWidth="1"/>
    <col min="7153" max="7154" width="14.140625" style="15" customWidth="1"/>
    <col min="7155" max="7399" width="9.140625" style="15"/>
    <col min="7400" max="7400" width="7.85546875" style="15" customWidth="1"/>
    <col min="7401" max="7401" width="51.140625" style="15" customWidth="1"/>
    <col min="7402" max="7402" width="17.85546875" style="15" customWidth="1"/>
    <col min="7403" max="7403" width="16.85546875" style="15" customWidth="1"/>
    <col min="7404" max="7406" width="14.140625" style="15" customWidth="1"/>
    <col min="7407" max="7407" width="18.140625" style="15" customWidth="1"/>
    <col min="7408" max="7408" width="14.85546875" style="15" customWidth="1"/>
    <col min="7409" max="7410" width="14.140625" style="15" customWidth="1"/>
    <col min="7411" max="7655" width="9.140625" style="15"/>
    <col min="7656" max="7656" width="7.85546875" style="15" customWidth="1"/>
    <col min="7657" max="7657" width="51.140625" style="15" customWidth="1"/>
    <col min="7658" max="7658" width="17.85546875" style="15" customWidth="1"/>
    <col min="7659" max="7659" width="16.85546875" style="15" customWidth="1"/>
    <col min="7660" max="7662" width="14.140625" style="15" customWidth="1"/>
    <col min="7663" max="7663" width="18.140625" style="15" customWidth="1"/>
    <col min="7664" max="7664" width="14.85546875" style="15" customWidth="1"/>
    <col min="7665" max="7666" width="14.140625" style="15" customWidth="1"/>
    <col min="7667" max="7911" width="9.140625" style="15"/>
    <col min="7912" max="7912" width="7.85546875" style="15" customWidth="1"/>
    <col min="7913" max="7913" width="51.140625" style="15" customWidth="1"/>
    <col min="7914" max="7914" width="17.85546875" style="15" customWidth="1"/>
    <col min="7915" max="7915" width="16.85546875" style="15" customWidth="1"/>
    <col min="7916" max="7918" width="14.140625" style="15" customWidth="1"/>
    <col min="7919" max="7919" width="18.140625" style="15" customWidth="1"/>
    <col min="7920" max="7920" width="14.85546875" style="15" customWidth="1"/>
    <col min="7921" max="7922" width="14.140625" style="15" customWidth="1"/>
    <col min="7923" max="8167" width="9.140625" style="15"/>
    <col min="8168" max="8168" width="7.85546875" style="15" customWidth="1"/>
    <col min="8169" max="8169" width="51.140625" style="15" customWidth="1"/>
    <col min="8170" max="8170" width="17.85546875" style="15" customWidth="1"/>
    <col min="8171" max="8171" width="16.85546875" style="15" customWidth="1"/>
    <col min="8172" max="8174" width="14.140625" style="15" customWidth="1"/>
    <col min="8175" max="8175" width="18.140625" style="15" customWidth="1"/>
    <col min="8176" max="8176" width="14.85546875" style="15" customWidth="1"/>
    <col min="8177" max="8178" width="14.140625" style="15" customWidth="1"/>
    <col min="8179" max="8423" width="9.140625" style="15"/>
    <col min="8424" max="8424" width="7.85546875" style="15" customWidth="1"/>
    <col min="8425" max="8425" width="51.140625" style="15" customWidth="1"/>
    <col min="8426" max="8426" width="17.85546875" style="15" customWidth="1"/>
    <col min="8427" max="8427" width="16.85546875" style="15" customWidth="1"/>
    <col min="8428" max="8430" width="14.140625" style="15" customWidth="1"/>
    <col min="8431" max="8431" width="18.140625" style="15" customWidth="1"/>
    <col min="8432" max="8432" width="14.85546875" style="15" customWidth="1"/>
    <col min="8433" max="8434" width="14.140625" style="15" customWidth="1"/>
    <col min="8435" max="8679" width="9.140625" style="15"/>
    <col min="8680" max="8680" width="7.85546875" style="15" customWidth="1"/>
    <col min="8681" max="8681" width="51.140625" style="15" customWidth="1"/>
    <col min="8682" max="8682" width="17.85546875" style="15" customWidth="1"/>
    <col min="8683" max="8683" width="16.85546875" style="15" customWidth="1"/>
    <col min="8684" max="8686" width="14.140625" style="15" customWidth="1"/>
    <col min="8687" max="8687" width="18.140625" style="15" customWidth="1"/>
    <col min="8688" max="8688" width="14.85546875" style="15" customWidth="1"/>
    <col min="8689" max="8690" width="14.140625" style="15" customWidth="1"/>
    <col min="8691" max="8935" width="9.140625" style="15"/>
    <col min="8936" max="8936" width="7.85546875" style="15" customWidth="1"/>
    <col min="8937" max="8937" width="51.140625" style="15" customWidth="1"/>
    <col min="8938" max="8938" width="17.85546875" style="15" customWidth="1"/>
    <col min="8939" max="8939" width="16.85546875" style="15" customWidth="1"/>
    <col min="8940" max="8942" width="14.140625" style="15" customWidth="1"/>
    <col min="8943" max="8943" width="18.140625" style="15" customWidth="1"/>
    <col min="8944" max="8944" width="14.85546875" style="15" customWidth="1"/>
    <col min="8945" max="8946" width="14.140625" style="15" customWidth="1"/>
    <col min="8947" max="9191" width="9.140625" style="15"/>
    <col min="9192" max="9192" width="7.85546875" style="15" customWidth="1"/>
    <col min="9193" max="9193" width="51.140625" style="15" customWidth="1"/>
    <col min="9194" max="9194" width="17.85546875" style="15" customWidth="1"/>
    <col min="9195" max="9195" width="16.85546875" style="15" customWidth="1"/>
    <col min="9196" max="9198" width="14.140625" style="15" customWidth="1"/>
    <col min="9199" max="9199" width="18.140625" style="15" customWidth="1"/>
    <col min="9200" max="9200" width="14.85546875" style="15" customWidth="1"/>
    <col min="9201" max="9202" width="14.140625" style="15" customWidth="1"/>
    <col min="9203" max="9447" width="9.140625" style="15"/>
    <col min="9448" max="9448" width="7.85546875" style="15" customWidth="1"/>
    <col min="9449" max="9449" width="51.140625" style="15" customWidth="1"/>
    <col min="9450" max="9450" width="17.85546875" style="15" customWidth="1"/>
    <col min="9451" max="9451" width="16.85546875" style="15" customWidth="1"/>
    <col min="9452" max="9454" width="14.140625" style="15" customWidth="1"/>
    <col min="9455" max="9455" width="18.140625" style="15" customWidth="1"/>
    <col min="9456" max="9456" width="14.85546875" style="15" customWidth="1"/>
    <col min="9457" max="9458" width="14.140625" style="15" customWidth="1"/>
    <col min="9459" max="9703" width="9.140625" style="15"/>
    <col min="9704" max="9704" width="7.85546875" style="15" customWidth="1"/>
    <col min="9705" max="9705" width="51.140625" style="15" customWidth="1"/>
    <col min="9706" max="9706" width="17.85546875" style="15" customWidth="1"/>
    <col min="9707" max="9707" width="16.85546875" style="15" customWidth="1"/>
    <col min="9708" max="9710" width="14.140625" style="15" customWidth="1"/>
    <col min="9711" max="9711" width="18.140625" style="15" customWidth="1"/>
    <col min="9712" max="9712" width="14.85546875" style="15" customWidth="1"/>
    <col min="9713" max="9714" width="14.140625" style="15" customWidth="1"/>
    <col min="9715" max="9959" width="9.140625" style="15"/>
    <col min="9960" max="9960" width="7.85546875" style="15" customWidth="1"/>
    <col min="9961" max="9961" width="51.140625" style="15" customWidth="1"/>
    <col min="9962" max="9962" width="17.85546875" style="15" customWidth="1"/>
    <col min="9963" max="9963" width="16.85546875" style="15" customWidth="1"/>
    <col min="9964" max="9966" width="14.140625" style="15" customWidth="1"/>
    <col min="9967" max="9967" width="18.140625" style="15" customWidth="1"/>
    <col min="9968" max="9968" width="14.85546875" style="15" customWidth="1"/>
    <col min="9969" max="9970" width="14.140625" style="15" customWidth="1"/>
    <col min="9971" max="10215" width="9.140625" style="15"/>
    <col min="10216" max="10216" width="7.85546875" style="15" customWidth="1"/>
    <col min="10217" max="10217" width="51.140625" style="15" customWidth="1"/>
    <col min="10218" max="10218" width="17.85546875" style="15" customWidth="1"/>
    <col min="10219" max="10219" width="16.85546875" style="15" customWidth="1"/>
    <col min="10220" max="10222" width="14.140625" style="15" customWidth="1"/>
    <col min="10223" max="10223" width="18.140625" style="15" customWidth="1"/>
    <col min="10224" max="10224" width="14.85546875" style="15" customWidth="1"/>
    <col min="10225" max="10226" width="14.140625" style="15" customWidth="1"/>
    <col min="10227" max="10471" width="9.140625" style="15"/>
    <col min="10472" max="10472" width="7.85546875" style="15" customWidth="1"/>
    <col min="10473" max="10473" width="51.140625" style="15" customWidth="1"/>
    <col min="10474" max="10474" width="17.85546875" style="15" customWidth="1"/>
    <col min="10475" max="10475" width="16.85546875" style="15" customWidth="1"/>
    <col min="10476" max="10478" width="14.140625" style="15" customWidth="1"/>
    <col min="10479" max="10479" width="18.140625" style="15" customWidth="1"/>
    <col min="10480" max="10480" width="14.85546875" style="15" customWidth="1"/>
    <col min="10481" max="10482" width="14.140625" style="15" customWidth="1"/>
    <col min="10483" max="10727" width="9.140625" style="15"/>
    <col min="10728" max="10728" width="7.85546875" style="15" customWidth="1"/>
    <col min="10729" max="10729" width="51.140625" style="15" customWidth="1"/>
    <col min="10730" max="10730" width="17.85546875" style="15" customWidth="1"/>
    <col min="10731" max="10731" width="16.85546875" style="15" customWidth="1"/>
    <col min="10732" max="10734" width="14.140625" style="15" customWidth="1"/>
    <col min="10735" max="10735" width="18.140625" style="15" customWidth="1"/>
    <col min="10736" max="10736" width="14.85546875" style="15" customWidth="1"/>
    <col min="10737" max="10738" width="14.140625" style="15" customWidth="1"/>
    <col min="10739" max="10983" width="9.140625" style="15"/>
    <col min="10984" max="10984" width="7.85546875" style="15" customWidth="1"/>
    <col min="10985" max="10985" width="51.140625" style="15" customWidth="1"/>
    <col min="10986" max="10986" width="17.85546875" style="15" customWidth="1"/>
    <col min="10987" max="10987" width="16.85546875" style="15" customWidth="1"/>
    <col min="10988" max="10990" width="14.140625" style="15" customWidth="1"/>
    <col min="10991" max="10991" width="18.140625" style="15" customWidth="1"/>
    <col min="10992" max="10992" width="14.85546875" style="15" customWidth="1"/>
    <col min="10993" max="10994" width="14.140625" style="15" customWidth="1"/>
    <col min="10995" max="11239" width="9.140625" style="15"/>
    <col min="11240" max="11240" width="7.85546875" style="15" customWidth="1"/>
    <col min="11241" max="11241" width="51.140625" style="15" customWidth="1"/>
    <col min="11242" max="11242" width="17.85546875" style="15" customWidth="1"/>
    <col min="11243" max="11243" width="16.85546875" style="15" customWidth="1"/>
    <col min="11244" max="11246" width="14.140625" style="15" customWidth="1"/>
    <col min="11247" max="11247" width="18.140625" style="15" customWidth="1"/>
    <col min="11248" max="11248" width="14.85546875" style="15" customWidth="1"/>
    <col min="11249" max="11250" width="14.140625" style="15" customWidth="1"/>
    <col min="11251" max="11495" width="9.140625" style="15"/>
    <col min="11496" max="11496" width="7.85546875" style="15" customWidth="1"/>
    <col min="11497" max="11497" width="51.140625" style="15" customWidth="1"/>
    <col min="11498" max="11498" width="17.85546875" style="15" customWidth="1"/>
    <col min="11499" max="11499" width="16.85546875" style="15" customWidth="1"/>
    <col min="11500" max="11502" width="14.140625" style="15" customWidth="1"/>
    <col min="11503" max="11503" width="18.140625" style="15" customWidth="1"/>
    <col min="11504" max="11504" width="14.85546875" style="15" customWidth="1"/>
    <col min="11505" max="11506" width="14.140625" style="15" customWidth="1"/>
    <col min="11507" max="11751" width="9.140625" style="15"/>
    <col min="11752" max="11752" width="7.85546875" style="15" customWidth="1"/>
    <col min="11753" max="11753" width="51.140625" style="15" customWidth="1"/>
    <col min="11754" max="11754" width="17.85546875" style="15" customWidth="1"/>
    <col min="11755" max="11755" width="16.85546875" style="15" customWidth="1"/>
    <col min="11756" max="11758" width="14.140625" style="15" customWidth="1"/>
    <col min="11759" max="11759" width="18.140625" style="15" customWidth="1"/>
    <col min="11760" max="11760" width="14.85546875" style="15" customWidth="1"/>
    <col min="11761" max="11762" width="14.140625" style="15" customWidth="1"/>
    <col min="11763" max="12007" width="9.140625" style="15"/>
    <col min="12008" max="12008" width="7.85546875" style="15" customWidth="1"/>
    <col min="12009" max="12009" width="51.140625" style="15" customWidth="1"/>
    <col min="12010" max="12010" width="17.85546875" style="15" customWidth="1"/>
    <col min="12011" max="12011" width="16.85546875" style="15" customWidth="1"/>
    <col min="12012" max="12014" width="14.140625" style="15" customWidth="1"/>
    <col min="12015" max="12015" width="18.140625" style="15" customWidth="1"/>
    <col min="12016" max="12016" width="14.85546875" style="15" customWidth="1"/>
    <col min="12017" max="12018" width="14.140625" style="15" customWidth="1"/>
    <col min="12019" max="12263" width="9.140625" style="15"/>
    <col min="12264" max="12264" width="7.85546875" style="15" customWidth="1"/>
    <col min="12265" max="12265" width="51.140625" style="15" customWidth="1"/>
    <col min="12266" max="12266" width="17.85546875" style="15" customWidth="1"/>
    <col min="12267" max="12267" width="16.85546875" style="15" customWidth="1"/>
    <col min="12268" max="12270" width="14.140625" style="15" customWidth="1"/>
    <col min="12271" max="12271" width="18.140625" style="15" customWidth="1"/>
    <col min="12272" max="12272" width="14.85546875" style="15" customWidth="1"/>
    <col min="12273" max="12274" width="14.140625" style="15" customWidth="1"/>
    <col min="12275" max="12519" width="9.140625" style="15"/>
    <col min="12520" max="12520" width="7.85546875" style="15" customWidth="1"/>
    <col min="12521" max="12521" width="51.140625" style="15" customWidth="1"/>
    <col min="12522" max="12522" width="17.85546875" style="15" customWidth="1"/>
    <col min="12523" max="12523" width="16.85546875" style="15" customWidth="1"/>
    <col min="12524" max="12526" width="14.140625" style="15" customWidth="1"/>
    <col min="12527" max="12527" width="18.140625" style="15" customWidth="1"/>
    <col min="12528" max="12528" width="14.85546875" style="15" customWidth="1"/>
    <col min="12529" max="12530" width="14.140625" style="15" customWidth="1"/>
    <col min="12531" max="12775" width="9.140625" style="15"/>
    <col min="12776" max="12776" width="7.85546875" style="15" customWidth="1"/>
    <col min="12777" max="12777" width="51.140625" style="15" customWidth="1"/>
    <col min="12778" max="12778" width="17.85546875" style="15" customWidth="1"/>
    <col min="12779" max="12779" width="16.85546875" style="15" customWidth="1"/>
    <col min="12780" max="12782" width="14.140625" style="15" customWidth="1"/>
    <col min="12783" max="12783" width="18.140625" style="15" customWidth="1"/>
    <col min="12784" max="12784" width="14.85546875" style="15" customWidth="1"/>
    <col min="12785" max="12786" width="14.140625" style="15" customWidth="1"/>
    <col min="12787" max="13031" width="9.140625" style="15"/>
    <col min="13032" max="13032" width="7.85546875" style="15" customWidth="1"/>
    <col min="13033" max="13033" width="51.140625" style="15" customWidth="1"/>
    <col min="13034" max="13034" width="17.85546875" style="15" customWidth="1"/>
    <col min="13035" max="13035" width="16.85546875" style="15" customWidth="1"/>
    <col min="13036" max="13038" width="14.140625" style="15" customWidth="1"/>
    <col min="13039" max="13039" width="18.140625" style="15" customWidth="1"/>
    <col min="13040" max="13040" width="14.85546875" style="15" customWidth="1"/>
    <col min="13041" max="13042" width="14.140625" style="15" customWidth="1"/>
    <col min="13043" max="13287" width="9.140625" style="15"/>
    <col min="13288" max="13288" width="7.85546875" style="15" customWidth="1"/>
    <col min="13289" max="13289" width="51.140625" style="15" customWidth="1"/>
    <col min="13290" max="13290" width="17.85546875" style="15" customWidth="1"/>
    <col min="13291" max="13291" width="16.85546875" style="15" customWidth="1"/>
    <col min="13292" max="13294" width="14.140625" style="15" customWidth="1"/>
    <col min="13295" max="13295" width="18.140625" style="15" customWidth="1"/>
    <col min="13296" max="13296" width="14.85546875" style="15" customWidth="1"/>
    <col min="13297" max="13298" width="14.140625" style="15" customWidth="1"/>
    <col min="13299" max="13543" width="9.140625" style="15"/>
    <col min="13544" max="13544" width="7.85546875" style="15" customWidth="1"/>
    <col min="13545" max="13545" width="51.140625" style="15" customWidth="1"/>
    <col min="13546" max="13546" width="17.85546875" style="15" customWidth="1"/>
    <col min="13547" max="13547" width="16.85546875" style="15" customWidth="1"/>
    <col min="13548" max="13550" width="14.140625" style="15" customWidth="1"/>
    <col min="13551" max="13551" width="18.140625" style="15" customWidth="1"/>
    <col min="13552" max="13552" width="14.85546875" style="15" customWidth="1"/>
    <col min="13553" max="13554" width="14.140625" style="15" customWidth="1"/>
    <col min="13555" max="13799" width="9.140625" style="15"/>
    <col min="13800" max="13800" width="7.85546875" style="15" customWidth="1"/>
    <col min="13801" max="13801" width="51.140625" style="15" customWidth="1"/>
    <col min="13802" max="13802" width="17.85546875" style="15" customWidth="1"/>
    <col min="13803" max="13803" width="16.85546875" style="15" customWidth="1"/>
    <col min="13804" max="13806" width="14.140625" style="15" customWidth="1"/>
    <col min="13807" max="13807" width="18.140625" style="15" customWidth="1"/>
    <col min="13808" max="13808" width="14.85546875" style="15" customWidth="1"/>
    <col min="13809" max="13810" width="14.140625" style="15" customWidth="1"/>
    <col min="13811" max="14055" width="9.140625" style="15"/>
    <col min="14056" max="14056" width="7.85546875" style="15" customWidth="1"/>
    <col min="14057" max="14057" width="51.140625" style="15" customWidth="1"/>
    <col min="14058" max="14058" width="17.85546875" style="15" customWidth="1"/>
    <col min="14059" max="14059" width="16.85546875" style="15" customWidth="1"/>
    <col min="14060" max="14062" width="14.140625" style="15" customWidth="1"/>
    <col min="14063" max="14063" width="18.140625" style="15" customWidth="1"/>
    <col min="14064" max="14064" width="14.85546875" style="15" customWidth="1"/>
    <col min="14065" max="14066" width="14.140625" style="15" customWidth="1"/>
    <col min="14067" max="14311" width="9.140625" style="15"/>
    <col min="14312" max="14312" width="7.85546875" style="15" customWidth="1"/>
    <col min="14313" max="14313" width="51.140625" style="15" customWidth="1"/>
    <col min="14314" max="14314" width="17.85546875" style="15" customWidth="1"/>
    <col min="14315" max="14315" width="16.85546875" style="15" customWidth="1"/>
    <col min="14316" max="14318" width="14.140625" style="15" customWidth="1"/>
    <col min="14319" max="14319" width="18.140625" style="15" customWidth="1"/>
    <col min="14320" max="14320" width="14.85546875" style="15" customWidth="1"/>
    <col min="14321" max="14322" width="14.140625" style="15" customWidth="1"/>
    <col min="14323" max="14567" width="9.140625" style="15"/>
    <col min="14568" max="14568" width="7.85546875" style="15" customWidth="1"/>
    <col min="14569" max="14569" width="51.140625" style="15" customWidth="1"/>
    <col min="14570" max="14570" width="17.85546875" style="15" customWidth="1"/>
    <col min="14571" max="14571" width="16.85546875" style="15" customWidth="1"/>
    <col min="14572" max="14574" width="14.140625" style="15" customWidth="1"/>
    <col min="14575" max="14575" width="18.140625" style="15" customWidth="1"/>
    <col min="14576" max="14576" width="14.85546875" style="15" customWidth="1"/>
    <col min="14577" max="14578" width="14.140625" style="15" customWidth="1"/>
    <col min="14579" max="14823" width="9.140625" style="15"/>
    <col min="14824" max="14824" width="7.85546875" style="15" customWidth="1"/>
    <col min="14825" max="14825" width="51.140625" style="15" customWidth="1"/>
    <col min="14826" max="14826" width="17.85546875" style="15" customWidth="1"/>
    <col min="14827" max="14827" width="16.85546875" style="15" customWidth="1"/>
    <col min="14828" max="14830" width="14.140625" style="15" customWidth="1"/>
    <col min="14831" max="14831" width="18.140625" style="15" customWidth="1"/>
    <col min="14832" max="14832" width="14.85546875" style="15" customWidth="1"/>
    <col min="14833" max="14834" width="14.140625" style="15" customWidth="1"/>
    <col min="14835" max="15079" width="9.140625" style="15"/>
    <col min="15080" max="15080" width="7.85546875" style="15" customWidth="1"/>
    <col min="15081" max="15081" width="51.140625" style="15" customWidth="1"/>
    <col min="15082" max="15082" width="17.85546875" style="15" customWidth="1"/>
    <col min="15083" max="15083" width="16.85546875" style="15" customWidth="1"/>
    <col min="15084" max="15086" width="14.140625" style="15" customWidth="1"/>
    <col min="15087" max="15087" width="18.140625" style="15" customWidth="1"/>
    <col min="15088" max="15088" width="14.85546875" style="15" customWidth="1"/>
    <col min="15089" max="15090" width="14.140625" style="15" customWidth="1"/>
    <col min="15091" max="15335" width="9.140625" style="15"/>
    <col min="15336" max="15336" width="7.85546875" style="15" customWidth="1"/>
    <col min="15337" max="15337" width="51.140625" style="15" customWidth="1"/>
    <col min="15338" max="15338" width="17.85546875" style="15" customWidth="1"/>
    <col min="15339" max="15339" width="16.85546875" style="15" customWidth="1"/>
    <col min="15340" max="15342" width="14.140625" style="15" customWidth="1"/>
    <col min="15343" max="15343" width="18.140625" style="15" customWidth="1"/>
    <col min="15344" max="15344" width="14.85546875" style="15" customWidth="1"/>
    <col min="15345" max="15346" width="14.140625" style="15" customWidth="1"/>
    <col min="15347" max="15591" width="9.140625" style="15"/>
    <col min="15592" max="15592" width="7.85546875" style="15" customWidth="1"/>
    <col min="15593" max="15593" width="51.140625" style="15" customWidth="1"/>
    <col min="15594" max="15594" width="17.85546875" style="15" customWidth="1"/>
    <col min="15595" max="15595" width="16.85546875" style="15" customWidth="1"/>
    <col min="15596" max="15598" width="14.140625" style="15" customWidth="1"/>
    <col min="15599" max="15599" width="18.140625" style="15" customWidth="1"/>
    <col min="15600" max="15600" width="14.85546875" style="15" customWidth="1"/>
    <col min="15601" max="15602" width="14.140625" style="15" customWidth="1"/>
    <col min="15603" max="15847" width="9.140625" style="15"/>
    <col min="15848" max="15848" width="7.85546875" style="15" customWidth="1"/>
    <col min="15849" max="15849" width="51.140625" style="15" customWidth="1"/>
    <col min="15850" max="15850" width="17.85546875" style="15" customWidth="1"/>
    <col min="15851" max="15851" width="16.85546875" style="15" customWidth="1"/>
    <col min="15852" max="15854" width="14.140625" style="15" customWidth="1"/>
    <col min="15855" max="15855" width="18.140625" style="15" customWidth="1"/>
    <col min="15856" max="15856" width="14.85546875" style="15" customWidth="1"/>
    <col min="15857" max="15858" width="14.140625" style="15" customWidth="1"/>
    <col min="15859" max="16103" width="9.140625" style="15"/>
    <col min="16104" max="16104" width="7.85546875" style="15" customWidth="1"/>
    <col min="16105" max="16105" width="51.140625" style="15" customWidth="1"/>
    <col min="16106" max="16106" width="17.85546875" style="15" customWidth="1"/>
    <col min="16107" max="16107" width="16.85546875" style="15" customWidth="1"/>
    <col min="16108" max="16110" width="14.140625" style="15" customWidth="1"/>
    <col min="16111" max="16111" width="18.140625" style="15" customWidth="1"/>
    <col min="16112" max="16112" width="14.85546875" style="15" customWidth="1"/>
    <col min="16113" max="16114" width="14.140625" style="15" customWidth="1"/>
    <col min="16115" max="16384" width="9.140625" style="15"/>
  </cols>
  <sheetData>
    <row r="1" spans="1:18" ht="14.1" customHeight="1">
      <c r="A1" s="234" t="str">
        <f>'Attachment Supp TOC'!A1</f>
        <v>Versant Power (Bangor Hydro District)</v>
      </c>
      <c r="B1" s="234"/>
      <c r="C1" s="234"/>
      <c r="D1" s="234"/>
      <c r="E1" s="234"/>
      <c r="F1" s="234"/>
      <c r="G1" s="234"/>
      <c r="H1" s="234"/>
      <c r="I1" s="234"/>
      <c r="J1" s="234"/>
      <c r="K1" s="234"/>
      <c r="L1" s="234"/>
      <c r="M1" s="234"/>
      <c r="N1" s="234"/>
      <c r="O1" s="234"/>
      <c r="P1" s="234"/>
      <c r="Q1" s="234"/>
      <c r="R1" s="234"/>
    </row>
    <row r="2" spans="1:18">
      <c r="A2" s="233" t="s">
        <v>1</v>
      </c>
      <c r="B2" s="233"/>
      <c r="C2" s="233"/>
      <c r="D2" s="233"/>
      <c r="E2" s="233"/>
      <c r="F2" s="233"/>
      <c r="G2" s="233"/>
      <c r="H2" s="233"/>
      <c r="I2" s="233"/>
      <c r="J2" s="233"/>
      <c r="K2" s="233"/>
      <c r="L2" s="233"/>
      <c r="M2" s="233"/>
      <c r="N2" s="233"/>
      <c r="O2" s="233"/>
      <c r="P2" s="233"/>
      <c r="Q2" s="233"/>
      <c r="R2" s="233"/>
    </row>
    <row r="3" spans="1:18">
      <c r="A3" s="233" t="str">
        <f>'Attachment Supp TOC'!A3</f>
        <v>Per Attachment 2 of Appendix B to Attachment F of the ISO New England Inc. Open Access Transmission Tariff</v>
      </c>
      <c r="B3" s="233"/>
      <c r="C3" s="233"/>
      <c r="D3" s="233"/>
      <c r="E3" s="233"/>
      <c r="F3" s="233"/>
      <c r="G3" s="233"/>
      <c r="H3" s="233"/>
      <c r="I3" s="233"/>
      <c r="J3" s="233"/>
      <c r="K3" s="233"/>
      <c r="L3" s="233"/>
      <c r="M3" s="233"/>
      <c r="N3" s="233"/>
      <c r="O3" s="233"/>
      <c r="P3" s="233"/>
      <c r="Q3" s="233"/>
      <c r="R3" s="233"/>
    </row>
    <row r="4" spans="1:18">
      <c r="A4" s="234" t="s">
        <v>282</v>
      </c>
      <c r="B4" s="234"/>
      <c r="C4" s="234"/>
      <c r="D4" s="234"/>
      <c r="E4" s="234"/>
      <c r="F4" s="234"/>
      <c r="G4" s="234"/>
      <c r="H4" s="234"/>
      <c r="I4" s="234"/>
      <c r="J4" s="234"/>
      <c r="K4" s="234"/>
      <c r="L4" s="234"/>
      <c r="M4" s="234"/>
      <c r="N4" s="234"/>
      <c r="O4" s="234"/>
      <c r="P4" s="234"/>
      <c r="Q4" s="234"/>
      <c r="R4" s="234"/>
    </row>
    <row r="5" spans="1:18">
      <c r="A5" s="234" t="s">
        <v>75</v>
      </c>
      <c r="B5" s="234"/>
      <c r="C5" s="234"/>
      <c r="D5" s="234"/>
      <c r="E5" s="234"/>
      <c r="F5" s="234"/>
      <c r="G5" s="234"/>
      <c r="H5" s="234"/>
      <c r="I5" s="234"/>
      <c r="J5" s="234"/>
      <c r="K5" s="234"/>
      <c r="L5" s="234"/>
      <c r="M5" s="234"/>
      <c r="N5" s="234"/>
      <c r="O5" s="234"/>
      <c r="P5" s="234"/>
      <c r="Q5" s="234"/>
      <c r="R5" s="234"/>
    </row>
    <row r="6" spans="1:18">
      <c r="A6" s="5"/>
      <c r="B6" s="5"/>
      <c r="C6" s="5"/>
      <c r="D6" s="5"/>
      <c r="E6" s="5"/>
      <c r="F6" s="5"/>
      <c r="G6" s="5"/>
      <c r="H6" s="5"/>
      <c r="I6" s="5"/>
      <c r="J6" s="168"/>
      <c r="K6" s="5"/>
      <c r="L6" s="5"/>
      <c r="M6" s="5"/>
      <c r="N6" s="5"/>
      <c r="O6" s="5"/>
      <c r="P6" s="5"/>
      <c r="Q6" s="5"/>
      <c r="R6" s="5"/>
    </row>
    <row r="7" spans="1:18">
      <c r="A7" s="5"/>
      <c r="C7" s="2"/>
      <c r="D7" s="5"/>
      <c r="E7" s="5"/>
      <c r="F7" s="5"/>
      <c r="G7" s="5"/>
      <c r="H7" s="5"/>
      <c r="I7" s="5"/>
      <c r="J7" s="5"/>
      <c r="K7" s="5"/>
      <c r="L7" s="5"/>
      <c r="M7" s="5"/>
      <c r="N7" s="5"/>
      <c r="O7" s="5"/>
      <c r="P7" s="5"/>
      <c r="Q7" s="5"/>
      <c r="R7" s="5"/>
    </row>
    <row r="8" spans="1:18">
      <c r="A8" s="5"/>
      <c r="B8" s="11" t="s">
        <v>4</v>
      </c>
      <c r="C8" s="2"/>
      <c r="D8" s="5"/>
      <c r="E8" s="5"/>
      <c r="F8" s="5"/>
      <c r="G8" s="5"/>
      <c r="H8" s="5"/>
      <c r="I8" s="5"/>
      <c r="J8" s="5"/>
      <c r="K8" s="5"/>
      <c r="L8" s="5"/>
      <c r="M8" s="5"/>
      <c r="N8" s="5"/>
      <c r="O8" s="5"/>
      <c r="P8" s="5"/>
      <c r="Q8" s="5"/>
      <c r="R8" s="5"/>
    </row>
    <row r="9" spans="1:18">
      <c r="A9" s="26" t="s">
        <v>50</v>
      </c>
      <c r="B9" s="51"/>
      <c r="C9" s="51"/>
      <c r="D9" s="51"/>
      <c r="E9" s="51"/>
      <c r="F9" s="51"/>
      <c r="G9" s="51"/>
      <c r="H9" s="51"/>
      <c r="I9" s="51"/>
      <c r="J9" s="51"/>
      <c r="K9" s="51"/>
      <c r="P9" s="5"/>
      <c r="Q9" s="5"/>
      <c r="R9" s="29"/>
    </row>
    <row r="10" spans="1:18">
      <c r="A10" s="40" t="s">
        <v>52</v>
      </c>
      <c r="B10" s="40" t="s">
        <v>226</v>
      </c>
      <c r="C10" s="26"/>
      <c r="D10" s="29"/>
      <c r="E10" s="29"/>
      <c r="F10" s="29"/>
      <c r="G10" s="29"/>
      <c r="H10" s="29"/>
      <c r="I10" s="29"/>
      <c r="J10" s="29"/>
      <c r="K10" s="29"/>
      <c r="P10" s="40" t="s">
        <v>141</v>
      </c>
      <c r="Q10" s="26"/>
      <c r="R10" s="40" t="s">
        <v>54</v>
      </c>
    </row>
    <row r="11" spans="1:18">
      <c r="A11" s="3">
        <v>1</v>
      </c>
      <c r="B11" s="51" t="s">
        <v>283</v>
      </c>
      <c r="C11" s="51"/>
      <c r="E11" s="51"/>
      <c r="G11" s="51"/>
      <c r="L11" s="29"/>
      <c r="M11" s="29"/>
      <c r="N11" s="29"/>
      <c r="O11" s="29"/>
      <c r="P11" s="159">
        <v>-353369.22422882257</v>
      </c>
      <c r="Q11" s="140"/>
      <c r="R11" s="79" t="s">
        <v>284</v>
      </c>
    </row>
    <row r="12" spans="1:18">
      <c r="A12" s="3">
        <f>A11+1</f>
        <v>2</v>
      </c>
      <c r="B12" s="51" t="s">
        <v>285</v>
      </c>
      <c r="C12" s="51"/>
      <c r="E12" s="51"/>
      <c r="G12" s="51"/>
      <c r="L12" s="29"/>
      <c r="M12" s="29"/>
      <c r="N12" s="29"/>
      <c r="O12" s="29"/>
      <c r="P12" s="81">
        <f>P51</f>
        <v>-360492.05724549841</v>
      </c>
      <c r="Q12" s="82"/>
      <c r="R12" s="126"/>
    </row>
    <row r="13" spans="1:18" ht="13.5" thickBot="1">
      <c r="A13" s="3">
        <f>A12+1</f>
        <v>3</v>
      </c>
      <c r="B13" s="51" t="s">
        <v>286</v>
      </c>
      <c r="C13" s="51"/>
      <c r="E13" s="51"/>
      <c r="G13" s="51"/>
      <c r="L13" s="29"/>
      <c r="M13" s="29"/>
      <c r="N13" s="29"/>
      <c r="O13" s="29"/>
      <c r="P13" s="10">
        <f>P12-P11</f>
        <v>-7122.8330166758387</v>
      </c>
      <c r="Q13" s="140"/>
    </row>
    <row r="14" spans="1:18" ht="13.5" thickTop="1">
      <c r="A14" s="3"/>
      <c r="B14" s="51"/>
      <c r="C14" s="51"/>
      <c r="D14" s="51"/>
      <c r="E14" s="51"/>
      <c r="G14" s="51"/>
      <c r="L14" s="29"/>
      <c r="M14" s="29"/>
      <c r="N14" s="29"/>
      <c r="O14" s="29"/>
      <c r="P14" s="140"/>
      <c r="Q14" s="140"/>
    </row>
    <row r="15" spans="1:18">
      <c r="A15" s="3" t="s">
        <v>234</v>
      </c>
      <c r="B15" s="51"/>
      <c r="C15" s="51"/>
      <c r="D15" s="51"/>
      <c r="E15" s="51"/>
      <c r="F15" s="51"/>
      <c r="G15" s="51"/>
      <c r="H15" s="51"/>
      <c r="I15" s="51"/>
      <c r="J15" s="51"/>
      <c r="K15" s="51"/>
      <c r="L15" s="29"/>
      <c r="M15" s="29"/>
      <c r="N15" s="29"/>
      <c r="O15" s="29"/>
      <c r="P15" s="140"/>
      <c r="Q15" s="140"/>
    </row>
    <row r="16" spans="1:18">
      <c r="A16" s="3"/>
      <c r="B16" s="235" t="s">
        <v>235</v>
      </c>
      <c r="C16" s="236"/>
      <c r="D16" s="237"/>
      <c r="E16" s="26"/>
      <c r="F16" s="3" t="s">
        <v>5</v>
      </c>
      <c r="G16" s="26"/>
      <c r="H16" s="3" t="s">
        <v>51</v>
      </c>
      <c r="I16" s="3"/>
      <c r="J16" s="169" t="s">
        <v>287</v>
      </c>
      <c r="K16" s="3"/>
      <c r="L16" s="170" t="s">
        <v>77</v>
      </c>
      <c r="M16" s="3"/>
      <c r="N16" s="3" t="s">
        <v>288</v>
      </c>
      <c r="O16" s="3"/>
      <c r="P16" s="3" t="s">
        <v>289</v>
      </c>
      <c r="Q16" s="5"/>
      <c r="R16" s="29" t="s">
        <v>290</v>
      </c>
    </row>
    <row r="17" spans="1:20" ht="39">
      <c r="A17" s="3"/>
      <c r="B17" s="40" t="s">
        <v>191</v>
      </c>
      <c r="C17" s="26"/>
      <c r="D17" s="40" t="s">
        <v>237</v>
      </c>
      <c r="E17" s="26"/>
      <c r="F17" s="111" t="s">
        <v>291</v>
      </c>
      <c r="G17" s="26"/>
      <c r="H17" s="111" t="s">
        <v>292</v>
      </c>
      <c r="I17" s="29"/>
      <c r="J17" s="111" t="s">
        <v>293</v>
      </c>
      <c r="K17" s="29"/>
      <c r="L17" s="111" t="s">
        <v>294</v>
      </c>
      <c r="M17" s="171"/>
      <c r="N17" s="172" t="s">
        <v>295</v>
      </c>
      <c r="O17" s="171"/>
      <c r="P17" s="40" t="s">
        <v>296</v>
      </c>
      <c r="Q17" s="29"/>
      <c r="R17" s="40" t="s">
        <v>297</v>
      </c>
    </row>
    <row r="18" spans="1:20" ht="13.35" customHeight="1">
      <c r="A18" s="3">
        <f>A13+1</f>
        <v>4</v>
      </c>
      <c r="B18" s="29" t="s">
        <v>241</v>
      </c>
      <c r="C18" s="29"/>
      <c r="D18" s="29">
        <v>2022</v>
      </c>
      <c r="E18" s="29"/>
      <c r="F18" s="173">
        <v>-322070.38338531554</v>
      </c>
      <c r="G18" s="29"/>
      <c r="H18" s="173">
        <f>F18</f>
        <v>-322070.38338531554</v>
      </c>
      <c r="I18" s="173"/>
      <c r="J18" s="129">
        <v>2.8E-3</v>
      </c>
      <c r="K18" s="127" t="s">
        <v>90</v>
      </c>
      <c r="L18" s="129">
        <v>2.8E-3</v>
      </c>
      <c r="M18" s="127" t="s">
        <v>90</v>
      </c>
      <c r="N18" s="174">
        <f>F18*J18</f>
        <v>-901.79707347888348</v>
      </c>
      <c r="O18" s="127"/>
      <c r="P18" s="175">
        <f t="shared" ref="P18:P23" si="0">H18*L18</f>
        <v>-901.79707347888348</v>
      </c>
      <c r="Q18" s="175"/>
      <c r="R18" s="125">
        <f>P18-N18</f>
        <v>0</v>
      </c>
      <c r="T18" s="122"/>
    </row>
    <row r="19" spans="1:20" ht="13.35" customHeight="1">
      <c r="A19" s="3">
        <f>A18+1</f>
        <v>5</v>
      </c>
      <c r="B19" s="29" t="s">
        <v>242</v>
      </c>
      <c r="C19" s="29"/>
      <c r="D19" s="29">
        <v>2022</v>
      </c>
      <c r="E19" s="29"/>
      <c r="F19" s="173">
        <v>-322070.38338531554</v>
      </c>
      <c r="G19" s="29"/>
      <c r="H19" s="173">
        <f t="shared" ref="H19:H20" si="1">F19</f>
        <v>-322070.38338531554</v>
      </c>
      <c r="I19" s="173"/>
      <c r="J19" s="129">
        <v>2.5000000000000001E-3</v>
      </c>
      <c r="K19" s="127" t="s">
        <v>90</v>
      </c>
      <c r="L19" s="129">
        <v>2.5000000000000001E-3</v>
      </c>
      <c r="M19" s="127" t="s">
        <v>90</v>
      </c>
      <c r="N19" s="174">
        <f>F19*J19</f>
        <v>-805.17595846328891</v>
      </c>
      <c r="O19" s="127"/>
      <c r="P19" s="175">
        <f t="shared" si="0"/>
        <v>-805.17595846328891</v>
      </c>
      <c r="Q19" s="175"/>
      <c r="R19" s="125">
        <f t="shared" ref="R19:R48" si="2">P19-N19</f>
        <v>0</v>
      </c>
    </row>
    <row r="20" spans="1:20" ht="13.35" customHeight="1">
      <c r="A20" s="3">
        <f>A19+1</f>
        <v>6</v>
      </c>
      <c r="B20" s="29" t="s">
        <v>243</v>
      </c>
      <c r="C20" s="29"/>
      <c r="D20" s="29">
        <v>2022</v>
      </c>
      <c r="E20" s="29"/>
      <c r="F20" s="173">
        <v>-322070.38338531554</v>
      </c>
      <c r="G20" s="29"/>
      <c r="H20" s="173">
        <f t="shared" si="1"/>
        <v>-322070.38338531554</v>
      </c>
      <c r="I20" s="173"/>
      <c r="J20" s="129">
        <v>2.8E-3</v>
      </c>
      <c r="K20" s="127" t="s">
        <v>90</v>
      </c>
      <c r="L20" s="129">
        <v>2.8E-3</v>
      </c>
      <c r="M20" s="127" t="s">
        <v>90</v>
      </c>
      <c r="N20" s="174">
        <f>F20*J20</f>
        <v>-901.79707347888348</v>
      </c>
      <c r="O20" s="127"/>
      <c r="P20" s="175">
        <f t="shared" si="0"/>
        <v>-901.79707347888348</v>
      </c>
      <c r="Q20" s="175"/>
      <c r="R20" s="125">
        <f t="shared" si="2"/>
        <v>0</v>
      </c>
    </row>
    <row r="21" spans="1:20" ht="13.35" customHeight="1">
      <c r="A21" s="3"/>
      <c r="B21" s="29"/>
      <c r="C21" s="29"/>
      <c r="D21" s="29"/>
      <c r="E21" s="29"/>
      <c r="F21" s="173"/>
      <c r="G21" s="29"/>
      <c r="H21" s="173"/>
      <c r="I21" s="173"/>
      <c r="J21" s="176"/>
      <c r="K21" s="177"/>
      <c r="L21" s="176"/>
      <c r="M21" s="177"/>
      <c r="N21" s="174"/>
      <c r="O21" s="177"/>
      <c r="P21" s="175"/>
      <c r="Q21" s="175"/>
      <c r="R21" s="125"/>
    </row>
    <row r="22" spans="1:20" ht="13.35" customHeight="1">
      <c r="A22" s="3">
        <f>A20+1</f>
        <v>7</v>
      </c>
      <c r="B22" s="29" t="s">
        <v>244</v>
      </c>
      <c r="C22" s="29"/>
      <c r="D22" s="29">
        <v>2022</v>
      </c>
      <c r="E22" s="29"/>
      <c r="F22" s="173">
        <v>-324679.15349073656</v>
      </c>
      <c r="G22" s="29"/>
      <c r="H22" s="173">
        <f>+H20+P20+P19+P18</f>
        <v>-324679.15349073656</v>
      </c>
      <c r="I22" s="173"/>
      <c r="J22" s="129">
        <v>2.7000000000000001E-3</v>
      </c>
      <c r="K22" s="127" t="s">
        <v>90</v>
      </c>
      <c r="L22" s="129">
        <v>2.7000000000000001E-3</v>
      </c>
      <c r="M22" s="127" t="s">
        <v>90</v>
      </c>
      <c r="N22" s="174">
        <f>F22*J22</f>
        <v>-876.63371442498874</v>
      </c>
      <c r="O22" s="127"/>
      <c r="P22" s="175">
        <f t="shared" si="0"/>
        <v>-876.63371442498874</v>
      </c>
      <c r="Q22" s="175"/>
      <c r="R22" s="125">
        <f t="shared" si="2"/>
        <v>0</v>
      </c>
    </row>
    <row r="23" spans="1:20" ht="13.35" customHeight="1">
      <c r="A23" s="3">
        <f>A22+1</f>
        <v>8</v>
      </c>
      <c r="B23" s="29" t="s">
        <v>245</v>
      </c>
      <c r="C23" s="29"/>
      <c r="D23" s="29">
        <v>2022</v>
      </c>
      <c r="E23" s="29"/>
      <c r="F23" s="173">
        <v>-324679.15349073656</v>
      </c>
      <c r="G23" s="29"/>
      <c r="H23" s="173">
        <f>+H22</f>
        <v>-324679.15349073656</v>
      </c>
      <c r="I23" s="173"/>
      <c r="J23" s="129">
        <v>2.8E-3</v>
      </c>
      <c r="K23" s="127" t="s">
        <v>90</v>
      </c>
      <c r="L23" s="129">
        <v>2.8E-3</v>
      </c>
      <c r="M23" s="127" t="s">
        <v>90</v>
      </c>
      <c r="N23" s="174">
        <f>F23*J23</f>
        <v>-909.1016297740623</v>
      </c>
      <c r="O23" s="127"/>
      <c r="P23" s="175">
        <f t="shared" si="0"/>
        <v>-909.1016297740623</v>
      </c>
      <c r="Q23" s="175"/>
      <c r="R23" s="125">
        <f t="shared" si="2"/>
        <v>0</v>
      </c>
    </row>
    <row r="24" spans="1:20">
      <c r="A24" s="3">
        <f>A23+1</f>
        <v>9</v>
      </c>
      <c r="B24" s="29" t="s">
        <v>246</v>
      </c>
      <c r="C24" s="29"/>
      <c r="D24" s="29">
        <v>2022</v>
      </c>
      <c r="E24" s="29"/>
      <c r="F24" s="173">
        <v>-324679.15349073656</v>
      </c>
      <c r="G24" s="29"/>
      <c r="H24" s="173">
        <f>+H23</f>
        <v>-324679.15349073656</v>
      </c>
      <c r="I24" s="173"/>
      <c r="J24" s="129">
        <v>2.7000000000000001E-3</v>
      </c>
      <c r="K24" s="127" t="s">
        <v>90</v>
      </c>
      <c r="L24" s="129">
        <v>2.7000000000000001E-3</v>
      </c>
      <c r="M24" s="127" t="s">
        <v>90</v>
      </c>
      <c r="N24" s="174">
        <f>F24*J24</f>
        <v>-876.63371442498874</v>
      </c>
      <c r="O24" s="127"/>
      <c r="P24" s="175">
        <f>H24*L24</f>
        <v>-876.63371442498874</v>
      </c>
      <c r="Q24" s="175"/>
      <c r="R24" s="125">
        <f t="shared" si="2"/>
        <v>0</v>
      </c>
    </row>
    <row r="25" spans="1:20">
      <c r="A25" s="3"/>
      <c r="B25" s="29"/>
      <c r="C25" s="29"/>
      <c r="D25" s="29"/>
      <c r="E25" s="29"/>
      <c r="F25" s="173"/>
      <c r="G25" s="29"/>
      <c r="H25" s="173"/>
      <c r="I25" s="173"/>
      <c r="J25" s="176"/>
      <c r="K25" s="177"/>
      <c r="L25" s="176"/>
      <c r="M25" s="177"/>
      <c r="N25" s="174"/>
      <c r="O25" s="177"/>
      <c r="P25" s="175"/>
      <c r="Q25" s="175"/>
      <c r="R25" s="125"/>
    </row>
    <row r="26" spans="1:20">
      <c r="A26" s="3">
        <f>A24+1</f>
        <v>10</v>
      </c>
      <c r="B26" s="29" t="s">
        <v>247</v>
      </c>
      <c r="C26" s="29"/>
      <c r="D26" s="29">
        <v>2022</v>
      </c>
      <c r="E26" s="29"/>
      <c r="F26" s="173">
        <v>-327341.52254936058</v>
      </c>
      <c r="G26" s="29"/>
      <c r="H26" s="173">
        <f>+H24+P24+P23+P22</f>
        <v>-327341.52254936058</v>
      </c>
      <c r="I26" s="173"/>
      <c r="J26" s="129">
        <v>3.0999999999999999E-3</v>
      </c>
      <c r="K26" s="127" t="s">
        <v>90</v>
      </c>
      <c r="L26" s="129">
        <v>3.0999999999999999E-3</v>
      </c>
      <c r="M26" s="127" t="s">
        <v>90</v>
      </c>
      <c r="N26" s="174">
        <f>F26*J26</f>
        <v>-1014.7587199030178</v>
      </c>
      <c r="O26" s="127"/>
      <c r="P26" s="175">
        <f>H26*L26</f>
        <v>-1014.7587199030178</v>
      </c>
      <c r="Q26" s="175"/>
      <c r="R26" s="125">
        <f t="shared" si="2"/>
        <v>0</v>
      </c>
    </row>
    <row r="27" spans="1:20">
      <c r="A27" s="3">
        <f>A26+1</f>
        <v>11</v>
      </c>
      <c r="B27" s="29" t="s">
        <v>248</v>
      </c>
      <c r="C27" s="29"/>
      <c r="D27" s="29">
        <v>2022</v>
      </c>
      <c r="E27" s="29"/>
      <c r="F27" s="173">
        <v>-327341.52254936058</v>
      </c>
      <c r="G27" s="29"/>
      <c r="H27" s="173">
        <f>+H26</f>
        <v>-327341.52254936058</v>
      </c>
      <c r="I27" s="173"/>
      <c r="J27" s="129">
        <v>3.0999999999999999E-3</v>
      </c>
      <c r="K27" s="127" t="s">
        <v>90</v>
      </c>
      <c r="L27" s="129">
        <v>3.0999999999999999E-3</v>
      </c>
      <c r="M27" s="127" t="s">
        <v>90</v>
      </c>
      <c r="N27" s="174">
        <f>F27*J27</f>
        <v>-1014.7587199030178</v>
      </c>
      <c r="O27" s="127"/>
      <c r="P27" s="175">
        <f>H27*L27</f>
        <v>-1014.7587199030178</v>
      </c>
      <c r="Q27" s="175"/>
      <c r="R27" s="125">
        <f t="shared" si="2"/>
        <v>0</v>
      </c>
    </row>
    <row r="28" spans="1:20">
      <c r="A28" s="3">
        <f>A27+1</f>
        <v>12</v>
      </c>
      <c r="B28" s="29" t="s">
        <v>249</v>
      </c>
      <c r="C28" s="29"/>
      <c r="D28" s="29">
        <v>2022</v>
      </c>
      <c r="E28" s="29"/>
      <c r="F28" s="173">
        <v>-327341.52254936058</v>
      </c>
      <c r="G28" s="29"/>
      <c r="H28" s="173">
        <f>+H27</f>
        <v>-327341.52254936058</v>
      </c>
      <c r="I28" s="173"/>
      <c r="J28" s="129">
        <v>3.0000000000000001E-3</v>
      </c>
      <c r="K28" s="127" t="s">
        <v>90</v>
      </c>
      <c r="L28" s="129">
        <v>3.0000000000000001E-3</v>
      </c>
      <c r="M28" s="127" t="s">
        <v>90</v>
      </c>
      <c r="N28" s="174">
        <f>F28*J28</f>
        <v>-982.02456764808176</v>
      </c>
      <c r="O28" s="127"/>
      <c r="P28" s="175">
        <f>H28*L28</f>
        <v>-982.02456764808176</v>
      </c>
      <c r="Q28" s="175"/>
      <c r="R28" s="125">
        <f t="shared" si="2"/>
        <v>0</v>
      </c>
    </row>
    <row r="29" spans="1:20">
      <c r="A29" s="3"/>
      <c r="B29" s="29"/>
      <c r="C29" s="29"/>
      <c r="D29" s="29"/>
      <c r="E29" s="29"/>
      <c r="F29" s="173"/>
      <c r="G29" s="29"/>
      <c r="H29" s="173"/>
      <c r="I29" s="173"/>
      <c r="J29" s="176"/>
      <c r="K29" s="177"/>
      <c r="L29" s="176"/>
      <c r="M29" s="177"/>
      <c r="N29" s="174"/>
      <c r="O29" s="177"/>
      <c r="P29" s="175"/>
      <c r="Q29" s="175"/>
      <c r="R29" s="125"/>
    </row>
    <row r="30" spans="1:20">
      <c r="A30" s="3">
        <f>A28+1</f>
        <v>13</v>
      </c>
      <c r="B30" s="29" t="s">
        <v>250</v>
      </c>
      <c r="C30" s="29"/>
      <c r="D30" s="29">
        <v>2022</v>
      </c>
      <c r="E30" s="29"/>
      <c r="F30" s="173">
        <v>-330353.06455681467</v>
      </c>
      <c r="G30" s="29"/>
      <c r="H30" s="173">
        <f>+H28+P28+P27+P26</f>
        <v>-330353.06455681467</v>
      </c>
      <c r="I30" s="173"/>
      <c r="J30" s="129">
        <v>4.1999999999999997E-3</v>
      </c>
      <c r="K30" s="127" t="s">
        <v>90</v>
      </c>
      <c r="L30" s="129">
        <v>4.1999999999999997E-3</v>
      </c>
      <c r="M30" s="127" t="s">
        <v>90</v>
      </c>
      <c r="N30" s="174">
        <f>F30*J30</f>
        <v>-1387.4828711386215</v>
      </c>
      <c r="O30" s="127"/>
      <c r="P30" s="175">
        <f>H30*L30</f>
        <v>-1387.4828711386215</v>
      </c>
      <c r="Q30" s="175"/>
      <c r="R30" s="125">
        <f t="shared" si="2"/>
        <v>0</v>
      </c>
    </row>
    <row r="31" spans="1:20">
      <c r="A31" s="3">
        <f>A30+1</f>
        <v>14</v>
      </c>
      <c r="B31" s="29" t="s">
        <v>251</v>
      </c>
      <c r="C31" s="29"/>
      <c r="D31" s="29">
        <v>2022</v>
      </c>
      <c r="E31" s="29"/>
      <c r="F31" s="173">
        <v>-330353.06455681467</v>
      </c>
      <c r="G31" s="29"/>
      <c r="H31" s="173">
        <f>+H30</f>
        <v>-330353.06455681467</v>
      </c>
      <c r="I31" s="173"/>
      <c r="J31" s="129">
        <v>4.0000000000000001E-3</v>
      </c>
      <c r="K31" s="127" t="s">
        <v>90</v>
      </c>
      <c r="L31" s="129">
        <v>4.0000000000000001E-3</v>
      </c>
      <c r="M31" s="127" t="s">
        <v>90</v>
      </c>
      <c r="N31" s="174">
        <f>F31*J31</f>
        <v>-1321.4122582272587</v>
      </c>
      <c r="O31" s="127"/>
      <c r="P31" s="175">
        <f>H31*L31</f>
        <v>-1321.4122582272587</v>
      </c>
      <c r="Q31" s="175"/>
      <c r="R31" s="125">
        <f t="shared" si="2"/>
        <v>0</v>
      </c>
    </row>
    <row r="32" spans="1:20">
      <c r="A32" s="3">
        <f>A31+1</f>
        <v>15</v>
      </c>
      <c r="B32" s="29" t="s">
        <v>252</v>
      </c>
      <c r="C32" s="29"/>
      <c r="D32" s="29">
        <v>2022</v>
      </c>
      <c r="E32" s="29"/>
      <c r="F32" s="173">
        <v>-330353.06455681467</v>
      </c>
      <c r="G32" s="29"/>
      <c r="H32" s="173">
        <f>+H31</f>
        <v>-330353.06455681467</v>
      </c>
      <c r="I32" s="173"/>
      <c r="J32" s="129">
        <v>4.1999999999999997E-3</v>
      </c>
      <c r="K32" s="127" t="s">
        <v>90</v>
      </c>
      <c r="L32" s="129">
        <v>4.1999999999999997E-3</v>
      </c>
      <c r="M32" s="127" t="s">
        <v>90</v>
      </c>
      <c r="N32" s="174">
        <f>F32*J32</f>
        <v>-1387.4828711386215</v>
      </c>
      <c r="O32" s="127"/>
      <c r="P32" s="175">
        <f>H32*L32</f>
        <v>-1387.4828711386215</v>
      </c>
      <c r="Q32" s="175"/>
      <c r="R32" s="125">
        <f t="shared" si="2"/>
        <v>0</v>
      </c>
    </row>
    <row r="33" spans="1:18">
      <c r="A33" s="3"/>
      <c r="B33" s="29"/>
      <c r="C33" s="29"/>
      <c r="D33" s="29"/>
      <c r="E33" s="29"/>
      <c r="F33" s="173"/>
      <c r="G33" s="29"/>
      <c r="H33" s="173"/>
      <c r="I33" s="173"/>
      <c r="J33" s="178"/>
      <c r="K33" s="177"/>
      <c r="L33" s="178"/>
      <c r="M33" s="177"/>
      <c r="N33" s="174"/>
      <c r="O33" s="177"/>
      <c r="P33" s="175"/>
      <c r="Q33" s="175"/>
      <c r="R33" s="125"/>
    </row>
    <row r="34" spans="1:18" ht="13.35" customHeight="1">
      <c r="A34" s="3">
        <f>A32+1</f>
        <v>16</v>
      </c>
      <c r="B34" s="29" t="s">
        <v>241</v>
      </c>
      <c r="C34" s="29"/>
      <c r="D34" s="29">
        <v>2023</v>
      </c>
      <c r="E34" s="29"/>
      <c r="F34" s="173">
        <v>-334449.44255731913</v>
      </c>
      <c r="G34" s="29"/>
      <c r="H34" s="173">
        <f>+H32+P32+P31+P30</f>
        <v>-334449.44255731913</v>
      </c>
      <c r="I34" s="173"/>
      <c r="J34" s="129">
        <v>5.4000000000000003E-3</v>
      </c>
      <c r="K34" s="127" t="s">
        <v>90</v>
      </c>
      <c r="L34" s="129">
        <v>5.4000000000000003E-3</v>
      </c>
      <c r="M34" s="127" t="s">
        <v>90</v>
      </c>
      <c r="N34" s="174">
        <f>F34*J34</f>
        <v>-1806.0269898095235</v>
      </c>
      <c r="O34" s="127"/>
      <c r="P34" s="175">
        <f>H34*L34</f>
        <v>-1806.0269898095235</v>
      </c>
      <c r="Q34" s="175"/>
      <c r="R34" s="125">
        <f t="shared" si="2"/>
        <v>0</v>
      </c>
    </row>
    <row r="35" spans="1:18" ht="13.35" customHeight="1">
      <c r="A35" s="3">
        <f>A34+1</f>
        <v>17</v>
      </c>
      <c r="B35" s="29" t="s">
        <v>242</v>
      </c>
      <c r="C35" s="29"/>
      <c r="D35" s="29">
        <v>2023</v>
      </c>
      <c r="E35" s="29"/>
      <c r="F35" s="173">
        <v>-334449.44255731913</v>
      </c>
      <c r="G35" s="29"/>
      <c r="H35" s="173">
        <f>+H34</f>
        <v>-334449.44255731913</v>
      </c>
      <c r="I35" s="173"/>
      <c r="J35" s="129">
        <v>4.7999999999999996E-3</v>
      </c>
      <c r="K35" s="127" t="s">
        <v>90</v>
      </c>
      <c r="L35" s="129">
        <v>4.7999999999999996E-3</v>
      </c>
      <c r="M35" s="127" t="s">
        <v>90</v>
      </c>
      <c r="N35" s="174">
        <f>F35*J35</f>
        <v>-1605.3573242751318</v>
      </c>
      <c r="O35" s="127"/>
      <c r="P35" s="175">
        <f>H35*L35</f>
        <v>-1605.3573242751318</v>
      </c>
      <c r="Q35" s="175"/>
      <c r="R35" s="125">
        <f t="shared" si="2"/>
        <v>0</v>
      </c>
    </row>
    <row r="36" spans="1:18" ht="13.35" customHeight="1">
      <c r="A36" s="3">
        <f>A35+1</f>
        <v>18</v>
      </c>
      <c r="B36" s="29" t="s">
        <v>243</v>
      </c>
      <c r="C36" s="29"/>
      <c r="D36" s="29">
        <v>2023</v>
      </c>
      <c r="E36" s="29"/>
      <c r="F36" s="173">
        <v>-334449.44255731913</v>
      </c>
      <c r="G36" s="29"/>
      <c r="H36" s="173">
        <f>+H35</f>
        <v>-334449.44255731913</v>
      </c>
      <c r="I36" s="173"/>
      <c r="J36" s="129">
        <v>5.4000000000000003E-3</v>
      </c>
      <c r="K36" s="127" t="s">
        <v>90</v>
      </c>
      <c r="L36" s="129">
        <v>5.4000000000000003E-3</v>
      </c>
      <c r="M36" s="127" t="s">
        <v>90</v>
      </c>
      <c r="N36" s="174">
        <f>F36*J36</f>
        <v>-1806.0269898095235</v>
      </c>
      <c r="O36" s="127"/>
      <c r="P36" s="175">
        <f>H36*L36</f>
        <v>-1806.0269898095235</v>
      </c>
      <c r="Q36" s="175"/>
      <c r="R36" s="125">
        <f t="shared" si="2"/>
        <v>0</v>
      </c>
    </row>
    <row r="37" spans="1:18" ht="13.35" customHeight="1">
      <c r="A37" s="3"/>
      <c r="B37" s="29"/>
      <c r="C37" s="29"/>
      <c r="D37" s="29"/>
      <c r="E37" s="29"/>
      <c r="F37" s="173"/>
      <c r="G37" s="29"/>
      <c r="H37" s="173"/>
      <c r="I37" s="173"/>
      <c r="J37" s="176"/>
      <c r="K37" s="177"/>
      <c r="L37" s="176"/>
      <c r="M37" s="177"/>
      <c r="N37" s="174"/>
      <c r="O37" s="177"/>
      <c r="P37" s="175"/>
      <c r="Q37" s="175"/>
      <c r="R37" s="125"/>
    </row>
    <row r="38" spans="1:18" ht="13.35" customHeight="1">
      <c r="A38" s="3">
        <f>A36+1</f>
        <v>19</v>
      </c>
      <c r="B38" s="29" t="s">
        <v>244</v>
      </c>
      <c r="C38" s="29"/>
      <c r="D38" s="29">
        <v>2023</v>
      </c>
      <c r="E38" s="29"/>
      <c r="F38" s="173">
        <v>-339666.85386121331</v>
      </c>
      <c r="G38" s="29"/>
      <c r="H38" s="173">
        <f>+H36+P36+P35+P34</f>
        <v>-339666.85386121331</v>
      </c>
      <c r="I38" s="173"/>
      <c r="J38" s="129">
        <v>6.1999999999999998E-3</v>
      </c>
      <c r="K38" s="127" t="s">
        <v>90</v>
      </c>
      <c r="L38" s="129">
        <v>6.1999999999999998E-3</v>
      </c>
      <c r="M38" s="127" t="s">
        <v>90</v>
      </c>
      <c r="N38" s="174">
        <f>F38*J38</f>
        <v>-2105.9344939395223</v>
      </c>
      <c r="O38" s="127"/>
      <c r="P38" s="175">
        <f>H38*L38</f>
        <v>-2105.9344939395223</v>
      </c>
      <c r="Q38" s="175"/>
      <c r="R38" s="125">
        <f t="shared" si="2"/>
        <v>0</v>
      </c>
    </row>
    <row r="39" spans="1:18" ht="13.35" customHeight="1">
      <c r="A39" s="3">
        <f>A38+1</f>
        <v>20</v>
      </c>
      <c r="B39" s="29" t="s">
        <v>245</v>
      </c>
      <c r="C39" s="29"/>
      <c r="D39" s="29">
        <v>2023</v>
      </c>
      <c r="E39" s="29"/>
      <c r="F39" s="173">
        <v>-339666.85386121331</v>
      </c>
      <c r="G39" s="29"/>
      <c r="H39" s="173">
        <f>+H38</f>
        <v>-339666.85386121331</v>
      </c>
      <c r="I39" s="173"/>
      <c r="J39" s="129">
        <v>6.4000000000000003E-3</v>
      </c>
      <c r="K39" s="127" t="s">
        <v>90</v>
      </c>
      <c r="L39" s="129">
        <v>6.4000000000000003E-3</v>
      </c>
      <c r="M39" s="127" t="s">
        <v>90</v>
      </c>
      <c r="N39" s="174">
        <f>F39*J39</f>
        <v>-2173.8678647117654</v>
      </c>
      <c r="O39" s="127"/>
      <c r="P39" s="175">
        <f>H39*L39</f>
        <v>-2173.8678647117654</v>
      </c>
      <c r="Q39" s="175"/>
      <c r="R39" s="125">
        <f t="shared" si="2"/>
        <v>0</v>
      </c>
    </row>
    <row r="40" spans="1:18">
      <c r="A40" s="3">
        <f>A39+1</f>
        <v>21</v>
      </c>
      <c r="B40" s="29" t="s">
        <v>246</v>
      </c>
      <c r="C40" s="29"/>
      <c r="D40" s="29">
        <v>2023</v>
      </c>
      <c r="E40" s="29"/>
      <c r="F40" s="173">
        <v>-339666.85386121331</v>
      </c>
      <c r="G40" s="29"/>
      <c r="H40" s="173">
        <f>+H39</f>
        <v>-339666.85386121331</v>
      </c>
      <c r="I40" s="173"/>
      <c r="J40" s="129">
        <v>3.8882352941176468E-3</v>
      </c>
      <c r="K40" s="127" t="s">
        <v>98</v>
      </c>
      <c r="L40" s="129">
        <v>6.1999999999999998E-3</v>
      </c>
      <c r="M40" s="127" t="s">
        <v>98</v>
      </c>
      <c r="N40" s="174">
        <f>F40*J40</f>
        <v>-1320.7046494250706</v>
      </c>
      <c r="O40" s="127"/>
      <c r="P40" s="175">
        <f>H40*L40</f>
        <v>-2105.9344939395223</v>
      </c>
      <c r="Q40" s="175"/>
      <c r="R40" s="125">
        <f t="shared" si="2"/>
        <v>-785.22984451445177</v>
      </c>
    </row>
    <row r="41" spans="1:18">
      <c r="A41" s="3"/>
      <c r="B41" s="29"/>
      <c r="C41" s="29"/>
      <c r="D41" s="29"/>
      <c r="E41" s="29"/>
      <c r="F41" s="173"/>
      <c r="G41" s="29"/>
      <c r="H41" s="173"/>
      <c r="I41" s="173"/>
      <c r="J41" s="173"/>
      <c r="K41" s="177"/>
      <c r="L41" s="173"/>
      <c r="M41" s="177"/>
      <c r="N41" s="174"/>
      <c r="O41" s="177"/>
      <c r="P41" s="175"/>
      <c r="Q41" s="175"/>
      <c r="R41" s="125"/>
    </row>
    <row r="42" spans="1:18">
      <c r="A42" s="3">
        <f>A40+1</f>
        <v>22</v>
      </c>
      <c r="B42" s="29" t="s">
        <v>247</v>
      </c>
      <c r="C42" s="29"/>
      <c r="D42" s="29">
        <v>2023</v>
      </c>
      <c r="E42" s="29"/>
      <c r="F42" s="173">
        <v>-345267.36086928967</v>
      </c>
      <c r="G42" s="29"/>
      <c r="H42" s="173">
        <f>+H40+P40+P39+P38</f>
        <v>-346052.59071380412</v>
      </c>
      <c r="I42" s="173"/>
      <c r="J42" s="129">
        <v>3.8882352941176468E-3</v>
      </c>
      <c r="K42" s="127" t="s">
        <v>98</v>
      </c>
      <c r="L42" s="129">
        <v>6.7999999999999996E-3</v>
      </c>
      <c r="M42" s="127" t="s">
        <v>98</v>
      </c>
      <c r="N42" s="174">
        <f>F42*J42</f>
        <v>-1342.4807384388262</v>
      </c>
      <c r="O42" s="127"/>
      <c r="P42" s="175">
        <f>H42*L42</f>
        <v>-2353.1576168538677</v>
      </c>
      <c r="Q42" s="175"/>
      <c r="R42" s="125">
        <f t="shared" si="2"/>
        <v>-1010.6768784150415</v>
      </c>
    </row>
    <row r="43" spans="1:18">
      <c r="A43" s="3">
        <f>A42+1</f>
        <v>23</v>
      </c>
      <c r="B43" s="29" t="s">
        <v>248</v>
      </c>
      <c r="C43" s="29"/>
      <c r="D43" s="29">
        <v>2023</v>
      </c>
      <c r="E43" s="29"/>
      <c r="F43" s="173">
        <v>-345267.36086928967</v>
      </c>
      <c r="G43" s="29"/>
      <c r="H43" s="173">
        <f>+H42</f>
        <v>-346052.59071380412</v>
      </c>
      <c r="I43" s="173"/>
      <c r="J43" s="129">
        <v>3.8882352941176468E-3</v>
      </c>
      <c r="K43" s="127" t="s">
        <v>98</v>
      </c>
      <c r="L43" s="129">
        <v>6.7999999999999996E-3</v>
      </c>
      <c r="M43" s="127" t="s">
        <v>98</v>
      </c>
      <c r="N43" s="174">
        <f>F43*J43</f>
        <v>-1342.4807384388262</v>
      </c>
      <c r="O43" s="127"/>
      <c r="P43" s="175">
        <f>H43*L43</f>
        <v>-2353.1576168538677</v>
      </c>
      <c r="Q43" s="175"/>
      <c r="R43" s="125">
        <f t="shared" si="2"/>
        <v>-1010.6768784150415</v>
      </c>
    </row>
    <row r="44" spans="1:18">
      <c r="A44" s="3">
        <f>A43+1</f>
        <v>24</v>
      </c>
      <c r="B44" s="29" t="s">
        <v>249</v>
      </c>
      <c r="C44" s="29"/>
      <c r="D44" s="29">
        <v>2023</v>
      </c>
      <c r="E44" s="29"/>
      <c r="F44" s="173">
        <v>-345267.36086928967</v>
      </c>
      <c r="G44" s="29"/>
      <c r="H44" s="173">
        <f>+H43</f>
        <v>-346052.59071380412</v>
      </c>
      <c r="I44" s="173"/>
      <c r="J44" s="129">
        <v>3.8882352941176468E-3</v>
      </c>
      <c r="K44" s="127" t="s">
        <v>98</v>
      </c>
      <c r="L44" s="129">
        <v>6.6E-3</v>
      </c>
      <c r="M44" s="127" t="s">
        <v>98</v>
      </c>
      <c r="N44" s="174">
        <f>F44*J44</f>
        <v>-1342.4807384388262</v>
      </c>
      <c r="O44" s="127"/>
      <c r="P44" s="175">
        <f>H44*L44</f>
        <v>-2283.9470987111072</v>
      </c>
      <c r="Q44" s="175"/>
      <c r="R44" s="125">
        <f t="shared" si="2"/>
        <v>-941.46636027228101</v>
      </c>
    </row>
    <row r="45" spans="1:18">
      <c r="A45" s="3"/>
      <c r="B45" s="29"/>
      <c r="C45" s="29"/>
      <c r="D45" s="29"/>
      <c r="E45" s="29"/>
      <c r="F45" s="173"/>
      <c r="G45" s="29"/>
      <c r="H45" s="173"/>
      <c r="I45" s="173"/>
      <c r="J45" s="173"/>
      <c r="K45" s="177"/>
      <c r="L45" s="173"/>
      <c r="M45" s="177"/>
      <c r="N45" s="174"/>
      <c r="O45" s="177"/>
      <c r="P45" s="175"/>
      <c r="Q45" s="175"/>
      <c r="R45" s="125"/>
    </row>
    <row r="46" spans="1:18">
      <c r="A46" s="3">
        <f>A44+1</f>
        <v>25</v>
      </c>
      <c r="B46" s="29" t="s">
        <v>250</v>
      </c>
      <c r="C46" s="29"/>
      <c r="D46" s="29">
        <v>2023</v>
      </c>
      <c r="E46" s="29"/>
      <c r="F46" s="173">
        <v>-349294.80308460619</v>
      </c>
      <c r="G46" s="29"/>
      <c r="H46" s="173">
        <f>+H44+P44+P43+P42</f>
        <v>-353042.853046223</v>
      </c>
      <c r="I46" s="173"/>
      <c r="J46" s="129">
        <v>3.8882352941176468E-3</v>
      </c>
      <c r="K46" s="127" t="s">
        <v>98</v>
      </c>
      <c r="L46" s="129">
        <v>7.1000000000000004E-3</v>
      </c>
      <c r="M46" s="127" t="s">
        <v>98</v>
      </c>
      <c r="N46" s="174">
        <f>F46*J46</f>
        <v>-1358.1403814054393</v>
      </c>
      <c r="O46" s="127"/>
      <c r="P46" s="175">
        <f>H46*L46</f>
        <v>-2506.6042566281835</v>
      </c>
      <c r="Q46" s="175"/>
      <c r="R46" s="125">
        <f t="shared" si="2"/>
        <v>-1148.4638752227443</v>
      </c>
    </row>
    <row r="47" spans="1:18">
      <c r="A47" s="3">
        <f>A46+1</f>
        <v>26</v>
      </c>
      <c r="B47" s="29" t="s">
        <v>251</v>
      </c>
      <c r="C47" s="29"/>
      <c r="D47" s="29">
        <v>2023</v>
      </c>
      <c r="E47" s="29"/>
      <c r="F47" s="173">
        <v>-349294.80308460619</v>
      </c>
      <c r="G47" s="29"/>
      <c r="H47" s="173">
        <f>+H46</f>
        <v>-353042.853046223</v>
      </c>
      <c r="I47" s="173"/>
      <c r="J47" s="129">
        <v>3.8882352941176468E-3</v>
      </c>
      <c r="K47" s="127" t="s">
        <v>98</v>
      </c>
      <c r="L47" s="129">
        <v>6.8999999999999999E-3</v>
      </c>
      <c r="M47" s="127" t="s">
        <v>98</v>
      </c>
      <c r="N47" s="174">
        <f>F47*J47</f>
        <v>-1358.1403814054393</v>
      </c>
      <c r="O47" s="127"/>
      <c r="P47" s="175">
        <f>H47*L47</f>
        <v>-2435.9956860189386</v>
      </c>
      <c r="Q47" s="175"/>
      <c r="R47" s="125">
        <f t="shared" si="2"/>
        <v>-1077.8553046134994</v>
      </c>
    </row>
    <row r="48" spans="1:18">
      <c r="A48" s="3">
        <f>A47+1</f>
        <v>27</v>
      </c>
      <c r="B48" s="29" t="s">
        <v>252</v>
      </c>
      <c r="C48" s="29"/>
      <c r="D48" s="29">
        <v>2023</v>
      </c>
      <c r="E48" s="29"/>
      <c r="F48" s="173">
        <v>-349294.80308460619</v>
      </c>
      <c r="G48" s="29"/>
      <c r="H48" s="173">
        <f>+H47</f>
        <v>-353042.853046223</v>
      </c>
      <c r="I48" s="173"/>
      <c r="J48" s="129">
        <v>3.8882352941176468E-3</v>
      </c>
      <c r="K48" s="127" t="s">
        <v>98</v>
      </c>
      <c r="L48" s="129">
        <v>7.1000000000000004E-3</v>
      </c>
      <c r="M48" s="127" t="s">
        <v>98</v>
      </c>
      <c r="N48" s="179">
        <f>F48*J48</f>
        <v>-1358.1403814054393</v>
      </c>
      <c r="O48" s="127"/>
      <c r="P48" s="180">
        <f>H48*L48</f>
        <v>-2506.6042566281835</v>
      </c>
      <c r="Q48" s="175"/>
      <c r="R48" s="125">
        <f t="shared" si="2"/>
        <v>-1148.4638752227443</v>
      </c>
    </row>
    <row r="49" spans="1:18">
      <c r="A49" s="3"/>
      <c r="D49" s="51"/>
      <c r="E49" s="51"/>
      <c r="G49" s="51"/>
      <c r="L49" s="45"/>
      <c r="N49" s="125"/>
      <c r="P49" s="181"/>
      <c r="Q49" s="181"/>
    </row>
    <row r="50" spans="1:18">
      <c r="A50" s="3"/>
      <c r="L50" s="45"/>
      <c r="P50" s="182"/>
      <c r="Q50" s="182"/>
      <c r="R50" s="183"/>
    </row>
    <row r="51" spans="1:18" ht="13.5" thickBot="1">
      <c r="A51" s="3">
        <f>A48+1</f>
        <v>28</v>
      </c>
      <c r="L51" s="45" t="s">
        <v>298</v>
      </c>
      <c r="N51" s="85">
        <f>F18+SUM(N18:N48)</f>
        <v>-353369.22422882257</v>
      </c>
      <c r="P51" s="85">
        <f>H18+SUM(P18:P48)</f>
        <v>-360492.05724549841</v>
      </c>
      <c r="Q51" s="181"/>
      <c r="R51" s="85">
        <f>SUM(R18:R48)</f>
        <v>-7122.8330166758042</v>
      </c>
    </row>
    <row r="52" spans="1:18" ht="13.5" thickTop="1">
      <c r="A52" s="3"/>
      <c r="L52" s="45"/>
      <c r="P52" s="181"/>
      <c r="Q52" s="181"/>
    </row>
    <row r="53" spans="1:18">
      <c r="A53" s="109" t="s">
        <v>43</v>
      </c>
      <c r="N53" s="58"/>
      <c r="P53" s="181"/>
      <c r="Q53" s="181"/>
    </row>
    <row r="54" spans="1:18">
      <c r="A54" s="127" t="s">
        <v>44</v>
      </c>
      <c r="B54" s="15" t="s">
        <v>256</v>
      </c>
      <c r="P54" s="181"/>
      <c r="Q54" s="181"/>
    </row>
    <row r="55" spans="1:18">
      <c r="A55" s="127" t="s">
        <v>90</v>
      </c>
      <c r="B55" s="15" t="s">
        <v>257</v>
      </c>
      <c r="P55" s="181"/>
      <c r="Q55" s="181"/>
    </row>
    <row r="56" spans="1:18">
      <c r="A56" s="127" t="s">
        <v>98</v>
      </c>
      <c r="B56" s="15" t="s">
        <v>299</v>
      </c>
      <c r="P56" s="181"/>
      <c r="Q56" s="181"/>
    </row>
    <row r="57" spans="1:18">
      <c r="A57" s="3"/>
      <c r="P57" s="181"/>
      <c r="Q57" s="181"/>
    </row>
    <row r="58" spans="1:18">
      <c r="P58" s="181"/>
      <c r="Q58" s="181"/>
    </row>
    <row r="59" spans="1:18">
      <c r="A59" s="3"/>
      <c r="P59" s="181"/>
      <c r="Q59" s="181"/>
    </row>
    <row r="60" spans="1:18">
      <c r="A60" s="3"/>
      <c r="P60" s="181"/>
      <c r="Q60" s="181"/>
    </row>
    <row r="61" spans="1:18">
      <c r="A61" s="3"/>
      <c r="P61" s="181"/>
      <c r="Q61" s="181"/>
    </row>
    <row r="62" spans="1:18">
      <c r="A62" s="3"/>
      <c r="P62" s="181"/>
      <c r="Q62" s="181"/>
    </row>
    <row r="63" spans="1:18">
      <c r="A63" s="3"/>
      <c r="P63" s="181"/>
      <c r="Q63" s="181"/>
    </row>
    <row r="64" spans="1:18">
      <c r="A64" s="3"/>
      <c r="P64" s="181"/>
      <c r="Q64" s="181"/>
    </row>
    <row r="65" spans="1:17">
      <c r="A65" s="3"/>
      <c r="P65" s="181"/>
      <c r="Q65" s="181"/>
    </row>
    <row r="66" spans="1:17">
      <c r="A66" s="3"/>
      <c r="P66" s="181"/>
      <c r="Q66" s="181"/>
    </row>
    <row r="67" spans="1:17">
      <c r="A67" s="3"/>
      <c r="P67" s="181"/>
      <c r="Q67" s="181"/>
    </row>
    <row r="68" spans="1:17">
      <c r="A68" s="3"/>
      <c r="P68" s="181"/>
      <c r="Q68" s="181"/>
    </row>
    <row r="69" spans="1:17">
      <c r="A69" s="3"/>
      <c r="P69" s="181"/>
      <c r="Q69" s="181"/>
    </row>
    <row r="70" spans="1:17">
      <c r="A70" s="3"/>
      <c r="P70" s="181"/>
      <c r="Q70" s="181"/>
    </row>
    <row r="71" spans="1:17">
      <c r="A71" s="3"/>
    </row>
  </sheetData>
  <mergeCells count="6">
    <mergeCell ref="B16:D16"/>
    <mergeCell ref="A1:R1"/>
    <mergeCell ref="A2:R2"/>
    <mergeCell ref="A3:R3"/>
    <mergeCell ref="A4:R4"/>
    <mergeCell ref="A5:R5"/>
  </mergeCells>
  <pageMargins left="0.7" right="0.7" top="0.75" bottom="0.75" header="0.3" footer="0.3"/>
  <pageSetup scale="65" orientation="landscape" r:id="rId1"/>
  <rowBreaks count="1" manualBreakCount="1">
    <brk id="33"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1E537-4386-4BB7-889F-78A15ED632C2}">
  <dimension ref="A1:G21"/>
  <sheetViews>
    <sheetView zoomScaleNormal="100" zoomScaleSheetLayoutView="100" workbookViewId="0">
      <selection activeCell="D12" sqref="D12"/>
    </sheetView>
  </sheetViews>
  <sheetFormatPr defaultRowHeight="14.45"/>
  <cols>
    <col min="2" max="2" width="29.140625" customWidth="1"/>
    <col min="3" max="3" width="12.28515625" customWidth="1"/>
    <col min="4" max="4" width="15.28515625" bestFit="1" customWidth="1"/>
    <col min="5" max="5" width="90.140625" bestFit="1" customWidth="1"/>
    <col min="7" max="7" width="21.28515625" customWidth="1"/>
    <col min="8" max="8" width="13.85546875" customWidth="1"/>
    <col min="9" max="9" width="12.42578125" customWidth="1"/>
    <col min="10" max="10" width="14.140625" customWidth="1"/>
  </cols>
  <sheetData>
    <row r="1" spans="1:7">
      <c r="A1" s="233" t="s">
        <v>276</v>
      </c>
      <c r="B1" s="233"/>
      <c r="C1" s="233"/>
      <c r="D1" s="233"/>
      <c r="E1" s="233"/>
      <c r="F1" s="102"/>
      <c r="G1" s="102"/>
    </row>
    <row r="2" spans="1:7">
      <c r="A2" s="234" t="s">
        <v>1</v>
      </c>
      <c r="B2" s="234"/>
      <c r="C2" s="234"/>
      <c r="D2" s="234"/>
      <c r="E2" s="234"/>
      <c r="F2" s="102"/>
      <c r="G2" s="102"/>
    </row>
    <row r="3" spans="1:7">
      <c r="A3" s="233" t="s">
        <v>2</v>
      </c>
      <c r="B3" s="233"/>
      <c r="C3" s="233"/>
      <c r="D3" s="233"/>
      <c r="E3" s="233"/>
      <c r="F3" s="102"/>
      <c r="G3" s="102"/>
    </row>
    <row r="4" spans="1:7">
      <c r="A4" s="234" t="s">
        <v>300</v>
      </c>
      <c r="B4" s="234"/>
      <c r="C4" s="234"/>
      <c r="D4" s="234"/>
      <c r="E4" s="234"/>
      <c r="F4" s="102"/>
      <c r="G4" s="102"/>
    </row>
    <row r="5" spans="1:7">
      <c r="A5" s="234" t="s">
        <v>301</v>
      </c>
      <c r="B5" s="234"/>
      <c r="C5" s="234"/>
      <c r="D5" s="234"/>
      <c r="E5" s="234"/>
      <c r="F5" s="102"/>
      <c r="G5" s="102"/>
    </row>
    <row r="6" spans="1:7">
      <c r="A6" s="234" t="s">
        <v>75</v>
      </c>
      <c r="B6" s="234"/>
      <c r="C6" s="234"/>
      <c r="D6" s="234"/>
      <c r="E6" s="234"/>
      <c r="F6" s="102"/>
      <c r="G6" s="102"/>
    </row>
    <row r="7" spans="1:7">
      <c r="C7" s="184"/>
    </row>
    <row r="8" spans="1:7">
      <c r="A8" s="185" t="s">
        <v>50</v>
      </c>
      <c r="B8" s="185" t="s">
        <v>302</v>
      </c>
      <c r="C8" s="185" t="s">
        <v>5</v>
      </c>
      <c r="D8" s="185" t="s">
        <v>51</v>
      </c>
      <c r="E8" s="185" t="s">
        <v>54</v>
      </c>
    </row>
    <row r="9" spans="1:7">
      <c r="A9">
        <v>1</v>
      </c>
      <c r="B9" t="s">
        <v>141</v>
      </c>
      <c r="C9" s="186">
        <v>1</v>
      </c>
      <c r="D9" s="187">
        <v>61991211.194620542</v>
      </c>
      <c r="E9" s="188" t="s">
        <v>303</v>
      </c>
    </row>
    <row r="10" spans="1:7">
      <c r="A10">
        <v>2</v>
      </c>
      <c r="B10" t="s">
        <v>304</v>
      </c>
      <c r="C10" s="189">
        <v>5.3691452424210334E-3</v>
      </c>
      <c r="D10" s="187">
        <f>$D$9*C10</f>
        <v>332839.81665751437</v>
      </c>
      <c r="E10" s="188" t="s">
        <v>305</v>
      </c>
    </row>
    <row r="11" spans="1:7">
      <c r="A11">
        <v>3</v>
      </c>
      <c r="B11" t="s">
        <v>306</v>
      </c>
      <c r="C11" s="189">
        <v>0.55129216319318586</v>
      </c>
      <c r="D11" s="187">
        <f>$D$9*C11</f>
        <v>34175268.918448001</v>
      </c>
      <c r="E11" s="188" t="s">
        <v>307</v>
      </c>
    </row>
    <row r="12" spans="1:7">
      <c r="A12">
        <v>4</v>
      </c>
      <c r="B12" t="s">
        <v>308</v>
      </c>
      <c r="C12" s="189">
        <v>0.44333869156439309</v>
      </c>
      <c r="D12" s="187">
        <f>$D$9*C12</f>
        <v>27483102.459515028</v>
      </c>
      <c r="E12" s="188" t="s">
        <v>309</v>
      </c>
    </row>
    <row r="16" spans="1:7">
      <c r="C16" s="186"/>
      <c r="D16" s="187"/>
    </row>
    <row r="17" spans="2:4">
      <c r="C17" s="190"/>
      <c r="D17" s="187"/>
    </row>
    <row r="18" spans="2:4">
      <c r="C18" s="190"/>
      <c r="D18" s="187"/>
    </row>
    <row r="19" spans="2:4">
      <c r="C19" s="190"/>
      <c r="D19" s="187"/>
    </row>
    <row r="21" spans="2:4">
      <c r="B21" s="184"/>
    </row>
  </sheetData>
  <mergeCells count="6">
    <mergeCell ref="A6:E6"/>
    <mergeCell ref="A1:E1"/>
    <mergeCell ref="A2:E2"/>
    <mergeCell ref="A3:E3"/>
    <mergeCell ref="A4:E4"/>
    <mergeCell ref="A5:E5"/>
  </mergeCells>
  <pageMargins left="0.7" right="0.7" top="0.75" bottom="0.75" header="0.3" footer="0.3"/>
  <pageSetup scale="5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801BC-F9F0-487A-8ABB-184CCEA93A6B}">
  <sheetPr>
    <pageSetUpPr fitToPage="1"/>
  </sheetPr>
  <dimension ref="A1:AC135"/>
  <sheetViews>
    <sheetView topLeftCell="D31" zoomScale="85" zoomScaleNormal="85" zoomScalePageLayoutView="55" workbookViewId="0">
      <selection activeCell="W71" sqref="W71"/>
    </sheetView>
  </sheetViews>
  <sheetFormatPr defaultRowHeight="12.95"/>
  <cols>
    <col min="1" max="1" width="7.85546875" style="29" bestFit="1" customWidth="1"/>
    <col min="2" max="2" width="30.85546875" style="15" bestFit="1" customWidth="1"/>
    <col min="3" max="3" width="50.140625" style="29" bestFit="1" customWidth="1"/>
    <col min="4" max="4" width="3" style="29" customWidth="1"/>
    <col min="5" max="5" width="22.140625" style="15" customWidth="1"/>
    <col min="6" max="6" width="1.5703125" style="15" customWidth="1"/>
    <col min="7" max="7" width="15.85546875" style="15" customWidth="1"/>
    <col min="8" max="8" width="2.85546875" style="15" customWidth="1"/>
    <col min="9" max="9" width="15.85546875" style="96" customWidth="1"/>
    <col min="10" max="10" width="1.5703125" style="15" customWidth="1"/>
    <col min="11" max="11" width="15.85546875" style="15" customWidth="1"/>
    <col min="12" max="12" width="2.140625" style="15" customWidth="1"/>
    <col min="13" max="13" width="15.85546875" style="15" customWidth="1"/>
    <col min="14" max="14" width="2.42578125" style="15" customWidth="1"/>
    <col min="15" max="15" width="28.140625" style="15" customWidth="1"/>
    <col min="16" max="16" width="28.7109375" style="15" customWidth="1"/>
    <col min="17" max="17" width="19.85546875" style="15" bestFit="1" customWidth="1"/>
    <col min="18" max="18" width="3" style="15" customWidth="1"/>
    <col min="19" max="19" width="15.85546875" style="15" bestFit="1" customWidth="1"/>
    <col min="20" max="20" width="2.85546875" style="15" customWidth="1"/>
    <col min="21" max="21" width="15.85546875" style="96" customWidth="1"/>
    <col min="22" max="22" width="1.5703125" style="15" customWidth="1"/>
    <col min="23" max="23" width="15.85546875" style="15" customWidth="1"/>
    <col min="24" max="24" width="1.5703125" style="15" customWidth="1"/>
    <col min="25" max="25" width="15.28515625" style="15" customWidth="1"/>
    <col min="26" max="26" width="2" style="15" customWidth="1"/>
    <col min="27" max="27" width="27.5703125" style="15" customWidth="1"/>
    <col min="28" max="28" width="1.5703125" style="15" customWidth="1"/>
    <col min="29" max="29" width="27.5703125" style="15" customWidth="1"/>
    <col min="30" max="30" width="2.7109375" style="15" customWidth="1"/>
    <col min="31" max="31" width="22.28515625" style="15" customWidth="1"/>
    <col min="32" max="256" width="9.140625" style="15"/>
    <col min="257" max="257" width="19.140625" style="15" customWidth="1"/>
    <col min="258" max="258" width="38.5703125" style="15" customWidth="1"/>
    <col min="259" max="259" width="16.42578125" style="15" customWidth="1"/>
    <col min="260" max="260" width="17" style="15" customWidth="1"/>
    <col min="261" max="261" width="12.5703125" style="15" bestFit="1" customWidth="1"/>
    <col min="262" max="512" width="9.140625" style="15"/>
    <col min="513" max="513" width="19.140625" style="15" customWidth="1"/>
    <col min="514" max="514" width="38.5703125" style="15" customWidth="1"/>
    <col min="515" max="515" width="16.42578125" style="15" customWidth="1"/>
    <col min="516" max="516" width="17" style="15" customWidth="1"/>
    <col min="517" max="517" width="12.5703125" style="15" bestFit="1" customWidth="1"/>
    <col min="518" max="768" width="9.140625" style="15"/>
    <col min="769" max="769" width="19.140625" style="15" customWidth="1"/>
    <col min="770" max="770" width="38.5703125" style="15" customWidth="1"/>
    <col min="771" max="771" width="16.42578125" style="15" customWidth="1"/>
    <col min="772" max="772" width="17" style="15" customWidth="1"/>
    <col min="773" max="773" width="12.5703125" style="15" bestFit="1" customWidth="1"/>
    <col min="774" max="1024" width="9.140625" style="15"/>
    <col min="1025" max="1025" width="19.140625" style="15" customWidth="1"/>
    <col min="1026" max="1026" width="38.5703125" style="15" customWidth="1"/>
    <col min="1027" max="1027" width="16.42578125" style="15" customWidth="1"/>
    <col min="1028" max="1028" width="17" style="15" customWidth="1"/>
    <col min="1029" max="1029" width="12.5703125" style="15" bestFit="1" customWidth="1"/>
    <col min="1030" max="1280" width="9.140625" style="15"/>
    <col min="1281" max="1281" width="19.140625" style="15" customWidth="1"/>
    <col min="1282" max="1282" width="38.5703125" style="15" customWidth="1"/>
    <col min="1283" max="1283" width="16.42578125" style="15" customWidth="1"/>
    <col min="1284" max="1284" width="17" style="15" customWidth="1"/>
    <col min="1285" max="1285" width="12.5703125" style="15" bestFit="1" customWidth="1"/>
    <col min="1286" max="1536" width="9.140625" style="15"/>
    <col min="1537" max="1537" width="19.140625" style="15" customWidth="1"/>
    <col min="1538" max="1538" width="38.5703125" style="15" customWidth="1"/>
    <col min="1539" max="1539" width="16.42578125" style="15" customWidth="1"/>
    <col min="1540" max="1540" width="17" style="15" customWidth="1"/>
    <col min="1541" max="1541" width="12.5703125" style="15" bestFit="1" customWidth="1"/>
    <col min="1542" max="1792" width="9.140625" style="15"/>
    <col min="1793" max="1793" width="19.140625" style="15" customWidth="1"/>
    <col min="1794" max="1794" width="38.5703125" style="15" customWidth="1"/>
    <col min="1795" max="1795" width="16.42578125" style="15" customWidth="1"/>
    <col min="1796" max="1796" width="17" style="15" customWidth="1"/>
    <col min="1797" max="1797" width="12.5703125" style="15" bestFit="1" customWidth="1"/>
    <col min="1798" max="2048" width="9.140625" style="15"/>
    <col min="2049" max="2049" width="19.140625" style="15" customWidth="1"/>
    <col min="2050" max="2050" width="38.5703125" style="15" customWidth="1"/>
    <col min="2051" max="2051" width="16.42578125" style="15" customWidth="1"/>
    <col min="2052" max="2052" width="17" style="15" customWidth="1"/>
    <col min="2053" max="2053" width="12.5703125" style="15" bestFit="1" customWidth="1"/>
    <col min="2054" max="2304" width="9.140625" style="15"/>
    <col min="2305" max="2305" width="19.140625" style="15" customWidth="1"/>
    <col min="2306" max="2306" width="38.5703125" style="15" customWidth="1"/>
    <col min="2307" max="2307" width="16.42578125" style="15" customWidth="1"/>
    <col min="2308" max="2308" width="17" style="15" customWidth="1"/>
    <col min="2309" max="2309" width="12.5703125" style="15" bestFit="1" customWidth="1"/>
    <col min="2310" max="2560" width="9.140625" style="15"/>
    <col min="2561" max="2561" width="19.140625" style="15" customWidth="1"/>
    <col min="2562" max="2562" width="38.5703125" style="15" customWidth="1"/>
    <col min="2563" max="2563" width="16.42578125" style="15" customWidth="1"/>
    <col min="2564" max="2564" width="17" style="15" customWidth="1"/>
    <col min="2565" max="2565" width="12.5703125" style="15" bestFit="1" customWidth="1"/>
    <col min="2566" max="2816" width="9.140625" style="15"/>
    <col min="2817" max="2817" width="19.140625" style="15" customWidth="1"/>
    <col min="2818" max="2818" width="38.5703125" style="15" customWidth="1"/>
    <col min="2819" max="2819" width="16.42578125" style="15" customWidth="1"/>
    <col min="2820" max="2820" width="17" style="15" customWidth="1"/>
    <col min="2821" max="2821" width="12.5703125" style="15" bestFit="1" customWidth="1"/>
    <col min="2822" max="3072" width="9.140625" style="15"/>
    <col min="3073" max="3073" width="19.140625" style="15" customWidth="1"/>
    <col min="3074" max="3074" width="38.5703125" style="15" customWidth="1"/>
    <col min="3075" max="3075" width="16.42578125" style="15" customWidth="1"/>
    <col min="3076" max="3076" width="17" style="15" customWidth="1"/>
    <col min="3077" max="3077" width="12.5703125" style="15" bestFit="1" customWidth="1"/>
    <col min="3078" max="3328" width="9.140625" style="15"/>
    <col min="3329" max="3329" width="19.140625" style="15" customWidth="1"/>
    <col min="3330" max="3330" width="38.5703125" style="15" customWidth="1"/>
    <col min="3331" max="3331" width="16.42578125" style="15" customWidth="1"/>
    <col min="3332" max="3332" width="17" style="15" customWidth="1"/>
    <col min="3333" max="3333" width="12.5703125" style="15" bestFit="1" customWidth="1"/>
    <col min="3334" max="3584" width="9.140625" style="15"/>
    <col min="3585" max="3585" width="19.140625" style="15" customWidth="1"/>
    <col min="3586" max="3586" width="38.5703125" style="15" customWidth="1"/>
    <col min="3587" max="3587" width="16.42578125" style="15" customWidth="1"/>
    <col min="3588" max="3588" width="17" style="15" customWidth="1"/>
    <col min="3589" max="3589" width="12.5703125" style="15" bestFit="1" customWidth="1"/>
    <col min="3590" max="3840" width="9.140625" style="15"/>
    <col min="3841" max="3841" width="19.140625" style="15" customWidth="1"/>
    <col min="3842" max="3842" width="38.5703125" style="15" customWidth="1"/>
    <col min="3843" max="3843" width="16.42578125" style="15" customWidth="1"/>
    <col min="3844" max="3844" width="17" style="15" customWidth="1"/>
    <col min="3845" max="3845" width="12.5703125" style="15" bestFit="1" customWidth="1"/>
    <col min="3846" max="4096" width="9.140625" style="15"/>
    <col min="4097" max="4097" width="19.140625" style="15" customWidth="1"/>
    <col min="4098" max="4098" width="38.5703125" style="15" customWidth="1"/>
    <col min="4099" max="4099" width="16.42578125" style="15" customWidth="1"/>
    <col min="4100" max="4100" width="17" style="15" customWidth="1"/>
    <col min="4101" max="4101" width="12.5703125" style="15" bestFit="1" customWidth="1"/>
    <col min="4102" max="4352" width="9.140625" style="15"/>
    <col min="4353" max="4353" width="19.140625" style="15" customWidth="1"/>
    <col min="4354" max="4354" width="38.5703125" style="15" customWidth="1"/>
    <col min="4355" max="4355" width="16.42578125" style="15" customWidth="1"/>
    <col min="4356" max="4356" width="17" style="15" customWidth="1"/>
    <col min="4357" max="4357" width="12.5703125" style="15" bestFit="1" customWidth="1"/>
    <col min="4358" max="4608" width="9.140625" style="15"/>
    <col min="4609" max="4609" width="19.140625" style="15" customWidth="1"/>
    <col min="4610" max="4610" width="38.5703125" style="15" customWidth="1"/>
    <col min="4611" max="4611" width="16.42578125" style="15" customWidth="1"/>
    <col min="4612" max="4612" width="17" style="15" customWidth="1"/>
    <col min="4613" max="4613" width="12.5703125" style="15" bestFit="1" customWidth="1"/>
    <col min="4614" max="4864" width="9.140625" style="15"/>
    <col min="4865" max="4865" width="19.140625" style="15" customWidth="1"/>
    <col min="4866" max="4866" width="38.5703125" style="15" customWidth="1"/>
    <col min="4867" max="4867" width="16.42578125" style="15" customWidth="1"/>
    <col min="4868" max="4868" width="17" style="15" customWidth="1"/>
    <col min="4869" max="4869" width="12.5703125" style="15" bestFit="1" customWidth="1"/>
    <col min="4870" max="5120" width="9.140625" style="15"/>
    <col min="5121" max="5121" width="19.140625" style="15" customWidth="1"/>
    <col min="5122" max="5122" width="38.5703125" style="15" customWidth="1"/>
    <col min="5123" max="5123" width="16.42578125" style="15" customWidth="1"/>
    <col min="5124" max="5124" width="17" style="15" customWidth="1"/>
    <col min="5125" max="5125" width="12.5703125" style="15" bestFit="1" customWidth="1"/>
    <col min="5126" max="5376" width="9.140625" style="15"/>
    <col min="5377" max="5377" width="19.140625" style="15" customWidth="1"/>
    <col min="5378" max="5378" width="38.5703125" style="15" customWidth="1"/>
    <col min="5379" max="5379" width="16.42578125" style="15" customWidth="1"/>
    <col min="5380" max="5380" width="17" style="15" customWidth="1"/>
    <col min="5381" max="5381" width="12.5703125" style="15" bestFit="1" customWidth="1"/>
    <col min="5382" max="5632" width="9.140625" style="15"/>
    <col min="5633" max="5633" width="19.140625" style="15" customWidth="1"/>
    <col min="5634" max="5634" width="38.5703125" style="15" customWidth="1"/>
    <col min="5635" max="5635" width="16.42578125" style="15" customWidth="1"/>
    <col min="5636" max="5636" width="17" style="15" customWidth="1"/>
    <col min="5637" max="5637" width="12.5703125" style="15" bestFit="1" customWidth="1"/>
    <col min="5638" max="5888" width="9.140625" style="15"/>
    <col min="5889" max="5889" width="19.140625" style="15" customWidth="1"/>
    <col min="5890" max="5890" width="38.5703125" style="15" customWidth="1"/>
    <col min="5891" max="5891" width="16.42578125" style="15" customWidth="1"/>
    <col min="5892" max="5892" width="17" style="15" customWidth="1"/>
    <col min="5893" max="5893" width="12.5703125" style="15" bestFit="1" customWidth="1"/>
    <col min="5894" max="6144" width="9.140625" style="15"/>
    <col min="6145" max="6145" width="19.140625" style="15" customWidth="1"/>
    <col min="6146" max="6146" width="38.5703125" style="15" customWidth="1"/>
    <col min="6147" max="6147" width="16.42578125" style="15" customWidth="1"/>
    <col min="6148" max="6148" width="17" style="15" customWidth="1"/>
    <col min="6149" max="6149" width="12.5703125" style="15" bestFit="1" customWidth="1"/>
    <col min="6150" max="6400" width="9.140625" style="15"/>
    <col min="6401" max="6401" width="19.140625" style="15" customWidth="1"/>
    <col min="6402" max="6402" width="38.5703125" style="15" customWidth="1"/>
    <col min="6403" max="6403" width="16.42578125" style="15" customWidth="1"/>
    <col min="6404" max="6404" width="17" style="15" customWidth="1"/>
    <col min="6405" max="6405" width="12.5703125" style="15" bestFit="1" customWidth="1"/>
    <col min="6406" max="6656" width="9.140625" style="15"/>
    <col min="6657" max="6657" width="19.140625" style="15" customWidth="1"/>
    <col min="6658" max="6658" width="38.5703125" style="15" customWidth="1"/>
    <col min="6659" max="6659" width="16.42578125" style="15" customWidth="1"/>
    <col min="6660" max="6660" width="17" style="15" customWidth="1"/>
    <col min="6661" max="6661" width="12.5703125" style="15" bestFit="1" customWidth="1"/>
    <col min="6662" max="6912" width="9.140625" style="15"/>
    <col min="6913" max="6913" width="19.140625" style="15" customWidth="1"/>
    <col min="6914" max="6914" width="38.5703125" style="15" customWidth="1"/>
    <col min="6915" max="6915" width="16.42578125" style="15" customWidth="1"/>
    <col min="6916" max="6916" width="17" style="15" customWidth="1"/>
    <col min="6917" max="6917" width="12.5703125" style="15" bestFit="1" customWidth="1"/>
    <col min="6918" max="7168" width="9.140625" style="15"/>
    <col min="7169" max="7169" width="19.140625" style="15" customWidth="1"/>
    <col min="7170" max="7170" width="38.5703125" style="15" customWidth="1"/>
    <col min="7171" max="7171" width="16.42578125" style="15" customWidth="1"/>
    <col min="7172" max="7172" width="17" style="15" customWidth="1"/>
    <col min="7173" max="7173" width="12.5703125" style="15" bestFit="1" customWidth="1"/>
    <col min="7174" max="7424" width="9.140625" style="15"/>
    <col min="7425" max="7425" width="19.140625" style="15" customWidth="1"/>
    <col min="7426" max="7426" width="38.5703125" style="15" customWidth="1"/>
    <col min="7427" max="7427" width="16.42578125" style="15" customWidth="1"/>
    <col min="7428" max="7428" width="17" style="15" customWidth="1"/>
    <col min="7429" max="7429" width="12.5703125" style="15" bestFit="1" customWidth="1"/>
    <col min="7430" max="7680" width="9.140625" style="15"/>
    <col min="7681" max="7681" width="19.140625" style="15" customWidth="1"/>
    <col min="7682" max="7682" width="38.5703125" style="15" customWidth="1"/>
    <col min="7683" max="7683" width="16.42578125" style="15" customWidth="1"/>
    <col min="7684" max="7684" width="17" style="15" customWidth="1"/>
    <col min="7685" max="7685" width="12.5703125" style="15" bestFit="1" customWidth="1"/>
    <col min="7686" max="7936" width="9.140625" style="15"/>
    <col min="7937" max="7937" width="19.140625" style="15" customWidth="1"/>
    <col min="7938" max="7938" width="38.5703125" style="15" customWidth="1"/>
    <col min="7939" max="7939" width="16.42578125" style="15" customWidth="1"/>
    <col min="7940" max="7940" width="17" style="15" customWidth="1"/>
    <col min="7941" max="7941" width="12.5703125" style="15" bestFit="1" customWidth="1"/>
    <col min="7942" max="8192" width="9.140625" style="15"/>
    <col min="8193" max="8193" width="19.140625" style="15" customWidth="1"/>
    <col min="8194" max="8194" width="38.5703125" style="15" customWidth="1"/>
    <col min="8195" max="8195" width="16.42578125" style="15" customWidth="1"/>
    <col min="8196" max="8196" width="17" style="15" customWidth="1"/>
    <col min="8197" max="8197" width="12.5703125" style="15" bestFit="1" customWidth="1"/>
    <col min="8198" max="8448" width="9.140625" style="15"/>
    <col min="8449" max="8449" width="19.140625" style="15" customWidth="1"/>
    <col min="8450" max="8450" width="38.5703125" style="15" customWidth="1"/>
    <col min="8451" max="8451" width="16.42578125" style="15" customWidth="1"/>
    <col min="8452" max="8452" width="17" style="15" customWidth="1"/>
    <col min="8453" max="8453" width="12.5703125" style="15" bestFit="1" customWidth="1"/>
    <col min="8454" max="8704" width="9.140625" style="15"/>
    <col min="8705" max="8705" width="19.140625" style="15" customWidth="1"/>
    <col min="8706" max="8706" width="38.5703125" style="15" customWidth="1"/>
    <col min="8707" max="8707" width="16.42578125" style="15" customWidth="1"/>
    <col min="8708" max="8708" width="17" style="15" customWidth="1"/>
    <col min="8709" max="8709" width="12.5703125" style="15" bestFit="1" customWidth="1"/>
    <col min="8710" max="8960" width="9.140625" style="15"/>
    <col min="8961" max="8961" width="19.140625" style="15" customWidth="1"/>
    <col min="8962" max="8962" width="38.5703125" style="15" customWidth="1"/>
    <col min="8963" max="8963" width="16.42578125" style="15" customWidth="1"/>
    <col min="8964" max="8964" width="17" style="15" customWidth="1"/>
    <col min="8965" max="8965" width="12.5703125" style="15" bestFit="1" customWidth="1"/>
    <col min="8966" max="9216" width="9.140625" style="15"/>
    <col min="9217" max="9217" width="19.140625" style="15" customWidth="1"/>
    <col min="9218" max="9218" width="38.5703125" style="15" customWidth="1"/>
    <col min="9219" max="9219" width="16.42578125" style="15" customWidth="1"/>
    <col min="9220" max="9220" width="17" style="15" customWidth="1"/>
    <col min="9221" max="9221" width="12.5703125" style="15" bestFit="1" customWidth="1"/>
    <col min="9222" max="9472" width="9.140625" style="15"/>
    <col min="9473" max="9473" width="19.140625" style="15" customWidth="1"/>
    <col min="9474" max="9474" width="38.5703125" style="15" customWidth="1"/>
    <col min="9475" max="9475" width="16.42578125" style="15" customWidth="1"/>
    <col min="9476" max="9476" width="17" style="15" customWidth="1"/>
    <col min="9477" max="9477" width="12.5703125" style="15" bestFit="1" customWidth="1"/>
    <col min="9478" max="9728" width="9.140625" style="15"/>
    <col min="9729" max="9729" width="19.140625" style="15" customWidth="1"/>
    <col min="9730" max="9730" width="38.5703125" style="15" customWidth="1"/>
    <col min="9731" max="9731" width="16.42578125" style="15" customWidth="1"/>
    <col min="9732" max="9732" width="17" style="15" customWidth="1"/>
    <col min="9733" max="9733" width="12.5703125" style="15" bestFit="1" customWidth="1"/>
    <col min="9734" max="9984" width="9.140625" style="15"/>
    <col min="9985" max="9985" width="19.140625" style="15" customWidth="1"/>
    <col min="9986" max="9986" width="38.5703125" style="15" customWidth="1"/>
    <col min="9987" max="9987" width="16.42578125" style="15" customWidth="1"/>
    <col min="9988" max="9988" width="17" style="15" customWidth="1"/>
    <col min="9989" max="9989" width="12.5703125" style="15" bestFit="1" customWidth="1"/>
    <col min="9990" max="10240" width="9.140625" style="15"/>
    <col min="10241" max="10241" width="19.140625" style="15" customWidth="1"/>
    <col min="10242" max="10242" width="38.5703125" style="15" customWidth="1"/>
    <col min="10243" max="10243" width="16.42578125" style="15" customWidth="1"/>
    <col min="10244" max="10244" width="17" style="15" customWidth="1"/>
    <col min="10245" max="10245" width="12.5703125" style="15" bestFit="1" customWidth="1"/>
    <col min="10246" max="10496" width="9.140625" style="15"/>
    <col min="10497" max="10497" width="19.140625" style="15" customWidth="1"/>
    <col min="10498" max="10498" width="38.5703125" style="15" customWidth="1"/>
    <col min="10499" max="10499" width="16.42578125" style="15" customWidth="1"/>
    <col min="10500" max="10500" width="17" style="15" customWidth="1"/>
    <col min="10501" max="10501" width="12.5703125" style="15" bestFit="1" customWidth="1"/>
    <col min="10502" max="10752" width="9.140625" style="15"/>
    <col min="10753" max="10753" width="19.140625" style="15" customWidth="1"/>
    <col min="10754" max="10754" width="38.5703125" style="15" customWidth="1"/>
    <col min="10755" max="10755" width="16.42578125" style="15" customWidth="1"/>
    <col min="10756" max="10756" width="17" style="15" customWidth="1"/>
    <col min="10757" max="10757" width="12.5703125" style="15" bestFit="1" customWidth="1"/>
    <col min="10758" max="11008" width="9.140625" style="15"/>
    <col min="11009" max="11009" width="19.140625" style="15" customWidth="1"/>
    <col min="11010" max="11010" width="38.5703125" style="15" customWidth="1"/>
    <col min="11011" max="11011" width="16.42578125" style="15" customWidth="1"/>
    <col min="11012" max="11012" width="17" style="15" customWidth="1"/>
    <col min="11013" max="11013" width="12.5703125" style="15" bestFit="1" customWidth="1"/>
    <col min="11014" max="11264" width="9.140625" style="15"/>
    <col min="11265" max="11265" width="19.140625" style="15" customWidth="1"/>
    <col min="11266" max="11266" width="38.5703125" style="15" customWidth="1"/>
    <col min="11267" max="11267" width="16.42578125" style="15" customWidth="1"/>
    <col min="11268" max="11268" width="17" style="15" customWidth="1"/>
    <col min="11269" max="11269" width="12.5703125" style="15" bestFit="1" customWidth="1"/>
    <col min="11270" max="11520" width="9.140625" style="15"/>
    <col min="11521" max="11521" width="19.140625" style="15" customWidth="1"/>
    <col min="11522" max="11522" width="38.5703125" style="15" customWidth="1"/>
    <col min="11523" max="11523" width="16.42578125" style="15" customWidth="1"/>
    <col min="11524" max="11524" width="17" style="15" customWidth="1"/>
    <col min="11525" max="11525" width="12.5703125" style="15" bestFit="1" customWidth="1"/>
    <col min="11526" max="11776" width="9.140625" style="15"/>
    <col min="11777" max="11777" width="19.140625" style="15" customWidth="1"/>
    <col min="11778" max="11778" width="38.5703125" style="15" customWidth="1"/>
    <col min="11779" max="11779" width="16.42578125" style="15" customWidth="1"/>
    <col min="11780" max="11780" width="17" style="15" customWidth="1"/>
    <col min="11781" max="11781" width="12.5703125" style="15" bestFit="1" customWidth="1"/>
    <col min="11782" max="12032" width="9.140625" style="15"/>
    <col min="12033" max="12033" width="19.140625" style="15" customWidth="1"/>
    <col min="12034" max="12034" width="38.5703125" style="15" customWidth="1"/>
    <col min="12035" max="12035" width="16.42578125" style="15" customWidth="1"/>
    <col min="12036" max="12036" width="17" style="15" customWidth="1"/>
    <col min="12037" max="12037" width="12.5703125" style="15" bestFit="1" customWidth="1"/>
    <col min="12038" max="12288" width="9.140625" style="15"/>
    <col min="12289" max="12289" width="19.140625" style="15" customWidth="1"/>
    <col min="12290" max="12290" width="38.5703125" style="15" customWidth="1"/>
    <col min="12291" max="12291" width="16.42578125" style="15" customWidth="1"/>
    <col min="12292" max="12292" width="17" style="15" customWidth="1"/>
    <col min="12293" max="12293" width="12.5703125" style="15" bestFit="1" customWidth="1"/>
    <col min="12294" max="12544" width="9.140625" style="15"/>
    <col min="12545" max="12545" width="19.140625" style="15" customWidth="1"/>
    <col min="12546" max="12546" width="38.5703125" style="15" customWidth="1"/>
    <col min="12547" max="12547" width="16.42578125" style="15" customWidth="1"/>
    <col min="12548" max="12548" width="17" style="15" customWidth="1"/>
    <col min="12549" max="12549" width="12.5703125" style="15" bestFit="1" customWidth="1"/>
    <col min="12550" max="12800" width="9.140625" style="15"/>
    <col min="12801" max="12801" width="19.140625" style="15" customWidth="1"/>
    <col min="12802" max="12802" width="38.5703125" style="15" customWidth="1"/>
    <col min="12803" max="12803" width="16.42578125" style="15" customWidth="1"/>
    <col min="12804" max="12804" width="17" style="15" customWidth="1"/>
    <col min="12805" max="12805" width="12.5703125" style="15" bestFit="1" customWidth="1"/>
    <col min="12806" max="13056" width="9.140625" style="15"/>
    <col min="13057" max="13057" width="19.140625" style="15" customWidth="1"/>
    <col min="13058" max="13058" width="38.5703125" style="15" customWidth="1"/>
    <col min="13059" max="13059" width="16.42578125" style="15" customWidth="1"/>
    <col min="13060" max="13060" width="17" style="15" customWidth="1"/>
    <col min="13061" max="13061" width="12.5703125" style="15" bestFit="1" customWidth="1"/>
    <col min="13062" max="13312" width="9.140625" style="15"/>
    <col min="13313" max="13313" width="19.140625" style="15" customWidth="1"/>
    <col min="13314" max="13314" width="38.5703125" style="15" customWidth="1"/>
    <col min="13315" max="13315" width="16.42578125" style="15" customWidth="1"/>
    <col min="13316" max="13316" width="17" style="15" customWidth="1"/>
    <col min="13317" max="13317" width="12.5703125" style="15" bestFit="1" customWidth="1"/>
    <col min="13318" max="13568" width="9.140625" style="15"/>
    <col min="13569" max="13569" width="19.140625" style="15" customWidth="1"/>
    <col min="13570" max="13570" width="38.5703125" style="15" customWidth="1"/>
    <col min="13571" max="13571" width="16.42578125" style="15" customWidth="1"/>
    <col min="13572" max="13572" width="17" style="15" customWidth="1"/>
    <col min="13573" max="13573" width="12.5703125" style="15" bestFit="1" customWidth="1"/>
    <col min="13574" max="13824" width="9.140625" style="15"/>
    <col min="13825" max="13825" width="19.140625" style="15" customWidth="1"/>
    <col min="13826" max="13826" width="38.5703125" style="15" customWidth="1"/>
    <col min="13827" max="13827" width="16.42578125" style="15" customWidth="1"/>
    <col min="13828" max="13828" width="17" style="15" customWidth="1"/>
    <col min="13829" max="13829" width="12.5703125" style="15" bestFit="1" customWidth="1"/>
    <col min="13830" max="14080" width="9.140625" style="15"/>
    <col min="14081" max="14081" width="19.140625" style="15" customWidth="1"/>
    <col min="14082" max="14082" width="38.5703125" style="15" customWidth="1"/>
    <col min="14083" max="14083" width="16.42578125" style="15" customWidth="1"/>
    <col min="14084" max="14084" width="17" style="15" customWidth="1"/>
    <col min="14085" max="14085" width="12.5703125" style="15" bestFit="1" customWidth="1"/>
    <col min="14086" max="14336" width="9.140625" style="15"/>
    <col min="14337" max="14337" width="19.140625" style="15" customWidth="1"/>
    <col min="14338" max="14338" width="38.5703125" style="15" customWidth="1"/>
    <col min="14339" max="14339" width="16.42578125" style="15" customWidth="1"/>
    <col min="14340" max="14340" width="17" style="15" customWidth="1"/>
    <col min="14341" max="14341" width="12.5703125" style="15" bestFit="1" customWidth="1"/>
    <col min="14342" max="14592" width="9.140625" style="15"/>
    <col min="14593" max="14593" width="19.140625" style="15" customWidth="1"/>
    <col min="14594" max="14594" width="38.5703125" style="15" customWidth="1"/>
    <col min="14595" max="14595" width="16.42578125" style="15" customWidth="1"/>
    <col min="14596" max="14596" width="17" style="15" customWidth="1"/>
    <col min="14597" max="14597" width="12.5703125" style="15" bestFit="1" customWidth="1"/>
    <col min="14598" max="14848" width="9.140625" style="15"/>
    <col min="14849" max="14849" width="19.140625" style="15" customWidth="1"/>
    <col min="14850" max="14850" width="38.5703125" style="15" customWidth="1"/>
    <col min="14851" max="14851" width="16.42578125" style="15" customWidth="1"/>
    <col min="14852" max="14852" width="17" style="15" customWidth="1"/>
    <col min="14853" max="14853" width="12.5703125" style="15" bestFit="1" customWidth="1"/>
    <col min="14854" max="15104" width="9.140625" style="15"/>
    <col min="15105" max="15105" width="19.140625" style="15" customWidth="1"/>
    <col min="15106" max="15106" width="38.5703125" style="15" customWidth="1"/>
    <col min="15107" max="15107" width="16.42578125" style="15" customWidth="1"/>
    <col min="15108" max="15108" width="17" style="15" customWidth="1"/>
    <col min="15109" max="15109" width="12.5703125" style="15" bestFit="1" customWidth="1"/>
    <col min="15110" max="15360" width="9.140625" style="15"/>
    <col min="15361" max="15361" width="19.140625" style="15" customWidth="1"/>
    <col min="15362" max="15362" width="38.5703125" style="15" customWidth="1"/>
    <col min="15363" max="15363" width="16.42578125" style="15" customWidth="1"/>
    <col min="15364" max="15364" width="17" style="15" customWidth="1"/>
    <col min="15365" max="15365" width="12.5703125" style="15" bestFit="1" customWidth="1"/>
    <col min="15366" max="15616" width="9.140625" style="15"/>
    <col min="15617" max="15617" width="19.140625" style="15" customWidth="1"/>
    <col min="15618" max="15618" width="38.5703125" style="15" customWidth="1"/>
    <col min="15619" max="15619" width="16.42578125" style="15" customWidth="1"/>
    <col min="15620" max="15620" width="17" style="15" customWidth="1"/>
    <col min="15621" max="15621" width="12.5703125" style="15" bestFit="1" customWidth="1"/>
    <col min="15622" max="15872" width="9.140625" style="15"/>
    <col min="15873" max="15873" width="19.140625" style="15" customWidth="1"/>
    <col min="15874" max="15874" width="38.5703125" style="15" customWidth="1"/>
    <col min="15875" max="15875" width="16.42578125" style="15" customWidth="1"/>
    <col min="15876" max="15876" width="17" style="15" customWidth="1"/>
    <col min="15877" max="15877" width="12.5703125" style="15" bestFit="1" customWidth="1"/>
    <col min="15878" max="16128" width="9.140625" style="15"/>
    <col min="16129" max="16129" width="19.140625" style="15" customWidth="1"/>
    <col min="16130" max="16130" width="38.5703125" style="15" customWidth="1"/>
    <col min="16131" max="16131" width="16.42578125" style="15" customWidth="1"/>
    <col min="16132" max="16132" width="17" style="15" customWidth="1"/>
    <col min="16133" max="16133" width="12.5703125" style="15" bestFit="1" customWidth="1"/>
    <col min="16134" max="16384" width="9.140625" style="15"/>
  </cols>
  <sheetData>
    <row r="1" spans="1:29">
      <c r="A1" s="238" t="str">
        <f>'Attachment Supp TOC'!A1</f>
        <v>Versant Power (Bangor Hydro District)</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row>
    <row r="2" spans="1:29">
      <c r="A2" s="239" t="s">
        <v>277</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row>
    <row r="3" spans="1:29">
      <c r="A3" s="239" t="str">
        <f>'Attachment Supp - 1'!A3</f>
        <v>Per Attachment 2 of Appendix B to Attachment F of the ISO New England Inc. Open Access Transmission Tariff</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row>
    <row r="4" spans="1:29">
      <c r="A4" s="238" t="s">
        <v>310</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row>
    <row r="5" spans="1:29">
      <c r="A5" s="234" t="s">
        <v>311</v>
      </c>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row>
    <row r="6" spans="1:29">
      <c r="A6" s="238" t="str">
        <f>'Attachment Supp - 1'!A5</f>
        <v>For Costs in 2023</v>
      </c>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row>
    <row r="7" spans="1:29">
      <c r="A7" s="5"/>
      <c r="B7" s="5"/>
      <c r="C7" s="5"/>
      <c r="D7" s="5"/>
      <c r="E7" s="5"/>
      <c r="F7" s="5"/>
      <c r="G7" s="5"/>
      <c r="H7" s="5"/>
      <c r="I7" s="5"/>
      <c r="J7" s="5"/>
      <c r="K7" s="5"/>
      <c r="L7" s="5"/>
      <c r="M7" s="5"/>
      <c r="N7" s="5"/>
      <c r="O7" s="5"/>
      <c r="P7" s="5"/>
      <c r="Q7" s="5"/>
      <c r="R7" s="5"/>
      <c r="S7" s="5"/>
      <c r="T7" s="5"/>
      <c r="U7" s="5"/>
      <c r="V7" s="5"/>
      <c r="W7" s="5"/>
      <c r="X7" s="5"/>
      <c r="Y7" s="5"/>
      <c r="Z7" s="5"/>
      <c r="AA7" s="5"/>
      <c r="AB7" s="5"/>
      <c r="AC7" s="5"/>
    </row>
    <row r="8" spans="1:29">
      <c r="A8" s="5"/>
      <c r="B8" s="5"/>
      <c r="C8" s="191"/>
      <c r="D8" s="5"/>
      <c r="E8" s="5"/>
      <c r="F8" s="5"/>
      <c r="G8" s="26"/>
      <c r="H8" s="26"/>
      <c r="I8" s="26"/>
      <c r="S8" s="26"/>
      <c r="T8" s="26"/>
      <c r="U8" s="26"/>
    </row>
    <row r="9" spans="1:29">
      <c r="A9" s="5"/>
      <c r="B9" s="5"/>
      <c r="C9" s="5"/>
      <c r="D9" s="5"/>
      <c r="E9" s="168"/>
      <c r="F9" s="5"/>
      <c r="G9" s="26"/>
      <c r="H9" s="26"/>
      <c r="I9" s="26"/>
      <c r="S9" s="26"/>
      <c r="T9" s="26"/>
      <c r="U9" s="26"/>
    </row>
    <row r="10" spans="1:29" ht="12.75" customHeight="1">
      <c r="A10" s="26"/>
      <c r="B10" s="11" t="s">
        <v>4</v>
      </c>
      <c r="C10" s="2"/>
      <c r="D10" s="192"/>
      <c r="E10" s="29" t="s">
        <v>5</v>
      </c>
      <c r="F10" s="193"/>
      <c r="G10" s="193" t="s">
        <v>51</v>
      </c>
      <c r="H10" s="29"/>
      <c r="I10" s="29" t="s">
        <v>188</v>
      </c>
      <c r="J10" s="29"/>
      <c r="K10" s="29" t="s">
        <v>77</v>
      </c>
      <c r="L10" s="29"/>
      <c r="M10" s="29" t="s">
        <v>312</v>
      </c>
      <c r="N10" s="29"/>
      <c r="O10" s="194" t="s">
        <v>313</v>
      </c>
      <c r="P10" s="29"/>
      <c r="Q10" s="194" t="s">
        <v>314</v>
      </c>
      <c r="R10" s="29"/>
      <c r="S10" s="29" t="s">
        <v>315</v>
      </c>
      <c r="T10" s="193"/>
      <c r="U10" s="193" t="s">
        <v>316</v>
      </c>
      <c r="V10" s="29"/>
      <c r="W10" s="29" t="s">
        <v>317</v>
      </c>
      <c r="X10" s="29"/>
      <c r="Y10" s="29" t="s">
        <v>318</v>
      </c>
      <c r="Z10" s="29"/>
      <c r="AA10" s="194" t="s">
        <v>319</v>
      </c>
      <c r="AB10" s="29"/>
      <c r="AC10" s="194" t="s">
        <v>320</v>
      </c>
    </row>
    <row r="11" spans="1:29">
      <c r="A11" s="26" t="s">
        <v>50</v>
      </c>
      <c r="B11" s="26"/>
      <c r="C11" s="41"/>
      <c r="D11" s="41"/>
      <c r="I11" s="15"/>
      <c r="U11" s="15"/>
    </row>
    <row r="12" spans="1:29" ht="26.1">
      <c r="A12" s="40" t="s">
        <v>52</v>
      </c>
      <c r="B12" s="195" t="s">
        <v>321</v>
      </c>
      <c r="C12" s="196" t="s">
        <v>322</v>
      </c>
      <c r="D12" s="197"/>
      <c r="E12" s="198" t="s">
        <v>323</v>
      </c>
      <c r="F12" s="199"/>
      <c r="G12" s="198" t="s">
        <v>324</v>
      </c>
      <c r="H12" s="200"/>
      <c r="I12" s="198" t="s">
        <v>325</v>
      </c>
      <c r="J12" s="200"/>
      <c r="K12" s="198" t="s">
        <v>326</v>
      </c>
      <c r="L12" s="201"/>
      <c r="M12" s="198" t="s">
        <v>327</v>
      </c>
      <c r="N12" s="200"/>
      <c r="O12" s="198" t="s">
        <v>328</v>
      </c>
      <c r="P12" s="200"/>
      <c r="Q12" s="198" t="s">
        <v>329</v>
      </c>
      <c r="R12" s="199"/>
      <c r="S12" s="198" t="s">
        <v>330</v>
      </c>
      <c r="T12" s="200"/>
      <c r="U12" s="198" t="s">
        <v>331</v>
      </c>
      <c r="V12" s="200"/>
      <c r="W12" s="198" t="s">
        <v>332</v>
      </c>
      <c r="X12" s="200"/>
      <c r="Y12" s="198" t="s">
        <v>327</v>
      </c>
      <c r="Z12" s="200"/>
      <c r="AA12" s="198" t="s">
        <v>333</v>
      </c>
      <c r="AC12" s="198" t="s">
        <v>334</v>
      </c>
    </row>
    <row r="13" spans="1:29" ht="15.95">
      <c r="A13" s="26"/>
      <c r="B13" s="202"/>
      <c r="C13" s="202"/>
      <c r="D13" s="197"/>
      <c r="E13"/>
      <c r="F13" s="199"/>
      <c r="G13" s="203"/>
      <c r="H13" s="200"/>
      <c r="I13" s="203"/>
      <c r="J13" s="200"/>
      <c r="K13" s="203"/>
      <c r="L13" s="204"/>
      <c r="M13" s="203"/>
      <c r="N13" s="200"/>
      <c r="O13" s="203"/>
      <c r="P13" s="200"/>
      <c r="Q13"/>
      <c r="R13" s="199"/>
      <c r="S13" s="203"/>
      <c r="T13" s="200"/>
      <c r="U13" s="203"/>
      <c r="V13" s="200"/>
      <c r="W13" s="203"/>
      <c r="X13" s="200"/>
      <c r="Y13" s="200"/>
      <c r="Z13" s="200"/>
      <c r="AA13" s="203"/>
    </row>
    <row r="14" spans="1:29" s="214" customFormat="1" ht="13.5">
      <c r="A14" s="205">
        <v>1</v>
      </c>
      <c r="B14" s="206">
        <v>45292</v>
      </c>
      <c r="C14" s="207" t="s">
        <v>335</v>
      </c>
      <c r="D14" s="208"/>
      <c r="E14" s="209">
        <v>390295.80999999994</v>
      </c>
      <c r="F14" s="210"/>
      <c r="G14" s="209"/>
      <c r="H14" s="211"/>
      <c r="I14" s="209"/>
      <c r="J14" s="210"/>
      <c r="K14" s="209"/>
      <c r="L14" s="212"/>
      <c r="M14" s="213">
        <v>1</v>
      </c>
      <c r="N14" s="212"/>
      <c r="O14" s="212">
        <f>(E14+G14+I14+K14)*M14</f>
        <v>390295.80999999994</v>
      </c>
      <c r="P14" s="210"/>
      <c r="Q14" s="209"/>
      <c r="R14" s="210"/>
      <c r="S14" s="209"/>
      <c r="T14" s="211"/>
      <c r="U14" s="209"/>
      <c r="V14" s="210"/>
      <c r="W14" s="209"/>
      <c r="X14" s="212"/>
      <c r="Y14" s="213"/>
      <c r="Z14" s="212"/>
      <c r="AA14" s="212"/>
    </row>
    <row r="15" spans="1:29" s="214" customFormat="1" ht="13.5">
      <c r="A15" s="205">
        <f>A14+1</f>
        <v>2</v>
      </c>
      <c r="B15" s="206">
        <v>45292</v>
      </c>
      <c r="C15" s="207" t="s">
        <v>336</v>
      </c>
      <c r="D15" s="208"/>
      <c r="E15" s="209">
        <v>4098537.6700000013</v>
      </c>
      <c r="F15" s="210"/>
      <c r="G15" s="209"/>
      <c r="H15" s="211"/>
      <c r="I15" s="209"/>
      <c r="J15" s="210"/>
      <c r="K15" s="209"/>
      <c r="L15" s="212"/>
      <c r="M15" s="213">
        <v>1</v>
      </c>
      <c r="N15" s="212"/>
      <c r="O15" s="212">
        <f t="shared" ref="O15:O35" si="0">(E15+G15+I15+K15)*M15</f>
        <v>4098537.6700000013</v>
      </c>
      <c r="P15" s="210"/>
      <c r="Q15" s="209"/>
      <c r="R15" s="210"/>
      <c r="S15" s="209"/>
      <c r="T15" s="211"/>
      <c r="U15" s="209"/>
      <c r="V15" s="210"/>
      <c r="W15" s="209"/>
      <c r="X15" s="212"/>
      <c r="Y15" s="213"/>
      <c r="Z15" s="212"/>
      <c r="AA15" s="212"/>
    </row>
    <row r="16" spans="1:29" s="214" customFormat="1" ht="13.5">
      <c r="A16" s="205">
        <f t="shared" ref="A16:A73" si="1">A15+1</f>
        <v>3</v>
      </c>
      <c r="B16" s="206">
        <v>45292</v>
      </c>
      <c r="C16" s="207" t="s">
        <v>337</v>
      </c>
      <c r="D16" s="208"/>
      <c r="E16" s="209">
        <v>909086.90999999992</v>
      </c>
      <c r="F16" s="210"/>
      <c r="G16" s="209"/>
      <c r="H16" s="211"/>
      <c r="I16" s="209"/>
      <c r="J16" s="210"/>
      <c r="K16" s="209"/>
      <c r="L16" s="212"/>
      <c r="M16" s="213">
        <v>1</v>
      </c>
      <c r="N16" s="212"/>
      <c r="O16" s="212">
        <f t="shared" si="0"/>
        <v>909086.90999999992</v>
      </c>
      <c r="P16" s="210"/>
      <c r="Q16" s="209"/>
      <c r="R16" s="210"/>
      <c r="S16" s="209"/>
      <c r="T16" s="211"/>
      <c r="U16" s="209"/>
      <c r="V16" s="210"/>
      <c r="W16" s="209"/>
      <c r="X16" s="212"/>
      <c r="Y16" s="213"/>
      <c r="Z16" s="212"/>
      <c r="AA16" s="212"/>
    </row>
    <row r="17" spans="1:27" s="214" customFormat="1" ht="13.5">
      <c r="A17" s="205">
        <f t="shared" si="1"/>
        <v>4</v>
      </c>
      <c r="B17" s="206">
        <v>45292</v>
      </c>
      <c r="C17" s="207" t="s">
        <v>338</v>
      </c>
      <c r="D17" s="208"/>
      <c r="E17" s="209">
        <v>1778126.7599999993</v>
      </c>
      <c r="F17" s="210"/>
      <c r="G17" s="209"/>
      <c r="H17" s="211"/>
      <c r="I17" s="209"/>
      <c r="J17" s="210"/>
      <c r="K17" s="209"/>
      <c r="L17" s="212"/>
      <c r="M17" s="213">
        <v>1</v>
      </c>
      <c r="N17" s="212"/>
      <c r="O17" s="212">
        <f t="shared" si="0"/>
        <v>1778126.7599999993</v>
      </c>
      <c r="P17" s="210"/>
      <c r="Q17" s="209"/>
      <c r="R17" s="210"/>
      <c r="S17" s="209"/>
      <c r="T17" s="211"/>
      <c r="U17" s="209"/>
      <c r="V17" s="210"/>
      <c r="W17" s="209"/>
      <c r="X17" s="212"/>
      <c r="Y17" s="213"/>
      <c r="Z17" s="212"/>
      <c r="AA17" s="212"/>
    </row>
    <row r="18" spans="1:27" s="214" customFormat="1" ht="13.5">
      <c r="A18" s="205">
        <f t="shared" si="1"/>
        <v>5</v>
      </c>
      <c r="B18" s="206">
        <v>45383</v>
      </c>
      <c r="C18" s="207" t="s">
        <v>339</v>
      </c>
      <c r="D18" s="208"/>
      <c r="E18" s="209"/>
      <c r="F18" s="210"/>
      <c r="G18" s="209">
        <v>497395.59164874995</v>
      </c>
      <c r="H18" s="211"/>
      <c r="I18" s="209"/>
      <c r="J18" s="210"/>
      <c r="K18" s="209"/>
      <c r="L18" s="212"/>
      <c r="M18" s="213">
        <v>1</v>
      </c>
      <c r="N18" s="212"/>
      <c r="O18" s="212">
        <f t="shared" si="0"/>
        <v>497395.59164874995</v>
      </c>
      <c r="P18" s="210"/>
      <c r="Q18" s="209"/>
      <c r="R18" s="210"/>
      <c r="S18" s="209"/>
      <c r="T18" s="211"/>
      <c r="U18" s="209"/>
      <c r="V18" s="210"/>
      <c r="W18" s="209"/>
      <c r="X18" s="212"/>
      <c r="Y18" s="213"/>
      <c r="Z18" s="212"/>
      <c r="AA18" s="212"/>
    </row>
    <row r="19" spans="1:27" s="214" customFormat="1" ht="13.5">
      <c r="A19" s="205">
        <f t="shared" si="1"/>
        <v>6</v>
      </c>
      <c r="B19" s="206">
        <v>45413</v>
      </c>
      <c r="C19" s="207" t="s">
        <v>340</v>
      </c>
      <c r="D19" s="208"/>
      <c r="E19" s="209"/>
      <c r="F19" s="210"/>
      <c r="G19" s="209">
        <v>568411.70627364481</v>
      </c>
      <c r="H19" s="211"/>
      <c r="I19" s="209"/>
      <c r="J19" s="210"/>
      <c r="K19" s="209"/>
      <c r="L19" s="212"/>
      <c r="M19" s="213">
        <v>1</v>
      </c>
      <c r="N19" s="212"/>
      <c r="O19" s="212">
        <f t="shared" si="0"/>
        <v>568411.70627364481</v>
      </c>
      <c r="P19" s="210"/>
      <c r="Q19" s="209"/>
      <c r="R19" s="210"/>
      <c r="S19" s="209"/>
      <c r="T19" s="211"/>
      <c r="U19" s="209"/>
      <c r="V19" s="210"/>
      <c r="W19" s="209"/>
      <c r="X19" s="212"/>
      <c r="Y19" s="213"/>
      <c r="Z19" s="212"/>
      <c r="AA19" s="212"/>
    </row>
    <row r="20" spans="1:27" s="214" customFormat="1" ht="13.5">
      <c r="A20" s="205">
        <f t="shared" si="1"/>
        <v>7</v>
      </c>
      <c r="B20" s="206">
        <v>45413</v>
      </c>
      <c r="C20" s="207" t="s">
        <v>341</v>
      </c>
      <c r="D20" s="208"/>
      <c r="E20" s="209"/>
      <c r="F20" s="210"/>
      <c r="G20" s="209">
        <v>304167.17076383322</v>
      </c>
      <c r="H20" s="211"/>
      <c r="I20" s="209"/>
      <c r="J20" s="210"/>
      <c r="K20" s="209"/>
      <c r="L20" s="212"/>
      <c r="M20" s="213">
        <v>1</v>
      </c>
      <c r="N20" s="212"/>
      <c r="O20" s="212">
        <f t="shared" si="0"/>
        <v>304167.17076383322</v>
      </c>
      <c r="P20" s="210"/>
      <c r="Q20" s="209"/>
      <c r="R20" s="210"/>
      <c r="S20" s="209"/>
      <c r="T20" s="211"/>
      <c r="U20" s="209"/>
      <c r="V20" s="210"/>
      <c r="W20" s="209"/>
      <c r="X20" s="212"/>
      <c r="Y20" s="213"/>
      <c r="Z20" s="212"/>
      <c r="AA20" s="212"/>
    </row>
    <row r="21" spans="1:27" s="214" customFormat="1" ht="13.5">
      <c r="A21" s="205">
        <f t="shared" si="1"/>
        <v>8</v>
      </c>
      <c r="B21" s="206">
        <v>45444</v>
      </c>
      <c r="C21" s="207" t="s">
        <v>342</v>
      </c>
      <c r="D21" s="208"/>
      <c r="E21" s="209"/>
      <c r="F21" s="210"/>
      <c r="G21" s="209">
        <v>810598.07065608597</v>
      </c>
      <c r="H21" s="211"/>
      <c r="I21" s="209"/>
      <c r="J21" s="210"/>
      <c r="K21" s="209"/>
      <c r="L21" s="212"/>
      <c r="M21" s="213">
        <v>1</v>
      </c>
      <c r="N21" s="212"/>
      <c r="O21" s="212">
        <f t="shared" si="0"/>
        <v>810598.07065608597</v>
      </c>
      <c r="P21" s="210"/>
      <c r="Q21" s="209"/>
      <c r="R21" s="210"/>
      <c r="S21" s="209"/>
      <c r="T21" s="211"/>
      <c r="U21" s="209"/>
      <c r="V21" s="210"/>
      <c r="W21" s="209"/>
      <c r="X21" s="212"/>
      <c r="Y21" s="213"/>
      <c r="Z21" s="212"/>
      <c r="AA21" s="212"/>
    </row>
    <row r="22" spans="1:27" s="214" customFormat="1" ht="13.5">
      <c r="A22" s="205">
        <f t="shared" si="1"/>
        <v>9</v>
      </c>
      <c r="B22" s="206">
        <v>45444</v>
      </c>
      <c r="C22" s="207" t="s">
        <v>343</v>
      </c>
      <c r="D22" s="208"/>
      <c r="E22" s="209"/>
      <c r="F22" s="210"/>
      <c r="G22" s="209">
        <v>451971.45486400003</v>
      </c>
      <c r="H22" s="211"/>
      <c r="I22" s="209"/>
      <c r="J22" s="210"/>
      <c r="K22" s="209"/>
      <c r="L22" s="212"/>
      <c r="M22" s="213">
        <v>1</v>
      </c>
      <c r="N22" s="212"/>
      <c r="O22" s="212">
        <f t="shared" si="0"/>
        <v>451971.45486400003</v>
      </c>
      <c r="P22" s="210"/>
      <c r="Q22" s="209"/>
      <c r="R22" s="210"/>
      <c r="S22" s="209"/>
      <c r="T22" s="211"/>
      <c r="U22" s="209"/>
      <c r="V22" s="210"/>
      <c r="W22" s="209"/>
      <c r="X22" s="212"/>
      <c r="Y22" s="213"/>
      <c r="Z22" s="212"/>
      <c r="AA22" s="212"/>
    </row>
    <row r="23" spans="1:27" s="214" customFormat="1" ht="13.5">
      <c r="A23" s="205">
        <f t="shared" si="1"/>
        <v>10</v>
      </c>
      <c r="B23" s="206">
        <v>45444</v>
      </c>
      <c r="C23" s="207" t="s">
        <v>344</v>
      </c>
      <c r="D23" s="208"/>
      <c r="E23" s="209"/>
      <c r="F23" s="210"/>
      <c r="G23" s="209">
        <v>589425.34527188924</v>
      </c>
      <c r="H23" s="211"/>
      <c r="I23" s="209"/>
      <c r="J23" s="210"/>
      <c r="K23" s="209"/>
      <c r="L23" s="212"/>
      <c r="M23" s="213">
        <v>1</v>
      </c>
      <c r="N23" s="212"/>
      <c r="O23" s="212">
        <f t="shared" si="0"/>
        <v>589425.34527188924</v>
      </c>
      <c r="P23" s="210"/>
      <c r="Q23" s="209"/>
      <c r="R23" s="210"/>
      <c r="S23" s="209"/>
      <c r="T23" s="211"/>
      <c r="U23" s="209"/>
      <c r="V23" s="210"/>
      <c r="W23" s="209"/>
      <c r="X23" s="212"/>
      <c r="Y23" s="213"/>
      <c r="Z23" s="212"/>
      <c r="AA23" s="212"/>
    </row>
    <row r="24" spans="1:27" s="214" customFormat="1" ht="13.5">
      <c r="A24" s="205">
        <f t="shared" si="1"/>
        <v>11</v>
      </c>
      <c r="B24" s="206">
        <v>45474</v>
      </c>
      <c r="C24" s="207" t="s">
        <v>345</v>
      </c>
      <c r="D24" s="208"/>
      <c r="E24" s="209"/>
      <c r="F24" s="210"/>
      <c r="G24" s="209"/>
      <c r="H24" s="211"/>
      <c r="I24" s="209">
        <v>4814472.0918829329</v>
      </c>
      <c r="J24" s="210"/>
      <c r="K24" s="209"/>
      <c r="L24" s="212"/>
      <c r="M24" s="213">
        <v>1</v>
      </c>
      <c r="N24" s="212"/>
      <c r="O24" s="212">
        <f t="shared" si="0"/>
        <v>4814472.0918829329</v>
      </c>
      <c r="P24" s="210"/>
      <c r="Q24" s="209"/>
      <c r="R24" s="210"/>
      <c r="S24" s="209"/>
      <c r="T24" s="211"/>
      <c r="U24" s="209"/>
      <c r="V24" s="210"/>
      <c r="W24" s="209"/>
      <c r="X24" s="212"/>
      <c r="Y24" s="213"/>
      <c r="Z24" s="212"/>
      <c r="AA24" s="212"/>
    </row>
    <row r="25" spans="1:27" s="214" customFormat="1" ht="13.5">
      <c r="A25" s="205">
        <f t="shared" si="1"/>
        <v>12</v>
      </c>
      <c r="B25" s="206">
        <v>45536</v>
      </c>
      <c r="C25" s="207" t="s">
        <v>346</v>
      </c>
      <c r="D25" s="208"/>
      <c r="E25" s="209"/>
      <c r="F25" s="210"/>
      <c r="G25" s="209"/>
      <c r="H25" s="211"/>
      <c r="I25" s="209">
        <v>771951.92014550092</v>
      </c>
      <c r="J25" s="210"/>
      <c r="K25" s="209"/>
      <c r="L25" s="212"/>
      <c r="M25" s="213">
        <v>1</v>
      </c>
      <c r="N25" s="212"/>
      <c r="O25" s="212">
        <f t="shared" si="0"/>
        <v>771951.92014550092</v>
      </c>
      <c r="P25" s="210"/>
      <c r="Q25" s="209"/>
      <c r="R25" s="210"/>
      <c r="S25" s="209"/>
      <c r="T25" s="211"/>
      <c r="U25" s="209"/>
      <c r="V25" s="210"/>
      <c r="W25" s="209"/>
      <c r="X25" s="212"/>
      <c r="Y25" s="213"/>
      <c r="Z25" s="212"/>
      <c r="AA25" s="212"/>
    </row>
    <row r="26" spans="1:27" s="214" customFormat="1" ht="13.5">
      <c r="A26" s="205">
        <f t="shared" si="1"/>
        <v>13</v>
      </c>
      <c r="B26" s="206">
        <v>45536</v>
      </c>
      <c r="C26" s="207" t="s">
        <v>347</v>
      </c>
      <c r="D26" s="208"/>
      <c r="E26" s="209"/>
      <c r="F26" s="210"/>
      <c r="G26" s="209"/>
      <c r="H26" s="211"/>
      <c r="I26" s="209">
        <v>282446.53560489509</v>
      </c>
      <c r="J26" s="210"/>
      <c r="K26" s="209"/>
      <c r="L26" s="212"/>
      <c r="M26" s="213">
        <v>1</v>
      </c>
      <c r="N26" s="212"/>
      <c r="O26" s="212">
        <f t="shared" si="0"/>
        <v>282446.53560489509</v>
      </c>
      <c r="P26" s="210"/>
      <c r="Q26" s="209"/>
      <c r="R26" s="210"/>
      <c r="S26" s="209"/>
      <c r="T26" s="211"/>
      <c r="U26" s="209"/>
      <c r="V26" s="210"/>
      <c r="W26" s="209"/>
      <c r="X26" s="212"/>
      <c r="Y26" s="213"/>
      <c r="Z26" s="212"/>
      <c r="AA26" s="212"/>
    </row>
    <row r="27" spans="1:27" s="214" customFormat="1" ht="13.5">
      <c r="A27" s="205">
        <f t="shared" si="1"/>
        <v>14</v>
      </c>
      <c r="B27" s="206">
        <v>45536</v>
      </c>
      <c r="C27" s="207" t="s">
        <v>348</v>
      </c>
      <c r="D27" s="208"/>
      <c r="E27" s="209"/>
      <c r="F27" s="210"/>
      <c r="G27" s="209"/>
      <c r="H27" s="211"/>
      <c r="I27" s="209">
        <v>518869.24370328273</v>
      </c>
      <c r="J27" s="210"/>
      <c r="K27" s="209"/>
      <c r="L27" s="212"/>
      <c r="M27" s="213">
        <v>1</v>
      </c>
      <c r="N27" s="212"/>
      <c r="O27" s="212">
        <f t="shared" si="0"/>
        <v>518869.24370328273</v>
      </c>
      <c r="P27" s="210"/>
      <c r="Q27" s="209"/>
      <c r="R27" s="210"/>
      <c r="S27" s="209"/>
      <c r="T27" s="211"/>
      <c r="U27" s="209"/>
      <c r="V27" s="210"/>
      <c r="W27" s="209"/>
      <c r="X27" s="212"/>
      <c r="Y27" s="213"/>
      <c r="Z27" s="212"/>
      <c r="AA27" s="212"/>
    </row>
    <row r="28" spans="1:27" s="214" customFormat="1" ht="13.5">
      <c r="A28" s="205">
        <f t="shared" si="1"/>
        <v>15</v>
      </c>
      <c r="B28" s="218">
        <v>45566</v>
      </c>
      <c r="C28" s="207" t="s">
        <v>349</v>
      </c>
      <c r="D28" s="208"/>
      <c r="E28" s="209"/>
      <c r="F28" s="210"/>
      <c r="G28" s="209"/>
      <c r="H28" s="211"/>
      <c r="I28" s="209"/>
      <c r="J28" s="210"/>
      <c r="K28" s="209">
        <v>663575.12059451255</v>
      </c>
      <c r="L28" s="212"/>
      <c r="M28" s="213">
        <v>1</v>
      </c>
      <c r="N28" s="212"/>
      <c r="O28" s="212">
        <f t="shared" si="0"/>
        <v>663575.12059451255</v>
      </c>
      <c r="P28" s="210"/>
      <c r="Q28" s="209"/>
      <c r="R28" s="210"/>
      <c r="S28" s="209"/>
      <c r="T28" s="211"/>
      <c r="U28" s="209"/>
      <c r="V28" s="210"/>
      <c r="W28" s="209"/>
      <c r="X28" s="212"/>
      <c r="Y28" s="213"/>
      <c r="Z28" s="212"/>
      <c r="AA28" s="212"/>
    </row>
    <row r="29" spans="1:27" s="214" customFormat="1" ht="13.5">
      <c r="A29" s="205">
        <f t="shared" si="1"/>
        <v>16</v>
      </c>
      <c r="B29" s="218">
        <v>45566</v>
      </c>
      <c r="C29" s="216" t="s">
        <v>350</v>
      </c>
      <c r="D29" s="208"/>
      <c r="E29" s="209"/>
      <c r="F29" s="210"/>
      <c r="G29" s="209"/>
      <c r="H29" s="211"/>
      <c r="I29" s="209"/>
      <c r="J29" s="210"/>
      <c r="K29" s="209">
        <v>471157.23270217329</v>
      </c>
      <c r="L29" s="212"/>
      <c r="M29" s="213">
        <v>1</v>
      </c>
      <c r="N29" s="212"/>
      <c r="O29" s="212">
        <f t="shared" si="0"/>
        <v>471157.23270217329</v>
      </c>
      <c r="P29" s="210"/>
      <c r="Q29" s="209"/>
      <c r="R29" s="210"/>
      <c r="S29" s="209"/>
      <c r="T29" s="211"/>
      <c r="U29" s="209"/>
      <c r="V29" s="210"/>
      <c r="W29" s="209"/>
      <c r="X29" s="212"/>
      <c r="Y29" s="213"/>
      <c r="Z29" s="212"/>
      <c r="AA29" s="212"/>
    </row>
    <row r="30" spans="1:27" s="214" customFormat="1" ht="13.5">
      <c r="A30" s="205">
        <f t="shared" si="1"/>
        <v>17</v>
      </c>
      <c r="B30" s="218">
        <v>45597</v>
      </c>
      <c r="C30" s="207" t="s">
        <v>351</v>
      </c>
      <c r="D30" s="208"/>
      <c r="E30" s="209"/>
      <c r="F30" s="210"/>
      <c r="G30" s="209"/>
      <c r="H30" s="211"/>
      <c r="I30" s="209"/>
      <c r="J30" s="210"/>
      <c r="K30" s="209">
        <v>455207.28742408258</v>
      </c>
      <c r="L30" s="212"/>
      <c r="M30" s="213">
        <v>1</v>
      </c>
      <c r="N30" s="212"/>
      <c r="O30" s="212">
        <f t="shared" si="0"/>
        <v>455207.28742408258</v>
      </c>
      <c r="P30" s="210"/>
      <c r="Q30" s="209"/>
      <c r="R30" s="210"/>
      <c r="S30" s="209"/>
      <c r="T30" s="211"/>
      <c r="U30" s="209"/>
      <c r="V30" s="210"/>
      <c r="W30" s="209"/>
      <c r="X30" s="212"/>
      <c r="Y30" s="213"/>
      <c r="Z30" s="212"/>
      <c r="AA30" s="212"/>
    </row>
    <row r="31" spans="1:27" s="214" customFormat="1" ht="13.5">
      <c r="A31" s="205">
        <f t="shared" si="1"/>
        <v>18</v>
      </c>
      <c r="B31" s="218">
        <v>45597</v>
      </c>
      <c r="C31" s="207" t="s">
        <v>352</v>
      </c>
      <c r="D31" s="208"/>
      <c r="E31" s="209"/>
      <c r="F31" s="210"/>
      <c r="G31" s="209"/>
      <c r="H31" s="211"/>
      <c r="I31" s="209"/>
      <c r="J31" s="210"/>
      <c r="K31" s="209">
        <v>290409.99267847568</v>
      </c>
      <c r="L31" s="212"/>
      <c r="M31" s="213">
        <v>1</v>
      </c>
      <c r="N31" s="212"/>
      <c r="O31" s="212">
        <f t="shared" si="0"/>
        <v>290409.99267847568</v>
      </c>
      <c r="P31" s="210"/>
      <c r="Q31" s="209"/>
      <c r="R31" s="210"/>
      <c r="S31" s="209"/>
      <c r="T31" s="211"/>
      <c r="U31" s="209"/>
      <c r="V31" s="210"/>
      <c r="W31" s="209"/>
      <c r="X31" s="212"/>
      <c r="Y31" s="213"/>
      <c r="Z31" s="212"/>
      <c r="AA31" s="212"/>
    </row>
    <row r="32" spans="1:27" s="214" customFormat="1" ht="13.5">
      <c r="A32" s="205">
        <f t="shared" si="1"/>
        <v>19</v>
      </c>
      <c r="B32" s="218">
        <v>45627</v>
      </c>
      <c r="C32" s="207" t="s">
        <v>353</v>
      </c>
      <c r="D32" s="208"/>
      <c r="E32" s="209"/>
      <c r="F32" s="210"/>
      <c r="G32" s="209"/>
      <c r="H32" s="211"/>
      <c r="I32" s="209"/>
      <c r="J32" s="210"/>
      <c r="K32" s="209">
        <v>4252476.3615512354</v>
      </c>
      <c r="L32" s="212"/>
      <c r="M32" s="213">
        <v>1</v>
      </c>
      <c r="N32" s="212"/>
      <c r="O32" s="212">
        <f t="shared" si="0"/>
        <v>4252476.3615512354</v>
      </c>
      <c r="P32" s="210"/>
      <c r="Q32" s="209"/>
      <c r="R32" s="210"/>
      <c r="S32" s="209"/>
      <c r="T32" s="211"/>
      <c r="U32" s="209"/>
      <c r="V32" s="210"/>
      <c r="W32" s="209"/>
      <c r="X32" s="212"/>
      <c r="Y32" s="213"/>
      <c r="Z32" s="212"/>
      <c r="AA32" s="212"/>
    </row>
    <row r="33" spans="1:27" s="214" customFormat="1" ht="13.5">
      <c r="A33" s="205">
        <f t="shared" si="1"/>
        <v>20</v>
      </c>
      <c r="B33" s="218">
        <v>45627</v>
      </c>
      <c r="C33" s="207" t="s">
        <v>354</v>
      </c>
      <c r="D33" s="208"/>
      <c r="E33" s="209"/>
      <c r="F33" s="210"/>
      <c r="G33" s="209"/>
      <c r="H33" s="211"/>
      <c r="I33" s="209"/>
      <c r="J33" s="210"/>
      <c r="K33" s="209">
        <v>2432369.9975627647</v>
      </c>
      <c r="L33" s="212"/>
      <c r="M33" s="213">
        <v>1</v>
      </c>
      <c r="N33" s="212"/>
      <c r="O33" s="212">
        <f t="shared" si="0"/>
        <v>2432369.9975627647</v>
      </c>
      <c r="P33" s="210"/>
      <c r="Q33" s="209"/>
      <c r="R33" s="210"/>
      <c r="S33" s="209"/>
      <c r="T33" s="211"/>
      <c r="U33" s="209"/>
      <c r="V33" s="210"/>
      <c r="W33" s="209"/>
      <c r="X33" s="212"/>
      <c r="Y33" s="213"/>
      <c r="Z33" s="212"/>
      <c r="AA33" s="212"/>
    </row>
    <row r="34" spans="1:27" s="214" customFormat="1" ht="13.5">
      <c r="A34" s="205">
        <f t="shared" si="1"/>
        <v>21</v>
      </c>
      <c r="B34" s="218">
        <v>45627</v>
      </c>
      <c r="C34" s="207" t="s">
        <v>355</v>
      </c>
      <c r="D34" s="208"/>
      <c r="E34" s="209"/>
      <c r="F34" s="210"/>
      <c r="G34" s="209"/>
      <c r="H34" s="211"/>
      <c r="I34" s="209"/>
      <c r="J34" s="210"/>
      <c r="K34" s="209">
        <v>336072.74398862774</v>
      </c>
      <c r="L34" s="212"/>
      <c r="M34" s="213">
        <v>1</v>
      </c>
      <c r="N34" s="212"/>
      <c r="O34" s="212">
        <f t="shared" si="0"/>
        <v>336072.74398862774</v>
      </c>
      <c r="P34" s="210"/>
      <c r="Q34" s="209"/>
      <c r="R34" s="210"/>
      <c r="S34" s="209"/>
      <c r="T34" s="211"/>
      <c r="U34" s="209"/>
      <c r="V34" s="210"/>
      <c r="W34" s="209"/>
      <c r="X34" s="212"/>
      <c r="Y34" s="213"/>
      <c r="Z34" s="212"/>
      <c r="AA34" s="212"/>
    </row>
    <row r="35" spans="1:27" s="214" customFormat="1" ht="13.5">
      <c r="A35" s="205">
        <f t="shared" si="1"/>
        <v>22</v>
      </c>
      <c r="B35" s="218">
        <v>45627</v>
      </c>
      <c r="C35" s="207" t="s">
        <v>356</v>
      </c>
      <c r="D35" s="208"/>
      <c r="E35" s="209"/>
      <c r="F35" s="210"/>
      <c r="G35" s="209"/>
      <c r="H35" s="211"/>
      <c r="I35" s="209"/>
      <c r="J35" s="210"/>
      <c r="K35" s="209">
        <v>657092.15120506659</v>
      </c>
      <c r="L35" s="212"/>
      <c r="M35" s="213">
        <v>1</v>
      </c>
      <c r="N35" s="212"/>
      <c r="O35" s="212">
        <f t="shared" si="0"/>
        <v>657092.15120506659</v>
      </c>
      <c r="P35" s="210"/>
      <c r="Q35" s="209"/>
      <c r="R35" s="210"/>
      <c r="S35" s="209"/>
      <c r="T35" s="211"/>
      <c r="U35" s="209"/>
      <c r="V35" s="210"/>
      <c r="W35" s="209"/>
      <c r="X35" s="212"/>
      <c r="Y35" s="213"/>
      <c r="Z35" s="212"/>
      <c r="AA35" s="212"/>
    </row>
    <row r="36" spans="1:27" s="214" customFormat="1" ht="13.5">
      <c r="A36" s="205">
        <f t="shared" si="1"/>
        <v>23</v>
      </c>
      <c r="B36" s="215" t="s">
        <v>357</v>
      </c>
      <c r="C36" s="207" t="s">
        <v>358</v>
      </c>
      <c r="D36" s="208"/>
      <c r="E36" s="209">
        <v>971205.5660600001</v>
      </c>
      <c r="F36" s="210"/>
      <c r="G36" s="209">
        <v>354619.33141325001</v>
      </c>
      <c r="H36" s="211"/>
      <c r="I36" s="209">
        <v>910016.12491504906</v>
      </c>
      <c r="J36" s="210"/>
      <c r="K36" s="209">
        <v>1480485.5897052137</v>
      </c>
      <c r="L36" s="212"/>
      <c r="M36" s="213">
        <v>1</v>
      </c>
      <c r="N36" s="212"/>
      <c r="O36" s="212">
        <f t="shared" ref="O36:O37" si="2">(E36+G36+I36+K36)*M36</f>
        <v>3716326.6120935129</v>
      </c>
      <c r="P36" s="210"/>
      <c r="Q36" s="209"/>
      <c r="R36" s="210"/>
      <c r="S36" s="209"/>
      <c r="T36" s="211"/>
      <c r="U36" s="209"/>
      <c r="V36" s="210"/>
      <c r="W36" s="209"/>
      <c r="X36" s="212"/>
      <c r="Y36" s="213"/>
      <c r="Z36" s="212"/>
      <c r="AA36" s="212"/>
    </row>
    <row r="37" spans="1:27" s="214" customFormat="1" ht="13.5">
      <c r="A37" s="205">
        <f t="shared" si="1"/>
        <v>24</v>
      </c>
      <c r="B37" s="215" t="s">
        <v>357</v>
      </c>
      <c r="C37" s="216" t="s">
        <v>359</v>
      </c>
      <c r="D37" s="208"/>
      <c r="E37" s="209">
        <v>698397.1738382132</v>
      </c>
      <c r="F37" s="210"/>
      <c r="G37" s="209">
        <v>2245954.8201241782</v>
      </c>
      <c r="H37" s="211"/>
      <c r="I37" s="209">
        <v>958378.42156714958</v>
      </c>
      <c r="J37" s="210"/>
      <c r="K37" s="209">
        <v>3096159.566658075</v>
      </c>
      <c r="L37" s="212"/>
      <c r="M37" s="217">
        <v>0.10661366484685977</v>
      </c>
      <c r="N37" s="212"/>
      <c r="O37" s="212">
        <f t="shared" si="2"/>
        <v>746177.31086099485</v>
      </c>
      <c r="P37" s="210"/>
      <c r="Q37" s="209"/>
      <c r="R37" s="210"/>
      <c r="S37" s="209"/>
      <c r="T37" s="211"/>
      <c r="U37" s="209"/>
      <c r="V37" s="210"/>
      <c r="W37" s="209"/>
      <c r="X37" s="212"/>
      <c r="Y37" s="217"/>
      <c r="Z37" s="212"/>
      <c r="AA37" s="212"/>
    </row>
    <row r="38" spans="1:27" s="214" customFormat="1" ht="13.5">
      <c r="A38" s="205">
        <f t="shared" si="1"/>
        <v>25</v>
      </c>
      <c r="B38" s="215" t="s">
        <v>357</v>
      </c>
      <c r="C38" s="207" t="s">
        <v>360</v>
      </c>
      <c r="D38" s="208"/>
      <c r="E38" s="209">
        <v>295683.14999999997</v>
      </c>
      <c r="F38" s="210"/>
      <c r="G38" s="209">
        <v>254694.82093641663</v>
      </c>
      <c r="H38" s="211"/>
      <c r="I38" s="209">
        <v>1004837.4350888086</v>
      </c>
      <c r="J38" s="210"/>
      <c r="K38" s="209">
        <v>4321560.1445943136</v>
      </c>
      <c r="L38" s="212"/>
      <c r="M38" s="217">
        <v>0.10661366484685977</v>
      </c>
      <c r="N38" s="212"/>
      <c r="O38" s="212">
        <f t="shared" ref="O38:O39" si="3">(E38+G38+I38+K38)*M38</f>
        <v>626544.57893397135</v>
      </c>
      <c r="P38" s="210"/>
      <c r="Q38" s="209"/>
      <c r="R38" s="210"/>
      <c r="S38" s="209"/>
      <c r="T38" s="211"/>
      <c r="U38" s="209"/>
      <c r="V38" s="210"/>
      <c r="W38" s="209"/>
      <c r="X38" s="212"/>
      <c r="Y38" s="217"/>
      <c r="Z38" s="212"/>
      <c r="AA38" s="212"/>
    </row>
    <row r="39" spans="1:27" s="214" customFormat="1" ht="13.5">
      <c r="A39" s="205">
        <f t="shared" si="1"/>
        <v>26</v>
      </c>
      <c r="B39" s="215" t="s">
        <v>357</v>
      </c>
      <c r="C39" s="207" t="s">
        <v>361</v>
      </c>
      <c r="D39" s="208"/>
      <c r="E39" s="209">
        <v>40638.079999999994</v>
      </c>
      <c r="F39" s="210"/>
      <c r="G39" s="209">
        <v>8076467.1559664821</v>
      </c>
      <c r="H39" s="211"/>
      <c r="I39" s="209">
        <v>1465880.2941842421</v>
      </c>
      <c r="J39" s="210"/>
      <c r="K39" s="209">
        <v>2329511.0658836132</v>
      </c>
      <c r="L39" s="212"/>
      <c r="M39" s="217">
        <v>0.10661366484685977</v>
      </c>
      <c r="N39" s="212"/>
      <c r="O39" s="212">
        <f t="shared" si="3"/>
        <v>1270034.9195789627</v>
      </c>
      <c r="P39" s="210"/>
      <c r="Q39" s="209"/>
      <c r="R39" s="210"/>
      <c r="S39" s="209"/>
      <c r="T39" s="211"/>
      <c r="U39" s="209"/>
      <c r="V39" s="210"/>
      <c r="W39" s="209"/>
      <c r="X39" s="212"/>
      <c r="Y39" s="217"/>
      <c r="Z39" s="212"/>
      <c r="AA39" s="212"/>
    </row>
    <row r="40" spans="1:27" s="214" customFormat="1" ht="13.5">
      <c r="A40" s="205">
        <f t="shared" si="1"/>
        <v>27</v>
      </c>
      <c r="B40" s="218"/>
      <c r="C40" s="207"/>
      <c r="D40" s="208"/>
      <c r="E40" s="209"/>
      <c r="F40" s="210"/>
      <c r="G40" s="209"/>
      <c r="H40" s="211"/>
      <c r="I40" s="209"/>
      <c r="J40" s="210"/>
      <c r="K40" s="209"/>
      <c r="L40" s="212"/>
      <c r="M40" s="217"/>
      <c r="N40" s="212"/>
      <c r="O40" s="212"/>
      <c r="P40" s="210"/>
      <c r="Q40" s="209"/>
      <c r="R40" s="210"/>
      <c r="S40" s="209"/>
      <c r="T40" s="211"/>
      <c r="U40" s="209"/>
      <c r="V40" s="210"/>
      <c r="W40" s="209"/>
      <c r="X40" s="212"/>
      <c r="Y40" s="213"/>
      <c r="Z40" s="212"/>
      <c r="AA40" s="212">
        <f t="shared" ref="AA40:AA70" si="4">(Q40+S40+U40+W40)*Y40</f>
        <v>0</v>
      </c>
    </row>
    <row r="41" spans="1:27" s="214" customFormat="1" ht="13.5">
      <c r="A41" s="205">
        <f t="shared" si="1"/>
        <v>28</v>
      </c>
      <c r="B41" s="218">
        <v>45658</v>
      </c>
      <c r="C41" s="207" t="s">
        <v>362</v>
      </c>
      <c r="D41" s="208"/>
      <c r="E41" s="209"/>
      <c r="F41" s="210"/>
      <c r="G41" s="209"/>
      <c r="H41" s="211"/>
      <c r="I41" s="209"/>
      <c r="J41" s="210"/>
      <c r="K41" s="209"/>
      <c r="L41" s="212"/>
      <c r="M41" s="217"/>
      <c r="N41" s="212"/>
      <c r="O41" s="212"/>
      <c r="P41" s="210"/>
      <c r="Q41" s="209">
        <v>1732192.7039590592</v>
      </c>
      <c r="R41" s="210"/>
      <c r="S41" s="209"/>
      <c r="T41" s="211"/>
      <c r="U41" s="209"/>
      <c r="V41" s="210"/>
      <c r="W41" s="209"/>
      <c r="X41" s="212"/>
      <c r="Y41" s="213">
        <v>1</v>
      </c>
      <c r="Z41" s="212"/>
      <c r="AA41" s="212">
        <f t="shared" si="4"/>
        <v>1732192.7039590592</v>
      </c>
    </row>
    <row r="42" spans="1:27" s="214" customFormat="1" ht="13.5">
      <c r="A42" s="205">
        <f t="shared" si="1"/>
        <v>29</v>
      </c>
      <c r="B42" s="218">
        <v>45658</v>
      </c>
      <c r="C42" s="207" t="s">
        <v>363</v>
      </c>
      <c r="D42" s="208"/>
      <c r="E42" s="209"/>
      <c r="F42" s="210"/>
      <c r="G42" s="209"/>
      <c r="H42" s="211"/>
      <c r="I42" s="209"/>
      <c r="J42" s="210"/>
      <c r="K42" s="209"/>
      <c r="L42" s="212"/>
      <c r="M42" s="217"/>
      <c r="N42" s="212"/>
      <c r="O42" s="212"/>
      <c r="P42" s="210"/>
      <c r="Q42" s="209">
        <v>280051.98803733615</v>
      </c>
      <c r="R42" s="210"/>
      <c r="S42" s="209"/>
      <c r="T42" s="211"/>
      <c r="U42" s="209"/>
      <c r="V42" s="210"/>
      <c r="W42" s="209"/>
      <c r="X42" s="212"/>
      <c r="Y42" s="213">
        <v>1</v>
      </c>
      <c r="Z42" s="212"/>
      <c r="AA42" s="212">
        <f t="shared" si="4"/>
        <v>280051.98803733615</v>
      </c>
    </row>
    <row r="43" spans="1:27" s="214" customFormat="1" ht="13.5">
      <c r="A43" s="205">
        <f t="shared" si="1"/>
        <v>30</v>
      </c>
      <c r="B43" s="218">
        <v>45689</v>
      </c>
      <c r="C43" s="207" t="s">
        <v>364</v>
      </c>
      <c r="D43" s="208"/>
      <c r="E43" s="209"/>
      <c r="F43" s="210"/>
      <c r="G43" s="209"/>
      <c r="H43" s="211"/>
      <c r="I43" s="209"/>
      <c r="J43" s="210"/>
      <c r="K43" s="209"/>
      <c r="L43" s="212"/>
      <c r="M43" s="217"/>
      <c r="N43" s="212"/>
      <c r="O43" s="212"/>
      <c r="P43" s="210"/>
      <c r="Q43" s="209">
        <v>3344239.9319144771</v>
      </c>
      <c r="R43" s="210"/>
      <c r="S43" s="209"/>
      <c r="T43" s="211"/>
      <c r="U43" s="209"/>
      <c r="V43" s="210"/>
      <c r="W43" s="209"/>
      <c r="X43" s="212"/>
      <c r="Y43" s="213">
        <v>1</v>
      </c>
      <c r="Z43" s="212"/>
      <c r="AA43" s="212">
        <f t="shared" si="4"/>
        <v>3344239.9319144771</v>
      </c>
    </row>
    <row r="44" spans="1:27" s="214" customFormat="1" ht="13.5">
      <c r="A44" s="205">
        <f t="shared" si="1"/>
        <v>31</v>
      </c>
      <c r="B44" s="218">
        <v>45689</v>
      </c>
      <c r="C44" s="207" t="s">
        <v>365</v>
      </c>
      <c r="D44" s="208"/>
      <c r="E44" s="209"/>
      <c r="F44" s="210"/>
      <c r="G44" s="209"/>
      <c r="H44" s="211"/>
      <c r="I44" s="209"/>
      <c r="J44" s="210"/>
      <c r="K44" s="209"/>
      <c r="L44" s="212"/>
      <c r="M44" s="217"/>
      <c r="N44" s="212"/>
      <c r="O44" s="212"/>
      <c r="P44" s="210"/>
      <c r="Q44" s="209">
        <v>368360.93400000001</v>
      </c>
      <c r="R44" s="210"/>
      <c r="S44" s="209"/>
      <c r="T44" s="211"/>
      <c r="U44" s="209"/>
      <c r="V44" s="210"/>
      <c r="W44" s="209"/>
      <c r="X44" s="212"/>
      <c r="Y44" s="213">
        <v>1</v>
      </c>
      <c r="Z44" s="212"/>
      <c r="AA44" s="212">
        <f t="shared" si="4"/>
        <v>368360.93400000001</v>
      </c>
    </row>
    <row r="45" spans="1:27" s="214" customFormat="1" ht="13.5">
      <c r="A45" s="205">
        <f t="shared" si="1"/>
        <v>32</v>
      </c>
      <c r="B45" s="218">
        <v>45717</v>
      </c>
      <c r="C45" s="207" t="s">
        <v>366</v>
      </c>
      <c r="D45" s="208"/>
      <c r="E45" s="209"/>
      <c r="F45" s="210"/>
      <c r="G45" s="209"/>
      <c r="H45" s="211"/>
      <c r="I45" s="209"/>
      <c r="J45" s="210"/>
      <c r="K45" s="209"/>
      <c r="L45" s="212"/>
      <c r="M45" s="217"/>
      <c r="N45" s="212"/>
      <c r="O45" s="212"/>
      <c r="P45" s="210"/>
      <c r="Q45" s="209">
        <v>418790.11738333333</v>
      </c>
      <c r="R45" s="210"/>
      <c r="S45" s="209"/>
      <c r="T45" s="211"/>
      <c r="U45" s="209"/>
      <c r="V45" s="210"/>
      <c r="W45" s="209"/>
      <c r="X45" s="212"/>
      <c r="Y45" s="213">
        <v>1</v>
      </c>
      <c r="Z45" s="212"/>
      <c r="AA45" s="212">
        <f t="shared" si="4"/>
        <v>418790.11738333333</v>
      </c>
    </row>
    <row r="46" spans="1:27" s="214" customFormat="1" ht="13.5">
      <c r="A46" s="205">
        <f t="shared" si="1"/>
        <v>33</v>
      </c>
      <c r="B46" s="218">
        <v>45717</v>
      </c>
      <c r="C46" s="207" t="s">
        <v>367</v>
      </c>
      <c r="D46" s="208"/>
      <c r="E46" s="209"/>
      <c r="F46" s="210"/>
      <c r="G46" s="209"/>
      <c r="H46" s="211"/>
      <c r="I46" s="209"/>
      <c r="J46" s="210"/>
      <c r="K46" s="209"/>
      <c r="L46" s="212"/>
      <c r="M46" s="217"/>
      <c r="N46" s="212"/>
      <c r="O46" s="212"/>
      <c r="P46" s="210"/>
      <c r="Q46" s="209">
        <v>824923.0064666667</v>
      </c>
      <c r="R46" s="210"/>
      <c r="S46" s="209"/>
      <c r="T46" s="211"/>
      <c r="U46" s="209"/>
      <c r="V46" s="210"/>
      <c r="W46" s="209"/>
      <c r="X46" s="212"/>
      <c r="Y46" s="213">
        <v>1</v>
      </c>
      <c r="Z46" s="212"/>
      <c r="AA46" s="212">
        <f t="shared" si="4"/>
        <v>824923.0064666667</v>
      </c>
    </row>
    <row r="47" spans="1:27" s="214" customFormat="1" ht="13.5">
      <c r="A47" s="205">
        <f t="shared" si="1"/>
        <v>34</v>
      </c>
      <c r="B47" s="218">
        <v>45717</v>
      </c>
      <c r="C47" s="207" t="s">
        <v>368</v>
      </c>
      <c r="D47" s="208"/>
      <c r="E47" s="209"/>
      <c r="F47" s="210"/>
      <c r="G47" s="209"/>
      <c r="H47" s="211"/>
      <c r="I47" s="209"/>
      <c r="J47" s="210"/>
      <c r="K47" s="209"/>
      <c r="L47" s="212"/>
      <c r="M47" s="217"/>
      <c r="N47" s="212"/>
      <c r="O47" s="212"/>
      <c r="P47" s="210"/>
      <c r="Q47" s="209">
        <v>620921.66720000003</v>
      </c>
      <c r="R47" s="210"/>
      <c r="S47" s="209"/>
      <c r="T47" s="211"/>
      <c r="U47" s="209"/>
      <c r="V47" s="210"/>
      <c r="W47" s="209"/>
      <c r="X47" s="212"/>
      <c r="Y47" s="213">
        <v>1</v>
      </c>
      <c r="Z47" s="212"/>
      <c r="AA47" s="212">
        <f t="shared" si="4"/>
        <v>620921.66720000003</v>
      </c>
    </row>
    <row r="48" spans="1:27" s="214" customFormat="1" ht="13.5">
      <c r="A48" s="205">
        <f t="shared" si="1"/>
        <v>35</v>
      </c>
      <c r="B48" s="218">
        <v>45748</v>
      </c>
      <c r="C48" s="207" t="s">
        <v>369</v>
      </c>
      <c r="D48" s="208"/>
      <c r="E48" s="209"/>
      <c r="F48" s="210"/>
      <c r="G48" s="209"/>
      <c r="H48" s="211"/>
      <c r="I48" s="209"/>
      <c r="J48" s="210"/>
      <c r="K48" s="209"/>
      <c r="L48" s="212"/>
      <c r="M48" s="217"/>
      <c r="N48" s="212"/>
      <c r="O48" s="212"/>
      <c r="P48" s="210"/>
      <c r="Q48" s="209"/>
      <c r="R48" s="210"/>
      <c r="S48" s="209">
        <v>658694.67807428411</v>
      </c>
      <c r="T48" s="211"/>
      <c r="U48" s="209"/>
      <c r="V48" s="210"/>
      <c r="W48" s="209"/>
      <c r="X48" s="212"/>
      <c r="Y48" s="213">
        <v>1</v>
      </c>
      <c r="Z48" s="212"/>
      <c r="AA48" s="212">
        <f t="shared" si="4"/>
        <v>658694.67807428411</v>
      </c>
    </row>
    <row r="49" spans="1:27" s="214" customFormat="1" ht="13.5">
      <c r="A49" s="205">
        <f t="shared" si="1"/>
        <v>36</v>
      </c>
      <c r="B49" s="218">
        <v>45748</v>
      </c>
      <c r="C49" s="207" t="s">
        <v>370</v>
      </c>
      <c r="D49" s="208"/>
      <c r="E49" s="209"/>
      <c r="F49" s="210"/>
      <c r="G49" s="209"/>
      <c r="H49" s="211"/>
      <c r="I49" s="209"/>
      <c r="J49" s="210"/>
      <c r="K49" s="209"/>
      <c r="L49" s="212"/>
      <c r="M49" s="217"/>
      <c r="N49" s="212"/>
      <c r="O49" s="212"/>
      <c r="P49" s="210"/>
      <c r="Q49" s="209"/>
      <c r="R49" s="210"/>
      <c r="S49" s="209">
        <v>3447890.3165816669</v>
      </c>
      <c r="T49" s="211"/>
      <c r="U49" s="209"/>
      <c r="V49" s="210"/>
      <c r="W49" s="209"/>
      <c r="X49" s="212"/>
      <c r="Y49" s="213">
        <v>1</v>
      </c>
      <c r="Z49" s="212"/>
      <c r="AA49" s="212">
        <f t="shared" si="4"/>
        <v>3447890.3165816669</v>
      </c>
    </row>
    <row r="50" spans="1:27" s="214" customFormat="1" ht="13.5">
      <c r="A50" s="205">
        <f t="shared" si="1"/>
        <v>37</v>
      </c>
      <c r="B50" s="218">
        <v>45748</v>
      </c>
      <c r="C50" s="207" t="s">
        <v>371</v>
      </c>
      <c r="D50" s="208"/>
      <c r="E50" s="209"/>
      <c r="F50" s="210"/>
      <c r="G50" s="209"/>
      <c r="H50" s="211"/>
      <c r="I50" s="209"/>
      <c r="J50" s="210"/>
      <c r="K50" s="209"/>
      <c r="L50" s="212"/>
      <c r="M50" s="217"/>
      <c r="N50" s="212"/>
      <c r="O50" s="212"/>
      <c r="P50" s="210"/>
      <c r="Q50" s="209"/>
      <c r="R50" s="210"/>
      <c r="S50" s="209">
        <v>6262341.9150185278</v>
      </c>
      <c r="T50" s="211"/>
      <c r="U50" s="209"/>
      <c r="V50" s="210"/>
      <c r="W50" s="209"/>
      <c r="X50" s="212"/>
      <c r="Y50" s="213">
        <v>1</v>
      </c>
      <c r="Z50" s="212"/>
      <c r="AA50" s="212">
        <f t="shared" si="4"/>
        <v>6262341.9150185278</v>
      </c>
    </row>
    <row r="51" spans="1:27" s="214" customFormat="1" ht="13.5">
      <c r="A51" s="205">
        <f t="shared" si="1"/>
        <v>38</v>
      </c>
      <c r="B51" s="218">
        <v>45748</v>
      </c>
      <c r="C51" s="207" t="s">
        <v>372</v>
      </c>
      <c r="D51" s="208"/>
      <c r="E51" s="209"/>
      <c r="F51" s="210"/>
      <c r="G51" s="209"/>
      <c r="H51" s="211"/>
      <c r="I51" s="209"/>
      <c r="J51" s="210"/>
      <c r="K51" s="209"/>
      <c r="L51" s="212"/>
      <c r="M51" s="217"/>
      <c r="N51" s="212"/>
      <c r="O51" s="212"/>
      <c r="P51" s="210"/>
      <c r="Q51" s="209"/>
      <c r="R51" s="210"/>
      <c r="S51" s="209">
        <v>7523203.79116638</v>
      </c>
      <c r="T51" s="211"/>
      <c r="U51" s="209"/>
      <c r="V51" s="210"/>
      <c r="W51" s="209"/>
      <c r="X51" s="212"/>
      <c r="Y51" s="213">
        <v>1</v>
      </c>
      <c r="Z51" s="212"/>
      <c r="AA51" s="212">
        <f t="shared" si="4"/>
        <v>7523203.79116638</v>
      </c>
    </row>
    <row r="52" spans="1:27" s="214" customFormat="1" ht="13.5">
      <c r="A52" s="205">
        <f t="shared" si="1"/>
        <v>39</v>
      </c>
      <c r="B52" s="218">
        <v>45809</v>
      </c>
      <c r="C52" s="207" t="s">
        <v>373</v>
      </c>
      <c r="D52" s="208"/>
      <c r="E52" s="209"/>
      <c r="F52" s="210"/>
      <c r="G52" s="209"/>
      <c r="H52" s="211"/>
      <c r="I52" s="209"/>
      <c r="J52" s="210"/>
      <c r="K52" s="209"/>
      <c r="L52" s="212"/>
      <c r="M52" s="217"/>
      <c r="N52" s="212"/>
      <c r="O52" s="212"/>
      <c r="P52" s="210"/>
      <c r="Q52" s="209"/>
      <c r="R52" s="210"/>
      <c r="S52" s="209">
        <v>1216937.8453568632</v>
      </c>
      <c r="T52" s="211"/>
      <c r="U52" s="209"/>
      <c r="V52" s="210"/>
      <c r="W52" s="209"/>
      <c r="X52" s="212"/>
      <c r="Y52" s="213">
        <v>1</v>
      </c>
      <c r="Z52" s="212"/>
      <c r="AA52" s="212">
        <f t="shared" si="4"/>
        <v>1216937.8453568632</v>
      </c>
    </row>
    <row r="53" spans="1:27" s="214" customFormat="1" ht="13.5">
      <c r="A53" s="205">
        <f t="shared" si="1"/>
        <v>40</v>
      </c>
      <c r="B53" s="218">
        <v>45809</v>
      </c>
      <c r="C53" s="207" t="s">
        <v>374</v>
      </c>
      <c r="D53" s="208"/>
      <c r="E53" s="209"/>
      <c r="F53" s="210"/>
      <c r="G53" s="209"/>
      <c r="H53" s="211"/>
      <c r="I53" s="209"/>
      <c r="J53" s="210"/>
      <c r="K53" s="209"/>
      <c r="L53" s="212"/>
      <c r="M53" s="217"/>
      <c r="N53" s="212"/>
      <c r="O53" s="212"/>
      <c r="P53" s="210"/>
      <c r="Q53" s="209"/>
      <c r="R53" s="210"/>
      <c r="S53" s="209">
        <v>3951166.2106071133</v>
      </c>
      <c r="T53" s="211"/>
      <c r="U53" s="209"/>
      <c r="V53" s="210"/>
      <c r="W53" s="209"/>
      <c r="X53" s="212"/>
      <c r="Y53" s="213">
        <v>1</v>
      </c>
      <c r="Z53" s="212"/>
      <c r="AA53" s="212">
        <f t="shared" si="4"/>
        <v>3951166.2106071133</v>
      </c>
    </row>
    <row r="54" spans="1:27" s="214" customFormat="1" ht="13.5">
      <c r="A54" s="205">
        <f t="shared" si="1"/>
        <v>41</v>
      </c>
      <c r="B54" s="218">
        <v>45809</v>
      </c>
      <c r="C54" s="207" t="s">
        <v>375</v>
      </c>
      <c r="D54" s="208"/>
      <c r="E54" s="209"/>
      <c r="F54" s="210"/>
      <c r="G54" s="209"/>
      <c r="H54" s="211"/>
      <c r="I54" s="209"/>
      <c r="J54" s="210"/>
      <c r="K54" s="209"/>
      <c r="L54" s="212"/>
      <c r="M54" s="217"/>
      <c r="N54" s="212"/>
      <c r="O54" s="212"/>
      <c r="P54" s="210"/>
      <c r="Q54" s="209"/>
      <c r="R54" s="210"/>
      <c r="S54" s="209">
        <v>265413.99801824364</v>
      </c>
      <c r="T54" s="211"/>
      <c r="U54" s="209"/>
      <c r="V54" s="210"/>
      <c r="W54" s="209"/>
      <c r="X54" s="212"/>
      <c r="Y54" s="213">
        <v>1</v>
      </c>
      <c r="Z54" s="212"/>
      <c r="AA54" s="212">
        <f t="shared" si="4"/>
        <v>265413.99801824364</v>
      </c>
    </row>
    <row r="55" spans="1:27" s="214" customFormat="1" ht="13.5">
      <c r="A55" s="205">
        <f t="shared" si="1"/>
        <v>42</v>
      </c>
      <c r="B55" s="218">
        <v>45870</v>
      </c>
      <c r="C55" s="207" t="s">
        <v>376</v>
      </c>
      <c r="D55" s="208"/>
      <c r="E55" s="209"/>
      <c r="F55" s="210"/>
      <c r="G55" s="209"/>
      <c r="H55" s="211"/>
      <c r="I55" s="209"/>
      <c r="J55" s="210"/>
      <c r="K55" s="209"/>
      <c r="L55" s="212"/>
      <c r="M55" s="217"/>
      <c r="N55" s="212"/>
      <c r="O55" s="212"/>
      <c r="P55" s="210"/>
      <c r="Q55" s="209"/>
      <c r="R55" s="210"/>
      <c r="S55" s="209"/>
      <c r="T55" s="211"/>
      <c r="U55" s="209">
        <v>752869.98353845568</v>
      </c>
      <c r="V55" s="210"/>
      <c r="W55" s="209"/>
      <c r="X55" s="212"/>
      <c r="Y55" s="213">
        <v>1</v>
      </c>
      <c r="Z55" s="212"/>
      <c r="AA55" s="212">
        <f t="shared" si="4"/>
        <v>752869.98353845568</v>
      </c>
    </row>
    <row r="56" spans="1:27" s="214" customFormat="1" ht="13.5">
      <c r="A56" s="205">
        <f t="shared" si="1"/>
        <v>43</v>
      </c>
      <c r="B56" s="218">
        <v>45901</v>
      </c>
      <c r="C56" s="207" t="s">
        <v>377</v>
      </c>
      <c r="D56" s="208"/>
      <c r="E56" s="209"/>
      <c r="F56" s="210"/>
      <c r="G56" s="209"/>
      <c r="H56" s="211"/>
      <c r="I56" s="209"/>
      <c r="J56" s="210"/>
      <c r="K56" s="209"/>
      <c r="L56" s="212"/>
      <c r="M56" s="217"/>
      <c r="N56" s="212"/>
      <c r="O56" s="212"/>
      <c r="P56" s="210"/>
      <c r="Q56" s="209"/>
      <c r="R56" s="210"/>
      <c r="S56" s="209"/>
      <c r="T56" s="211"/>
      <c r="U56" s="209">
        <v>1458085.2516660183</v>
      </c>
      <c r="V56" s="210"/>
      <c r="W56" s="209"/>
      <c r="X56" s="212"/>
      <c r="Y56" s="213">
        <v>1</v>
      </c>
      <c r="Z56" s="212"/>
      <c r="AA56" s="212">
        <f t="shared" si="4"/>
        <v>1458085.2516660183</v>
      </c>
    </row>
    <row r="57" spans="1:27" s="214" customFormat="1" ht="13.5">
      <c r="A57" s="205">
        <f t="shared" si="1"/>
        <v>44</v>
      </c>
      <c r="B57" s="218">
        <v>45901</v>
      </c>
      <c r="C57" s="207" t="s">
        <v>378</v>
      </c>
      <c r="D57" s="208"/>
      <c r="E57" s="209"/>
      <c r="F57" s="210"/>
      <c r="G57" s="209"/>
      <c r="H57" s="211"/>
      <c r="I57" s="209"/>
      <c r="J57" s="210"/>
      <c r="K57" s="209"/>
      <c r="L57" s="212"/>
      <c r="M57" s="217"/>
      <c r="N57" s="212"/>
      <c r="O57" s="212"/>
      <c r="P57" s="210"/>
      <c r="Q57" s="209"/>
      <c r="R57" s="210"/>
      <c r="S57" s="209"/>
      <c r="T57" s="211"/>
      <c r="U57" s="209">
        <v>265272.83363348845</v>
      </c>
      <c r="V57" s="210"/>
      <c r="W57" s="209"/>
      <c r="X57" s="212"/>
      <c r="Y57" s="213">
        <v>1</v>
      </c>
      <c r="Z57" s="212"/>
      <c r="AA57" s="212">
        <f t="shared" si="4"/>
        <v>265272.83363348845</v>
      </c>
    </row>
    <row r="58" spans="1:27" s="214" customFormat="1" ht="13.5">
      <c r="A58" s="205">
        <f t="shared" si="1"/>
        <v>45</v>
      </c>
      <c r="B58" s="218">
        <v>45901</v>
      </c>
      <c r="C58" s="207" t="s">
        <v>379</v>
      </c>
      <c r="D58" s="208"/>
      <c r="E58" s="209"/>
      <c r="F58" s="210"/>
      <c r="G58" s="209"/>
      <c r="H58" s="211"/>
      <c r="I58" s="209"/>
      <c r="J58" s="210"/>
      <c r="K58" s="209"/>
      <c r="L58" s="212"/>
      <c r="M58" s="217"/>
      <c r="N58" s="212"/>
      <c r="O58" s="212"/>
      <c r="P58" s="210"/>
      <c r="Q58" s="209"/>
      <c r="R58" s="210"/>
      <c r="S58" s="209"/>
      <c r="T58" s="211"/>
      <c r="U58" s="209">
        <v>369288.97518754978</v>
      </c>
      <c r="V58" s="210"/>
      <c r="W58" s="209"/>
      <c r="X58" s="212"/>
      <c r="Y58" s="213">
        <v>1</v>
      </c>
      <c r="Z58" s="212"/>
      <c r="AA58" s="212">
        <f t="shared" si="4"/>
        <v>369288.97518754978</v>
      </c>
    </row>
    <row r="59" spans="1:27" s="214" customFormat="1" ht="13.5">
      <c r="A59" s="205">
        <f t="shared" si="1"/>
        <v>46</v>
      </c>
      <c r="B59" s="218">
        <v>45931</v>
      </c>
      <c r="C59" s="207" t="s">
        <v>380</v>
      </c>
      <c r="D59" s="208"/>
      <c r="E59" s="209"/>
      <c r="F59" s="210"/>
      <c r="G59" s="209"/>
      <c r="H59" s="211"/>
      <c r="I59" s="209"/>
      <c r="J59" s="210"/>
      <c r="K59" s="209"/>
      <c r="L59" s="212"/>
      <c r="M59" s="217"/>
      <c r="N59" s="212"/>
      <c r="O59" s="212"/>
      <c r="P59" s="210"/>
      <c r="Q59" s="209"/>
      <c r="R59" s="210"/>
      <c r="S59" s="209"/>
      <c r="T59" s="211"/>
      <c r="U59" s="209"/>
      <c r="V59" s="210"/>
      <c r="W59" s="209">
        <v>337153.86861176661</v>
      </c>
      <c r="X59" s="212"/>
      <c r="Y59" s="213">
        <v>1</v>
      </c>
      <c r="Z59" s="212"/>
      <c r="AA59" s="212">
        <f t="shared" si="4"/>
        <v>337153.86861176661</v>
      </c>
    </row>
    <row r="60" spans="1:27" s="214" customFormat="1" ht="13.5">
      <c r="A60" s="205">
        <f t="shared" si="1"/>
        <v>47</v>
      </c>
      <c r="B60" s="218">
        <v>45931</v>
      </c>
      <c r="C60" s="207" t="s">
        <v>381</v>
      </c>
      <c r="D60" s="208"/>
      <c r="E60" s="209"/>
      <c r="F60" s="210"/>
      <c r="G60" s="209"/>
      <c r="H60" s="211"/>
      <c r="I60" s="209"/>
      <c r="J60" s="210"/>
      <c r="K60" s="209"/>
      <c r="L60" s="212"/>
      <c r="M60" s="217"/>
      <c r="N60" s="212"/>
      <c r="O60" s="212"/>
      <c r="P60" s="210"/>
      <c r="Q60" s="209"/>
      <c r="R60" s="210"/>
      <c r="S60" s="209"/>
      <c r="T60" s="211"/>
      <c r="U60" s="209"/>
      <c r="V60" s="210"/>
      <c r="W60" s="209">
        <v>608730.36990000005</v>
      </c>
      <c r="X60" s="212"/>
      <c r="Y60" s="213">
        <v>1</v>
      </c>
      <c r="Z60" s="212"/>
      <c r="AA60" s="212">
        <f t="shared" si="4"/>
        <v>608730.36990000005</v>
      </c>
    </row>
    <row r="61" spans="1:27" s="214" customFormat="1" ht="13.5">
      <c r="A61" s="205">
        <f t="shared" si="1"/>
        <v>48</v>
      </c>
      <c r="B61" s="218">
        <v>45931</v>
      </c>
      <c r="C61" s="207" t="s">
        <v>382</v>
      </c>
      <c r="D61" s="208"/>
      <c r="E61" s="209"/>
      <c r="F61" s="210"/>
      <c r="G61" s="209"/>
      <c r="H61" s="211"/>
      <c r="I61" s="209"/>
      <c r="J61" s="210"/>
      <c r="K61" s="209"/>
      <c r="L61" s="212"/>
      <c r="M61" s="217"/>
      <c r="N61" s="212"/>
      <c r="O61" s="212"/>
      <c r="P61" s="210"/>
      <c r="Q61" s="209"/>
      <c r="R61" s="210"/>
      <c r="S61" s="209"/>
      <c r="T61" s="211"/>
      <c r="U61" s="209"/>
      <c r="V61" s="210"/>
      <c r="W61" s="209">
        <v>2426352.4595083632</v>
      </c>
      <c r="X61" s="212"/>
      <c r="Y61" s="213">
        <v>1</v>
      </c>
      <c r="Z61" s="212"/>
      <c r="AA61" s="212">
        <f t="shared" si="4"/>
        <v>2426352.4595083632</v>
      </c>
    </row>
    <row r="62" spans="1:27" s="214" customFormat="1" ht="13.5">
      <c r="A62" s="205">
        <f t="shared" si="1"/>
        <v>49</v>
      </c>
      <c r="B62" s="218">
        <v>45931</v>
      </c>
      <c r="C62" s="207" t="s">
        <v>383</v>
      </c>
      <c r="D62" s="208"/>
      <c r="E62" s="209"/>
      <c r="F62" s="210"/>
      <c r="G62" s="209"/>
      <c r="H62" s="211"/>
      <c r="I62" s="209"/>
      <c r="J62" s="210"/>
      <c r="K62" s="209"/>
      <c r="L62" s="212"/>
      <c r="M62" s="217"/>
      <c r="N62" s="212"/>
      <c r="O62" s="212"/>
      <c r="P62" s="210"/>
      <c r="Q62" s="209"/>
      <c r="R62" s="210"/>
      <c r="S62" s="209"/>
      <c r="T62" s="211"/>
      <c r="U62" s="209"/>
      <c r="V62" s="210"/>
      <c r="W62" s="209">
        <v>2364690.4232333335</v>
      </c>
      <c r="X62" s="212"/>
      <c r="Y62" s="213">
        <v>1</v>
      </c>
      <c r="Z62" s="212"/>
      <c r="AA62" s="212">
        <f t="shared" si="4"/>
        <v>2364690.4232333335</v>
      </c>
    </row>
    <row r="63" spans="1:27" s="214" customFormat="1" ht="13.5">
      <c r="A63" s="205">
        <f t="shared" si="1"/>
        <v>50</v>
      </c>
      <c r="B63" s="218">
        <v>45992</v>
      </c>
      <c r="C63" s="216" t="s">
        <v>384</v>
      </c>
      <c r="D63" s="208"/>
      <c r="E63" s="209"/>
      <c r="F63" s="210"/>
      <c r="G63" s="209"/>
      <c r="H63" s="211"/>
      <c r="I63" s="209"/>
      <c r="J63" s="210"/>
      <c r="K63" s="209"/>
      <c r="L63" s="212"/>
      <c r="M63" s="217"/>
      <c r="N63" s="212"/>
      <c r="O63" s="212"/>
      <c r="P63" s="210"/>
      <c r="Q63" s="209"/>
      <c r="R63" s="210"/>
      <c r="S63" s="209"/>
      <c r="T63" s="211"/>
      <c r="U63" s="209"/>
      <c r="V63" s="210"/>
      <c r="W63" s="209">
        <v>676640.07094079209</v>
      </c>
      <c r="X63" s="212"/>
      <c r="Y63" s="213">
        <v>1</v>
      </c>
      <c r="Z63" s="212"/>
      <c r="AA63" s="212">
        <f t="shared" si="4"/>
        <v>676640.07094079209</v>
      </c>
    </row>
    <row r="64" spans="1:27" s="214" customFormat="1" ht="13.5">
      <c r="A64" s="205">
        <f t="shared" si="1"/>
        <v>51</v>
      </c>
      <c r="B64" s="218">
        <v>45992</v>
      </c>
      <c r="C64" s="207" t="s">
        <v>385</v>
      </c>
      <c r="D64" s="208"/>
      <c r="E64" s="209"/>
      <c r="F64" s="210"/>
      <c r="G64" s="209"/>
      <c r="H64" s="211"/>
      <c r="I64" s="209"/>
      <c r="J64" s="210"/>
      <c r="K64" s="209"/>
      <c r="L64" s="212"/>
      <c r="M64" s="217"/>
      <c r="N64" s="212"/>
      <c r="O64" s="212"/>
      <c r="P64" s="210"/>
      <c r="Q64" s="209"/>
      <c r="R64" s="210"/>
      <c r="S64" s="209"/>
      <c r="T64" s="211"/>
      <c r="U64" s="209"/>
      <c r="V64" s="210"/>
      <c r="W64" s="209">
        <v>329589.56656042766</v>
      </c>
      <c r="X64" s="212"/>
      <c r="Y64" s="213">
        <v>1</v>
      </c>
      <c r="Z64" s="212"/>
      <c r="AA64" s="212">
        <f t="shared" si="4"/>
        <v>329589.56656042766</v>
      </c>
    </row>
    <row r="65" spans="1:29" s="214" customFormat="1" ht="13.5">
      <c r="A65" s="205">
        <f t="shared" si="1"/>
        <v>52</v>
      </c>
      <c r="B65" s="218">
        <v>45992</v>
      </c>
      <c r="C65" s="207" t="s">
        <v>386</v>
      </c>
      <c r="D65" s="208"/>
      <c r="E65" s="209"/>
      <c r="F65" s="210"/>
      <c r="G65" s="209"/>
      <c r="H65" s="211"/>
      <c r="I65" s="209"/>
      <c r="J65" s="210"/>
      <c r="K65" s="209"/>
      <c r="L65" s="212"/>
      <c r="M65" s="217"/>
      <c r="N65" s="212"/>
      <c r="O65" s="212"/>
      <c r="P65" s="210"/>
      <c r="Q65" s="209"/>
      <c r="R65" s="210"/>
      <c r="S65" s="209"/>
      <c r="T65" s="211"/>
      <c r="U65" s="209"/>
      <c r="V65" s="210"/>
      <c r="W65" s="209">
        <v>4481001.4420533339</v>
      </c>
      <c r="X65" s="212"/>
      <c r="Y65" s="213">
        <v>1</v>
      </c>
      <c r="Z65" s="212"/>
      <c r="AA65" s="212">
        <f t="shared" si="4"/>
        <v>4481001.4420533339</v>
      </c>
    </row>
    <row r="66" spans="1:29" s="214" customFormat="1" ht="13.5">
      <c r="A66" s="205">
        <f t="shared" si="1"/>
        <v>53</v>
      </c>
      <c r="B66" s="218">
        <v>45992</v>
      </c>
      <c r="C66" s="207" t="s">
        <v>387</v>
      </c>
      <c r="D66" s="208"/>
      <c r="E66" s="209"/>
      <c r="F66" s="210"/>
      <c r="G66" s="209"/>
      <c r="H66" s="211"/>
      <c r="I66" s="209"/>
      <c r="J66" s="210"/>
      <c r="K66" s="209"/>
      <c r="L66" s="212"/>
      <c r="M66" s="217"/>
      <c r="N66" s="212"/>
      <c r="O66" s="212"/>
      <c r="P66" s="210"/>
      <c r="Q66" s="209"/>
      <c r="R66" s="210"/>
      <c r="S66" s="209"/>
      <c r="T66" s="211"/>
      <c r="U66" s="209"/>
      <c r="V66" s="210"/>
      <c r="W66" s="209">
        <v>4476485.657778753</v>
      </c>
      <c r="X66" s="212"/>
      <c r="Y66" s="213">
        <v>1</v>
      </c>
      <c r="Z66" s="212"/>
      <c r="AA66" s="212">
        <f t="shared" si="4"/>
        <v>4476485.657778753</v>
      </c>
    </row>
    <row r="67" spans="1:29" s="214" customFormat="1" ht="13.5">
      <c r="A67" s="205">
        <f t="shared" si="1"/>
        <v>54</v>
      </c>
      <c r="B67" s="215" t="s">
        <v>357</v>
      </c>
      <c r="C67" s="207" t="s">
        <v>358</v>
      </c>
      <c r="D67" s="208"/>
      <c r="E67" s="209"/>
      <c r="F67" s="210"/>
      <c r="G67" s="209"/>
      <c r="H67" s="211"/>
      <c r="I67" s="209"/>
      <c r="J67" s="210"/>
      <c r="K67" s="209"/>
      <c r="L67" s="212"/>
      <c r="M67" s="217"/>
      <c r="N67" s="212"/>
      <c r="O67" s="212"/>
      <c r="P67" s="210"/>
      <c r="Q67" s="209">
        <v>121983.98273417514</v>
      </c>
      <c r="R67" s="210"/>
      <c r="S67" s="209">
        <v>614836.02391631773</v>
      </c>
      <c r="T67" s="211"/>
      <c r="U67" s="209">
        <v>1343367.5610067281</v>
      </c>
      <c r="V67" s="210"/>
      <c r="W67" s="209">
        <v>788571.61681658565</v>
      </c>
      <c r="X67" s="212"/>
      <c r="Y67" s="213">
        <v>1</v>
      </c>
      <c r="Z67" s="212"/>
      <c r="AA67" s="212">
        <f t="shared" si="4"/>
        <v>2868759.184473807</v>
      </c>
    </row>
    <row r="68" spans="1:29" s="214" customFormat="1" ht="13.5">
      <c r="A68" s="205">
        <f t="shared" si="1"/>
        <v>55</v>
      </c>
      <c r="B68" s="215" t="s">
        <v>357</v>
      </c>
      <c r="C68" s="216" t="s">
        <v>359</v>
      </c>
      <c r="D68" s="208"/>
      <c r="E68" s="209"/>
      <c r="F68" s="210"/>
      <c r="G68" s="209"/>
      <c r="H68" s="211"/>
      <c r="I68" s="209"/>
      <c r="J68" s="210"/>
      <c r="K68" s="209"/>
      <c r="L68" s="212"/>
      <c r="M68" s="217"/>
      <c r="N68" s="212"/>
      <c r="O68" s="212"/>
      <c r="P68" s="210"/>
      <c r="Q68" s="209"/>
      <c r="R68" s="210"/>
      <c r="S68" s="209"/>
      <c r="T68" s="211"/>
      <c r="U68" s="209">
        <v>665513.74781083327</v>
      </c>
      <c r="V68" s="210"/>
      <c r="W68" s="209">
        <v>8040466.3534113765</v>
      </c>
      <c r="X68" s="212"/>
      <c r="Y68" s="217">
        <f>M37</f>
        <v>0.10661366484685977</v>
      </c>
      <c r="Z68" s="212"/>
      <c r="AA68" s="212">
        <f t="shared" si="4"/>
        <v>928176.44467513496</v>
      </c>
    </row>
    <row r="69" spans="1:29" s="214" customFormat="1" ht="13.5">
      <c r="A69" s="205">
        <f t="shared" si="1"/>
        <v>56</v>
      </c>
      <c r="B69" s="215" t="s">
        <v>357</v>
      </c>
      <c r="C69" s="207" t="s">
        <v>360</v>
      </c>
      <c r="D69" s="208"/>
      <c r="E69" s="209"/>
      <c r="F69" s="210"/>
      <c r="G69" s="209"/>
      <c r="H69" s="211"/>
      <c r="I69" s="209"/>
      <c r="J69" s="210"/>
      <c r="K69" s="209"/>
      <c r="L69" s="212"/>
      <c r="M69" s="217"/>
      <c r="N69" s="212"/>
      <c r="O69" s="212"/>
      <c r="P69" s="210"/>
      <c r="Q69" s="209">
        <v>715111.92070833361</v>
      </c>
      <c r="R69" s="210"/>
      <c r="S69" s="209"/>
      <c r="T69" s="211"/>
      <c r="U69" s="209"/>
      <c r="V69" s="210"/>
      <c r="W69" s="209">
        <v>8306170.0870182058</v>
      </c>
      <c r="X69" s="212"/>
      <c r="Y69" s="217">
        <f t="shared" ref="Y69:Y70" si="5">M38</f>
        <v>0.10661366484685977</v>
      </c>
      <c r="Z69" s="212"/>
      <c r="AA69" s="212">
        <f t="shared" si="4"/>
        <v>961791.93646076345</v>
      </c>
    </row>
    <row r="70" spans="1:29" s="214" customFormat="1" ht="13.5">
      <c r="A70" s="205">
        <f t="shared" si="1"/>
        <v>57</v>
      </c>
      <c r="B70" s="219" t="s">
        <v>357</v>
      </c>
      <c r="C70" s="220" t="s">
        <v>361</v>
      </c>
      <c r="D70" s="208"/>
      <c r="E70" s="209"/>
      <c r="F70" s="210"/>
      <c r="G70" s="209"/>
      <c r="H70" s="211"/>
      <c r="I70" s="209"/>
      <c r="J70" s="210"/>
      <c r="K70" s="209"/>
      <c r="L70" s="212"/>
      <c r="M70" s="217"/>
      <c r="N70" s="212"/>
      <c r="O70" s="212"/>
      <c r="P70" s="210"/>
      <c r="Q70" s="209">
        <v>5393653.4848039579</v>
      </c>
      <c r="R70" s="210"/>
      <c r="S70" s="209">
        <v>4207630.5346770287</v>
      </c>
      <c r="T70" s="211"/>
      <c r="U70" s="209">
        <v>1220020.207155572</v>
      </c>
      <c r="V70" s="210"/>
      <c r="W70" s="209">
        <v>7462121.50862242</v>
      </c>
      <c r="X70" s="212"/>
      <c r="Y70" s="221">
        <f t="shared" si="5"/>
        <v>0.10661366484685977</v>
      </c>
      <c r="Z70" s="212"/>
      <c r="AA70" s="212">
        <f t="shared" si="4"/>
        <v>1949263.0235913515</v>
      </c>
    </row>
    <row r="71" spans="1:29" s="214" customFormat="1" ht="14.45">
      <c r="A71" s="205">
        <f t="shared" si="1"/>
        <v>58</v>
      </c>
      <c r="B71"/>
      <c r="C71"/>
      <c r="D71"/>
      <c r="E71" s="222">
        <f>SUM(E14:E36)+SUM(E37:E39)*$M$37</f>
        <v>8257567.8371776855</v>
      </c>
      <c r="F71"/>
      <c r="G71" s="222">
        <f>SUM(G14:G36)+SUM(G37:G39)*$M$37</f>
        <v>4704253.8561357893</v>
      </c>
      <c r="H71"/>
      <c r="I71" s="222">
        <f>SUM(I14:I36)+SUM(I37:I39)*$M$37</f>
        <v>7663344.4240049943</v>
      </c>
      <c r="J71"/>
      <c r="K71" s="222">
        <f>SUM(K14:K36)+SUM(K37:K39)*$M$37</f>
        <v>12078034.472670726</v>
      </c>
      <c r="L71" s="222"/>
      <c r="M71" s="222"/>
      <c r="N71" s="222"/>
      <c r="O71" s="222">
        <f>SUM(O14:O70)</f>
        <v>32703200.5899892</v>
      </c>
      <c r="P71"/>
      <c r="Q71" s="222">
        <f>SUM(Q14:Q67)+SUM(Q68:Q70)*$Y$68</f>
        <v>8362742.1992664263</v>
      </c>
      <c r="R71"/>
      <c r="S71" s="222">
        <f>SUM(S14:S67)+SUM(S68:S70)*$Y$68</f>
        <v>24389075.690362871</v>
      </c>
      <c r="T71"/>
      <c r="U71" s="222">
        <f>SUM(U14:U67)+SUM(U68:U70)*$Y$68</f>
        <v>4389908.2901644027</v>
      </c>
      <c r="V71"/>
      <c r="W71" s="222">
        <f>SUM(W14:W67)+SUM(W68:W70)*$Y$68</f>
        <v>19027554.415803593</v>
      </c>
      <c r="X71"/>
      <c r="Y71"/>
      <c r="Z71"/>
      <c r="AA71" s="222">
        <f>SUM(AA14:AA70)</f>
        <v>56169280.595597282</v>
      </c>
      <c r="AB71"/>
      <c r="AC71" s="222"/>
    </row>
    <row r="72" spans="1:29" customFormat="1" ht="14.45">
      <c r="A72" s="205">
        <f t="shared" si="1"/>
        <v>59</v>
      </c>
      <c r="Q72" s="185"/>
      <c r="R72" s="185"/>
      <c r="S72" s="185"/>
      <c r="T72" s="185"/>
      <c r="U72" s="185"/>
      <c r="V72" s="185"/>
      <c r="W72" s="185"/>
      <c r="X72" s="185"/>
      <c r="Y72" s="185"/>
      <c r="Z72" s="185"/>
      <c r="AA72" s="185"/>
      <c r="AB72" s="185"/>
      <c r="AC72" s="185"/>
    </row>
    <row r="73" spans="1:29" customFormat="1" ht="14.45">
      <c r="A73" s="205">
        <f t="shared" si="1"/>
        <v>60</v>
      </c>
      <c r="P73" s="222" t="s">
        <v>388</v>
      </c>
      <c r="Q73" s="223">
        <f>Q71</f>
        <v>8362742.1992664263</v>
      </c>
      <c r="R73" s="224"/>
      <c r="S73" s="223">
        <f>S71+Q73</f>
        <v>32751817.889629297</v>
      </c>
      <c r="T73" s="224"/>
      <c r="U73" s="223">
        <f>U71+S73</f>
        <v>37141726.179793701</v>
      </c>
      <c r="V73" s="224"/>
      <c r="W73" s="223">
        <f>W71+U73</f>
        <v>56169280.595597297</v>
      </c>
      <c r="X73" s="225"/>
      <c r="Y73" s="225"/>
      <c r="Z73" s="225"/>
      <c r="AA73" s="15"/>
      <c r="AB73" s="225"/>
      <c r="AC73" s="223">
        <f>AVERAGE(0,Q73,S73,U73,W73)</f>
        <v>26885113.372857343</v>
      </c>
    </row>
    <row r="74" spans="1:29" customFormat="1" ht="14.45"/>
    <row r="75" spans="1:29" customFormat="1" ht="14.45"/>
    <row r="76" spans="1:29" customFormat="1" ht="14.45"/>
    <row r="77" spans="1:29" customFormat="1" ht="14.45"/>
    <row r="78" spans="1:29" customFormat="1" ht="14.45"/>
    <row r="79" spans="1:29" customFormat="1" ht="12.6" customHeight="1"/>
    <row r="80" spans="1:29" customFormat="1" ht="14.45"/>
    <row r="81" customFormat="1" ht="14.45"/>
    <row r="82" customFormat="1" ht="14.45"/>
    <row r="83" customFormat="1" ht="14.45"/>
    <row r="84" customFormat="1" ht="14.45"/>
    <row r="85" customFormat="1" ht="14.45"/>
    <row r="86" customFormat="1" ht="14.45"/>
    <row r="87" customFormat="1" ht="14.45"/>
    <row r="88" customFormat="1" ht="14.45"/>
    <row r="89" customFormat="1" ht="14.45"/>
    <row r="90" customFormat="1" ht="14.45"/>
    <row r="91" customFormat="1" ht="14.45"/>
    <row r="92" customFormat="1" ht="14.45"/>
    <row r="93" customFormat="1" ht="14.45"/>
    <row r="94" customFormat="1" ht="14.45"/>
    <row r="95" customFormat="1" ht="14.45"/>
    <row r="96" customFormat="1" ht="14.45"/>
    <row r="97" customFormat="1" ht="14.45"/>
    <row r="98" customFormat="1" ht="14.45"/>
    <row r="99" customFormat="1" ht="14.45"/>
    <row r="100" customFormat="1" ht="14.45"/>
    <row r="101" customFormat="1" ht="14.45"/>
    <row r="102" customFormat="1" ht="14.45"/>
    <row r="103" customFormat="1" ht="14.45"/>
    <row r="104" customFormat="1" ht="14.45"/>
    <row r="105" customFormat="1" ht="14.45"/>
    <row r="106" customFormat="1" ht="14.45"/>
    <row r="107" customFormat="1" ht="14.45"/>
    <row r="108" customFormat="1" ht="14.45"/>
    <row r="109" customFormat="1" ht="14.45"/>
    <row r="110" customFormat="1" ht="14.45"/>
    <row r="111" customFormat="1" ht="14.45"/>
    <row r="112" customFormat="1" ht="14.45"/>
    <row r="113" customFormat="1" ht="14.45"/>
    <row r="114" customFormat="1" ht="14.45"/>
    <row r="115" customFormat="1" ht="14.45"/>
    <row r="116" customFormat="1" ht="14.45"/>
    <row r="117" customFormat="1" ht="14.45"/>
    <row r="118" customFormat="1" ht="14.45"/>
    <row r="119" customFormat="1" ht="14.45"/>
    <row r="120" customFormat="1" ht="14.45"/>
    <row r="121" customFormat="1" ht="14.45"/>
    <row r="122" customFormat="1" ht="14.45"/>
    <row r="123" customFormat="1" ht="14.45"/>
    <row r="124" customFormat="1" ht="14.45"/>
    <row r="125" customFormat="1" ht="14.45"/>
    <row r="126" customFormat="1" ht="14.45"/>
    <row r="127" customFormat="1" ht="14.45"/>
    <row r="128" customFormat="1" ht="14.45"/>
    <row r="129" customFormat="1" ht="14.45"/>
    <row r="130" customFormat="1" ht="14.45"/>
    <row r="131" customFormat="1" ht="14.45"/>
    <row r="132" customFormat="1" ht="14.45"/>
    <row r="133" customFormat="1" ht="14.45"/>
    <row r="134" customFormat="1" ht="14.45"/>
    <row r="135" customFormat="1" ht="14.45"/>
  </sheetData>
  <mergeCells count="6">
    <mergeCell ref="A6:AC6"/>
    <mergeCell ref="A1:AC1"/>
    <mergeCell ref="A2:AC2"/>
    <mergeCell ref="A3:AC3"/>
    <mergeCell ref="A4:AC4"/>
    <mergeCell ref="A5:AC5"/>
  </mergeCells>
  <pageMargins left="0.25" right="0.25" top="0.75" bottom="0.75" header="0.3" footer="0.3"/>
  <pageSetup scale="3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zoomScaleNormal="100" zoomScalePageLayoutView="145" workbookViewId="0">
      <selection activeCell="D28" sqref="D28"/>
    </sheetView>
  </sheetViews>
  <sheetFormatPr defaultColWidth="94.5703125" defaultRowHeight="12.95"/>
  <cols>
    <col min="1" max="1" width="6" style="1" bestFit="1" customWidth="1"/>
    <col min="2" max="2" width="67.140625" style="1" customWidth="1"/>
    <col min="3" max="3" width="3.140625" style="1" bestFit="1" customWidth="1"/>
    <col min="4" max="4" width="15.5703125" style="1" customWidth="1"/>
    <col min="5" max="5" width="2.5703125" style="1" customWidth="1"/>
    <col min="6" max="6" width="34.5703125" style="1" bestFit="1" customWidth="1"/>
    <col min="7" max="14" width="14.5703125" style="1" customWidth="1"/>
    <col min="15" max="16384" width="94.5703125" style="1"/>
  </cols>
  <sheetData>
    <row r="1" spans="1:8">
      <c r="A1" s="233" t="str">
        <f>'Table of Contents'!A1:C1</f>
        <v>Versant Power</v>
      </c>
      <c r="B1" s="233"/>
      <c r="C1" s="233"/>
      <c r="D1" s="233"/>
      <c r="E1" s="233"/>
      <c r="F1" s="233"/>
    </row>
    <row r="2" spans="1:8">
      <c r="A2" s="233" t="str">
        <f>'Table of Contents'!A2:C2</f>
        <v>Local Service Annual Transmission Revenue Requirements (ATRR)</v>
      </c>
      <c r="B2" s="233"/>
      <c r="C2" s="233"/>
      <c r="D2" s="233"/>
      <c r="E2" s="233"/>
      <c r="F2" s="233"/>
    </row>
    <row r="3" spans="1:8">
      <c r="A3" s="233" t="str">
        <f>'Table of Contents'!A3:C3</f>
        <v>Per Attachment 2 of Appendix B to Attachment F of the ISO New England Inc. Open Access Transmission Tariff</v>
      </c>
      <c r="B3" s="233"/>
      <c r="C3" s="233"/>
      <c r="D3" s="233"/>
      <c r="E3" s="233"/>
      <c r="F3" s="233"/>
    </row>
    <row r="4" spans="1:8">
      <c r="A4" s="233" t="s">
        <v>46</v>
      </c>
      <c r="B4" s="233"/>
      <c r="C4" s="233"/>
      <c r="D4" s="233"/>
      <c r="E4" s="233"/>
      <c r="F4" s="233"/>
    </row>
    <row r="5" spans="1:8">
      <c r="A5" s="233" t="s">
        <v>47</v>
      </c>
      <c r="B5" s="233"/>
      <c r="C5" s="233"/>
      <c r="D5" s="233"/>
      <c r="E5" s="233"/>
      <c r="F5" s="233"/>
    </row>
    <row r="6" spans="1:8">
      <c r="A6" s="5"/>
      <c r="B6" s="5"/>
      <c r="C6" s="5"/>
      <c r="D6" s="5"/>
      <c r="E6" s="5"/>
      <c r="F6" s="5"/>
    </row>
    <row r="7" spans="1:8">
      <c r="A7" s="5"/>
      <c r="B7" s="5"/>
      <c r="C7" s="5"/>
      <c r="D7" s="5"/>
      <c r="E7" s="5"/>
      <c r="F7" s="5"/>
    </row>
    <row r="8" spans="1:8">
      <c r="A8" s="2"/>
      <c r="B8" s="11" t="s">
        <v>4</v>
      </c>
    </row>
    <row r="9" spans="1:8">
      <c r="A9" s="2"/>
      <c r="B9" s="2"/>
    </row>
    <row r="10" spans="1:8">
      <c r="B10" s="108" t="s">
        <v>48</v>
      </c>
      <c r="D10" s="14">
        <v>2023</v>
      </c>
      <c r="E10" s="2"/>
    </row>
    <row r="11" spans="1:8">
      <c r="B11" s="108" t="s">
        <v>49</v>
      </c>
      <c r="D11" s="14">
        <v>2025</v>
      </c>
      <c r="E11" s="2"/>
    </row>
    <row r="12" spans="1:8">
      <c r="D12" s="5"/>
      <c r="E12" s="5"/>
    </row>
    <row r="13" spans="1:8">
      <c r="A13" s="5" t="s">
        <v>50</v>
      </c>
      <c r="D13" s="3" t="s">
        <v>5</v>
      </c>
      <c r="E13" s="3"/>
      <c r="F13" s="3" t="s">
        <v>51</v>
      </c>
    </row>
    <row r="14" spans="1:8">
      <c r="A14" s="4" t="s">
        <v>52</v>
      </c>
      <c r="B14" s="4" t="s">
        <v>7</v>
      </c>
      <c r="D14" s="4" t="s">
        <v>53</v>
      </c>
      <c r="E14" s="5"/>
      <c r="F14" s="4" t="s">
        <v>54</v>
      </c>
    </row>
    <row r="15" spans="1:8">
      <c r="A15" s="3"/>
    </row>
    <row r="16" spans="1:8">
      <c r="A16" s="3">
        <v>1</v>
      </c>
      <c r="B16" s="1" t="s">
        <v>55</v>
      </c>
      <c r="D16" s="12">
        <v>23052007.840252873</v>
      </c>
      <c r="E16" s="6"/>
      <c r="F16" s="2" t="s">
        <v>56</v>
      </c>
      <c r="G16" s="7"/>
      <c r="H16" s="8"/>
    </row>
    <row r="17" spans="1:8">
      <c r="A17" s="3"/>
      <c r="D17" s="9"/>
      <c r="E17" s="9"/>
      <c r="F17" s="2"/>
    </row>
    <row r="18" spans="1:8">
      <c r="A18" s="3">
        <f>A16+1</f>
        <v>2</v>
      </c>
      <c r="B18" s="1" t="s">
        <v>57</v>
      </c>
      <c r="D18" s="12">
        <f>'WS 2 VP Inv Base Detail'!N16</f>
        <v>32681.971770944532</v>
      </c>
      <c r="E18" s="6"/>
      <c r="F18" s="11" t="s">
        <v>58</v>
      </c>
      <c r="G18" s="7"/>
      <c r="H18" s="8"/>
    </row>
    <row r="19" spans="1:8">
      <c r="A19" s="3"/>
      <c r="D19" s="48"/>
      <c r="E19" s="9"/>
      <c r="F19" s="2"/>
    </row>
    <row r="20" spans="1:8">
      <c r="A20" s="3">
        <f>A18+1</f>
        <v>3</v>
      </c>
      <c r="B20" s="1" t="s">
        <v>59</v>
      </c>
      <c r="D20" s="12">
        <f>'WS 2a VP Expense Detail'!J15</f>
        <v>4167225.9220744981</v>
      </c>
      <c r="E20" s="9"/>
      <c r="F20" s="11" t="s">
        <v>60</v>
      </c>
    </row>
    <row r="21" spans="1:8">
      <c r="A21" s="3"/>
      <c r="D21" s="48"/>
      <c r="E21" s="9"/>
      <c r="F21" s="3"/>
    </row>
    <row r="22" spans="1:8">
      <c r="A22" s="3">
        <f>A20+1</f>
        <v>4</v>
      </c>
      <c r="B22" s="15" t="s">
        <v>61</v>
      </c>
      <c r="D22" s="12">
        <f>'WS 2b VP Revenue Credits'!F23</f>
        <v>-1945866.2566287308</v>
      </c>
      <c r="E22" s="9"/>
      <c r="F22" s="11" t="s">
        <v>62</v>
      </c>
    </row>
    <row r="23" spans="1:8">
      <c r="A23" s="3"/>
      <c r="D23" s="9"/>
      <c r="E23" s="9"/>
      <c r="F23" s="3"/>
    </row>
    <row r="24" spans="1:8">
      <c r="A24" s="3">
        <f>A22+1</f>
        <v>5</v>
      </c>
      <c r="B24" s="69" t="s">
        <v>63</v>
      </c>
      <c r="D24" s="60">
        <f>SUM(D22,D20,D18,D16)</f>
        <v>25306049.477469586</v>
      </c>
      <c r="E24" s="9"/>
      <c r="F24" s="3"/>
    </row>
    <row r="25" spans="1:8">
      <c r="A25" s="3"/>
      <c r="D25" s="9"/>
      <c r="E25" s="9"/>
      <c r="F25" s="3"/>
    </row>
    <row r="26" spans="1:8">
      <c r="A26" s="3">
        <f>A24+1</f>
        <v>6</v>
      </c>
      <c r="B26" s="1" t="s">
        <v>64</v>
      </c>
      <c r="D26" s="48">
        <f>'WS 3 Forecast '!H23</f>
        <v>6791238.3246753588</v>
      </c>
      <c r="E26" s="9"/>
      <c r="F26" s="2" t="s">
        <v>65</v>
      </c>
    </row>
    <row r="27" spans="1:8">
      <c r="A27" s="3"/>
      <c r="D27" s="9"/>
      <c r="E27" s="9"/>
      <c r="F27" s="3"/>
    </row>
    <row r="28" spans="1:8">
      <c r="A28" s="3">
        <f>A26+1</f>
        <v>7</v>
      </c>
      <c r="B28" s="1" t="s">
        <v>66</v>
      </c>
      <c r="D28" s="48">
        <f>'WS 4 True-up Interest'!J54</f>
        <v>-2251211.7512496905</v>
      </c>
      <c r="E28" s="9"/>
      <c r="F28" s="2" t="s">
        <v>67</v>
      </c>
    </row>
    <row r="29" spans="1:8">
      <c r="A29" s="3"/>
      <c r="D29" s="9"/>
      <c r="E29" s="9"/>
      <c r="F29" s="3"/>
    </row>
    <row r="30" spans="1:8">
      <c r="A30" s="3">
        <f>A28+1</f>
        <v>8</v>
      </c>
      <c r="B30" s="1" t="s">
        <v>68</v>
      </c>
      <c r="D30" s="13">
        <f>'Attachment Supp - 1'!P13</f>
        <v>-7122.8330166758387</v>
      </c>
      <c r="E30" s="9"/>
      <c r="F30" s="11" t="s">
        <v>69</v>
      </c>
      <c r="G30" s="231"/>
    </row>
    <row r="31" spans="1:8">
      <c r="A31" s="3"/>
      <c r="D31" s="9"/>
      <c r="E31" s="9"/>
      <c r="F31" s="3"/>
    </row>
    <row r="32" spans="1:8" ht="13.5" thickBot="1">
      <c r="A32" s="3">
        <f>A30+1</f>
        <v>9</v>
      </c>
      <c r="B32" s="1" t="s">
        <v>70</v>
      </c>
      <c r="D32" s="10">
        <f>SUM(D24,D26,D28,D30)</f>
        <v>29838953.21787858</v>
      </c>
      <c r="E32" s="9"/>
      <c r="F32" s="2"/>
    </row>
    <row r="33" spans="1:5" ht="13.5" thickTop="1">
      <c r="A33" s="3"/>
      <c r="D33" s="6"/>
      <c r="E33" s="6"/>
    </row>
    <row r="34" spans="1:5">
      <c r="A34" s="119" t="s">
        <v>43</v>
      </c>
    </row>
    <row r="35" spans="1:5">
      <c r="A35" s="3">
        <f>A32+1</f>
        <v>10</v>
      </c>
      <c r="B35" s="1" t="s">
        <v>71</v>
      </c>
      <c r="D35" s="75">
        <f>D18++D20+D22+D26+D28+D30</f>
        <v>6786945.3776257038</v>
      </c>
    </row>
    <row r="37" spans="1:5">
      <c r="A37" s="3" t="s">
        <v>44</v>
      </c>
      <c r="B37" s="16" t="s">
        <v>72</v>
      </c>
    </row>
  </sheetData>
  <mergeCells count="5">
    <mergeCell ref="A1:F1"/>
    <mergeCell ref="A2:F2"/>
    <mergeCell ref="A3:F3"/>
    <mergeCell ref="A4:F4"/>
    <mergeCell ref="A5:F5"/>
  </mergeCells>
  <pageMargins left="0.7" right="0.7" top="0.75" bottom="0.75" header="0.3" footer="0.3"/>
  <pageSetup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3"/>
  <sheetViews>
    <sheetView zoomScaleNormal="100" zoomScalePageLayoutView="145" workbookViewId="0">
      <selection activeCell="N15" sqref="N15"/>
    </sheetView>
  </sheetViews>
  <sheetFormatPr defaultRowHeight="12.95"/>
  <cols>
    <col min="1" max="1" width="6.7109375" style="16" bestFit="1" customWidth="1"/>
    <col min="2" max="2" width="60" style="16" customWidth="1"/>
    <col min="3" max="3" width="6" style="16" bestFit="1" customWidth="1"/>
    <col min="4" max="4" width="9.5703125" style="16" customWidth="1"/>
    <col min="5" max="5" width="1.7109375" style="16" customWidth="1"/>
    <col min="6" max="6" width="14.42578125" style="16" customWidth="1"/>
    <col min="7" max="7" width="1.7109375" style="16" customWidth="1"/>
    <col min="8" max="8" width="14.42578125" style="16" customWidth="1"/>
    <col min="9" max="9" width="1.7109375" style="16" customWidth="1"/>
    <col min="10" max="10" width="16.28515625" style="16" bestFit="1" customWidth="1"/>
    <col min="11" max="11" width="1.7109375" style="16" customWidth="1"/>
    <col min="12" max="12" width="18" style="16" bestFit="1" customWidth="1"/>
    <col min="13" max="13" width="3.140625" style="16" bestFit="1" customWidth="1"/>
    <col min="14" max="14" width="18.5703125" style="16" bestFit="1" customWidth="1"/>
    <col min="15" max="15" width="1.7109375" style="16" customWidth="1"/>
    <col min="16" max="16" width="28.28515625" style="16" bestFit="1" customWidth="1"/>
    <col min="17" max="17" width="9.28515625" style="16"/>
    <col min="18" max="18" width="10.7109375" style="16" bestFit="1" customWidth="1"/>
    <col min="19" max="19" width="9.28515625" style="16"/>
    <col min="20" max="20" width="10.42578125" style="16" bestFit="1" customWidth="1"/>
    <col min="21" max="252" width="9.28515625" style="16"/>
    <col min="253" max="253" width="6" style="16" customWidth="1"/>
    <col min="254" max="254" width="2.5703125" style="16" customWidth="1"/>
    <col min="255" max="255" width="37.42578125" style="16" bestFit="1" customWidth="1"/>
    <col min="256" max="256" width="15.5703125" style="16" customWidth="1"/>
    <col min="257" max="257" width="3" style="16" customWidth="1"/>
    <col min="258" max="258" width="10.5703125" style="16" customWidth="1"/>
    <col min="259" max="259" width="3.28515625" style="16" customWidth="1"/>
    <col min="260" max="260" width="12.7109375" style="16" customWidth="1"/>
    <col min="261" max="261" width="2.42578125" style="16" customWidth="1"/>
    <col min="262" max="262" width="10.7109375" style="16" customWidth="1"/>
    <col min="263" max="263" width="1.7109375" style="16" customWidth="1"/>
    <col min="264" max="264" width="14.28515625" style="16" customWidth="1"/>
    <col min="265" max="265" width="3.28515625" style="16" bestFit="1" customWidth="1"/>
    <col min="266" max="266" width="10.7109375" style="16" customWidth="1"/>
    <col min="267" max="267" width="2.7109375" style="16" customWidth="1"/>
    <col min="268" max="268" width="14.28515625" style="16" customWidth="1"/>
    <col min="269" max="269" width="2.7109375" style="16" customWidth="1"/>
    <col min="270" max="270" width="23.42578125" style="16" bestFit="1" customWidth="1"/>
    <col min="271" max="271" width="9.28515625" style="16"/>
    <col min="272" max="272" width="10.5703125" style="16" bestFit="1" customWidth="1"/>
    <col min="273" max="273" width="9.28515625" style="16"/>
    <col min="274" max="274" width="10.7109375" style="16" bestFit="1" customWidth="1"/>
    <col min="275" max="275" width="9.28515625" style="16"/>
    <col min="276" max="276" width="10.42578125" style="16" bestFit="1" customWidth="1"/>
    <col min="277" max="508" width="9.28515625" style="16"/>
    <col min="509" max="509" width="6" style="16" customWidth="1"/>
    <col min="510" max="510" width="2.5703125" style="16" customWidth="1"/>
    <col min="511" max="511" width="37.42578125" style="16" bestFit="1" customWidth="1"/>
    <col min="512" max="512" width="15.5703125" style="16" customWidth="1"/>
    <col min="513" max="513" width="3" style="16" customWidth="1"/>
    <col min="514" max="514" width="10.5703125" style="16" customWidth="1"/>
    <col min="515" max="515" width="3.28515625" style="16" customWidth="1"/>
    <col min="516" max="516" width="12.7109375" style="16" customWidth="1"/>
    <col min="517" max="517" width="2.42578125" style="16" customWidth="1"/>
    <col min="518" max="518" width="10.7109375" style="16" customWidth="1"/>
    <col min="519" max="519" width="1.7109375" style="16" customWidth="1"/>
    <col min="520" max="520" width="14.28515625" style="16" customWidth="1"/>
    <col min="521" max="521" width="3.28515625" style="16" bestFit="1" customWidth="1"/>
    <col min="522" max="522" width="10.7109375" style="16" customWidth="1"/>
    <col min="523" max="523" width="2.7109375" style="16" customWidth="1"/>
    <col min="524" max="524" width="14.28515625" style="16" customWidth="1"/>
    <col min="525" max="525" width="2.7109375" style="16" customWidth="1"/>
    <col min="526" max="526" width="23.42578125" style="16" bestFit="1" customWidth="1"/>
    <col min="527" max="527" width="9.28515625" style="16"/>
    <col min="528" max="528" width="10.5703125" style="16" bestFit="1" customWidth="1"/>
    <col min="529" max="529" width="9.28515625" style="16"/>
    <col min="530" max="530" width="10.7109375" style="16" bestFit="1" customWidth="1"/>
    <col min="531" max="531" width="9.28515625" style="16"/>
    <col min="532" max="532" width="10.42578125" style="16" bestFit="1" customWidth="1"/>
    <col min="533" max="764" width="9.28515625" style="16"/>
    <col min="765" max="765" width="6" style="16" customWidth="1"/>
    <col min="766" max="766" width="2.5703125" style="16" customWidth="1"/>
    <col min="767" max="767" width="37.42578125" style="16" bestFit="1" customWidth="1"/>
    <col min="768" max="768" width="15.5703125" style="16" customWidth="1"/>
    <col min="769" max="769" width="3" style="16" customWidth="1"/>
    <col min="770" max="770" width="10.5703125" style="16" customWidth="1"/>
    <col min="771" max="771" width="3.28515625" style="16" customWidth="1"/>
    <col min="772" max="772" width="12.7109375" style="16" customWidth="1"/>
    <col min="773" max="773" width="2.42578125" style="16" customWidth="1"/>
    <col min="774" max="774" width="10.7109375" style="16" customWidth="1"/>
    <col min="775" max="775" width="1.7109375" style="16" customWidth="1"/>
    <col min="776" max="776" width="14.28515625" style="16" customWidth="1"/>
    <col min="777" max="777" width="3.28515625" style="16" bestFit="1" customWidth="1"/>
    <col min="778" max="778" width="10.7109375" style="16" customWidth="1"/>
    <col min="779" max="779" width="2.7109375" style="16" customWidth="1"/>
    <col min="780" max="780" width="14.28515625" style="16" customWidth="1"/>
    <col min="781" max="781" width="2.7109375" style="16" customWidth="1"/>
    <col min="782" max="782" width="23.42578125" style="16" bestFit="1" customWidth="1"/>
    <col min="783" max="783" width="9.28515625" style="16"/>
    <col min="784" max="784" width="10.5703125" style="16" bestFit="1" customWidth="1"/>
    <col min="785" max="785" width="9.28515625" style="16"/>
    <col min="786" max="786" width="10.7109375" style="16" bestFit="1" customWidth="1"/>
    <col min="787" max="787" width="9.28515625" style="16"/>
    <col min="788" max="788" width="10.42578125" style="16" bestFit="1" customWidth="1"/>
    <col min="789" max="1020" width="9.28515625" style="16"/>
    <col min="1021" max="1021" width="6" style="16" customWidth="1"/>
    <col min="1022" max="1022" width="2.5703125" style="16" customWidth="1"/>
    <col min="1023" max="1023" width="37.42578125" style="16" bestFit="1" customWidth="1"/>
    <col min="1024" max="1024" width="15.5703125" style="16" customWidth="1"/>
    <col min="1025" max="1025" width="3" style="16" customWidth="1"/>
    <col min="1026" max="1026" width="10.5703125" style="16" customWidth="1"/>
    <col min="1027" max="1027" width="3.28515625" style="16" customWidth="1"/>
    <col min="1028" max="1028" width="12.7109375" style="16" customWidth="1"/>
    <col min="1029" max="1029" width="2.42578125" style="16" customWidth="1"/>
    <col min="1030" max="1030" width="10.7109375" style="16" customWidth="1"/>
    <col min="1031" max="1031" width="1.7109375" style="16" customWidth="1"/>
    <col min="1032" max="1032" width="14.28515625" style="16" customWidth="1"/>
    <col min="1033" max="1033" width="3.28515625" style="16" bestFit="1" customWidth="1"/>
    <col min="1034" max="1034" width="10.7109375" style="16" customWidth="1"/>
    <col min="1035" max="1035" width="2.7109375" style="16" customWidth="1"/>
    <col min="1036" max="1036" width="14.28515625" style="16" customWidth="1"/>
    <col min="1037" max="1037" width="2.7109375" style="16" customWidth="1"/>
    <col min="1038" max="1038" width="23.42578125" style="16" bestFit="1" customWidth="1"/>
    <col min="1039" max="1039" width="9.28515625" style="16"/>
    <col min="1040" max="1040" width="10.5703125" style="16" bestFit="1" customWidth="1"/>
    <col min="1041" max="1041" width="9.28515625" style="16"/>
    <col min="1042" max="1042" width="10.7109375" style="16" bestFit="1" customWidth="1"/>
    <col min="1043" max="1043" width="9.28515625" style="16"/>
    <col min="1044" max="1044" width="10.42578125" style="16" bestFit="1" customWidth="1"/>
    <col min="1045" max="1276" width="9.28515625" style="16"/>
    <col min="1277" max="1277" width="6" style="16" customWidth="1"/>
    <col min="1278" max="1278" width="2.5703125" style="16" customWidth="1"/>
    <col min="1279" max="1279" width="37.42578125" style="16" bestFit="1" customWidth="1"/>
    <col min="1280" max="1280" width="15.5703125" style="16" customWidth="1"/>
    <col min="1281" max="1281" width="3" style="16" customWidth="1"/>
    <col min="1282" max="1282" width="10.5703125" style="16" customWidth="1"/>
    <col min="1283" max="1283" width="3.28515625" style="16" customWidth="1"/>
    <col min="1284" max="1284" width="12.7109375" style="16" customWidth="1"/>
    <col min="1285" max="1285" width="2.42578125" style="16" customWidth="1"/>
    <col min="1286" max="1286" width="10.7109375" style="16" customWidth="1"/>
    <col min="1287" max="1287" width="1.7109375" style="16" customWidth="1"/>
    <col min="1288" max="1288" width="14.28515625" style="16" customWidth="1"/>
    <col min="1289" max="1289" width="3.28515625" style="16" bestFit="1" customWidth="1"/>
    <col min="1290" max="1290" width="10.7109375" style="16" customWidth="1"/>
    <col min="1291" max="1291" width="2.7109375" style="16" customWidth="1"/>
    <col min="1292" max="1292" width="14.28515625" style="16" customWidth="1"/>
    <col min="1293" max="1293" width="2.7109375" style="16" customWidth="1"/>
    <col min="1294" max="1294" width="23.42578125" style="16" bestFit="1" customWidth="1"/>
    <col min="1295" max="1295" width="9.28515625" style="16"/>
    <col min="1296" max="1296" width="10.5703125" style="16" bestFit="1" customWidth="1"/>
    <col min="1297" max="1297" width="9.28515625" style="16"/>
    <col min="1298" max="1298" width="10.7109375" style="16" bestFit="1" customWidth="1"/>
    <col min="1299" max="1299" width="9.28515625" style="16"/>
    <col min="1300" max="1300" width="10.42578125" style="16" bestFit="1" customWidth="1"/>
    <col min="1301" max="1532" width="9.28515625" style="16"/>
    <col min="1533" max="1533" width="6" style="16" customWidth="1"/>
    <col min="1534" max="1534" width="2.5703125" style="16" customWidth="1"/>
    <col min="1535" max="1535" width="37.42578125" style="16" bestFit="1" customWidth="1"/>
    <col min="1536" max="1536" width="15.5703125" style="16" customWidth="1"/>
    <col min="1537" max="1537" width="3" style="16" customWidth="1"/>
    <col min="1538" max="1538" width="10.5703125" style="16" customWidth="1"/>
    <col min="1539" max="1539" width="3.28515625" style="16" customWidth="1"/>
    <col min="1540" max="1540" width="12.7109375" style="16" customWidth="1"/>
    <col min="1541" max="1541" width="2.42578125" style="16" customWidth="1"/>
    <col min="1542" max="1542" width="10.7109375" style="16" customWidth="1"/>
    <col min="1543" max="1543" width="1.7109375" style="16" customWidth="1"/>
    <col min="1544" max="1544" width="14.28515625" style="16" customWidth="1"/>
    <col min="1545" max="1545" width="3.28515625" style="16" bestFit="1" customWidth="1"/>
    <col min="1546" max="1546" width="10.7109375" style="16" customWidth="1"/>
    <col min="1547" max="1547" width="2.7109375" style="16" customWidth="1"/>
    <col min="1548" max="1548" width="14.28515625" style="16" customWidth="1"/>
    <col min="1549" max="1549" width="2.7109375" style="16" customWidth="1"/>
    <col min="1550" max="1550" width="23.42578125" style="16" bestFit="1" customWidth="1"/>
    <col min="1551" max="1551" width="9.28515625" style="16"/>
    <col min="1552" max="1552" width="10.5703125" style="16" bestFit="1" customWidth="1"/>
    <col min="1553" max="1553" width="9.28515625" style="16"/>
    <col min="1554" max="1554" width="10.7109375" style="16" bestFit="1" customWidth="1"/>
    <col min="1555" max="1555" width="9.28515625" style="16"/>
    <col min="1556" max="1556" width="10.42578125" style="16" bestFit="1" customWidth="1"/>
    <col min="1557" max="1788" width="9.28515625" style="16"/>
    <col min="1789" max="1789" width="6" style="16" customWidth="1"/>
    <col min="1790" max="1790" width="2.5703125" style="16" customWidth="1"/>
    <col min="1791" max="1791" width="37.42578125" style="16" bestFit="1" customWidth="1"/>
    <col min="1792" max="1792" width="15.5703125" style="16" customWidth="1"/>
    <col min="1793" max="1793" width="3" style="16" customWidth="1"/>
    <col min="1794" max="1794" width="10.5703125" style="16" customWidth="1"/>
    <col min="1795" max="1795" width="3.28515625" style="16" customWidth="1"/>
    <col min="1796" max="1796" width="12.7109375" style="16" customWidth="1"/>
    <col min="1797" max="1797" width="2.42578125" style="16" customWidth="1"/>
    <col min="1798" max="1798" width="10.7109375" style="16" customWidth="1"/>
    <col min="1799" max="1799" width="1.7109375" style="16" customWidth="1"/>
    <col min="1800" max="1800" width="14.28515625" style="16" customWidth="1"/>
    <col min="1801" max="1801" width="3.28515625" style="16" bestFit="1" customWidth="1"/>
    <col min="1802" max="1802" width="10.7109375" style="16" customWidth="1"/>
    <col min="1803" max="1803" width="2.7109375" style="16" customWidth="1"/>
    <col min="1804" max="1804" width="14.28515625" style="16" customWidth="1"/>
    <col min="1805" max="1805" width="2.7109375" style="16" customWidth="1"/>
    <col min="1806" max="1806" width="23.42578125" style="16" bestFit="1" customWidth="1"/>
    <col min="1807" max="1807" width="9.28515625" style="16"/>
    <col min="1808" max="1808" width="10.5703125" style="16" bestFit="1" customWidth="1"/>
    <col min="1809" max="1809" width="9.28515625" style="16"/>
    <col min="1810" max="1810" width="10.7109375" style="16" bestFit="1" customWidth="1"/>
    <col min="1811" max="1811" width="9.28515625" style="16"/>
    <col min="1812" max="1812" width="10.42578125" style="16" bestFit="1" customWidth="1"/>
    <col min="1813" max="2044" width="9.28515625" style="16"/>
    <col min="2045" max="2045" width="6" style="16" customWidth="1"/>
    <col min="2046" max="2046" width="2.5703125" style="16" customWidth="1"/>
    <col min="2047" max="2047" width="37.42578125" style="16" bestFit="1" customWidth="1"/>
    <col min="2048" max="2048" width="15.5703125" style="16" customWidth="1"/>
    <col min="2049" max="2049" width="3" style="16" customWidth="1"/>
    <col min="2050" max="2050" width="10.5703125" style="16" customWidth="1"/>
    <col min="2051" max="2051" width="3.28515625" style="16" customWidth="1"/>
    <col min="2052" max="2052" width="12.7109375" style="16" customWidth="1"/>
    <col min="2053" max="2053" width="2.42578125" style="16" customWidth="1"/>
    <col min="2054" max="2054" width="10.7109375" style="16" customWidth="1"/>
    <col min="2055" max="2055" width="1.7109375" style="16" customWidth="1"/>
    <col min="2056" max="2056" width="14.28515625" style="16" customWidth="1"/>
    <col min="2057" max="2057" width="3.28515625" style="16" bestFit="1" customWidth="1"/>
    <col min="2058" max="2058" width="10.7109375" style="16" customWidth="1"/>
    <col min="2059" max="2059" width="2.7109375" style="16" customWidth="1"/>
    <col min="2060" max="2060" width="14.28515625" style="16" customWidth="1"/>
    <col min="2061" max="2061" width="2.7109375" style="16" customWidth="1"/>
    <col min="2062" max="2062" width="23.42578125" style="16" bestFit="1" customWidth="1"/>
    <col min="2063" max="2063" width="9.28515625" style="16"/>
    <col min="2064" max="2064" width="10.5703125" style="16" bestFit="1" customWidth="1"/>
    <col min="2065" max="2065" width="9.28515625" style="16"/>
    <col min="2066" max="2066" width="10.7109375" style="16" bestFit="1" customWidth="1"/>
    <col min="2067" max="2067" width="9.28515625" style="16"/>
    <col min="2068" max="2068" width="10.42578125" style="16" bestFit="1" customWidth="1"/>
    <col min="2069" max="2300" width="9.28515625" style="16"/>
    <col min="2301" max="2301" width="6" style="16" customWidth="1"/>
    <col min="2302" max="2302" width="2.5703125" style="16" customWidth="1"/>
    <col min="2303" max="2303" width="37.42578125" style="16" bestFit="1" customWidth="1"/>
    <col min="2304" max="2304" width="15.5703125" style="16" customWidth="1"/>
    <col min="2305" max="2305" width="3" style="16" customWidth="1"/>
    <col min="2306" max="2306" width="10.5703125" style="16" customWidth="1"/>
    <col min="2307" max="2307" width="3.28515625" style="16" customWidth="1"/>
    <col min="2308" max="2308" width="12.7109375" style="16" customWidth="1"/>
    <col min="2309" max="2309" width="2.42578125" style="16" customWidth="1"/>
    <col min="2310" max="2310" width="10.7109375" style="16" customWidth="1"/>
    <col min="2311" max="2311" width="1.7109375" style="16" customWidth="1"/>
    <col min="2312" max="2312" width="14.28515625" style="16" customWidth="1"/>
    <col min="2313" max="2313" width="3.28515625" style="16" bestFit="1" customWidth="1"/>
    <col min="2314" max="2314" width="10.7109375" style="16" customWidth="1"/>
    <col min="2315" max="2315" width="2.7109375" style="16" customWidth="1"/>
    <col min="2316" max="2316" width="14.28515625" style="16" customWidth="1"/>
    <col min="2317" max="2317" width="2.7109375" style="16" customWidth="1"/>
    <col min="2318" max="2318" width="23.42578125" style="16" bestFit="1" customWidth="1"/>
    <col min="2319" max="2319" width="9.28515625" style="16"/>
    <col min="2320" max="2320" width="10.5703125" style="16" bestFit="1" customWidth="1"/>
    <col min="2321" max="2321" width="9.28515625" style="16"/>
    <col min="2322" max="2322" width="10.7109375" style="16" bestFit="1" customWidth="1"/>
    <col min="2323" max="2323" width="9.28515625" style="16"/>
    <col min="2324" max="2324" width="10.42578125" style="16" bestFit="1" customWidth="1"/>
    <col min="2325" max="2556" width="9.28515625" style="16"/>
    <col min="2557" max="2557" width="6" style="16" customWidth="1"/>
    <col min="2558" max="2558" width="2.5703125" style="16" customWidth="1"/>
    <col min="2559" max="2559" width="37.42578125" style="16" bestFit="1" customWidth="1"/>
    <col min="2560" max="2560" width="15.5703125" style="16" customWidth="1"/>
    <col min="2561" max="2561" width="3" style="16" customWidth="1"/>
    <col min="2562" max="2562" width="10.5703125" style="16" customWidth="1"/>
    <col min="2563" max="2563" width="3.28515625" style="16" customWidth="1"/>
    <col min="2564" max="2564" width="12.7109375" style="16" customWidth="1"/>
    <col min="2565" max="2565" width="2.42578125" style="16" customWidth="1"/>
    <col min="2566" max="2566" width="10.7109375" style="16" customWidth="1"/>
    <col min="2567" max="2567" width="1.7109375" style="16" customWidth="1"/>
    <col min="2568" max="2568" width="14.28515625" style="16" customWidth="1"/>
    <col min="2569" max="2569" width="3.28515625" style="16" bestFit="1" customWidth="1"/>
    <col min="2570" max="2570" width="10.7109375" style="16" customWidth="1"/>
    <col min="2571" max="2571" width="2.7109375" style="16" customWidth="1"/>
    <col min="2572" max="2572" width="14.28515625" style="16" customWidth="1"/>
    <col min="2573" max="2573" width="2.7109375" style="16" customWidth="1"/>
    <col min="2574" max="2574" width="23.42578125" style="16" bestFit="1" customWidth="1"/>
    <col min="2575" max="2575" width="9.28515625" style="16"/>
    <col min="2576" max="2576" width="10.5703125" style="16" bestFit="1" customWidth="1"/>
    <col min="2577" max="2577" width="9.28515625" style="16"/>
    <col min="2578" max="2578" width="10.7109375" style="16" bestFit="1" customWidth="1"/>
    <col min="2579" max="2579" width="9.28515625" style="16"/>
    <col min="2580" max="2580" width="10.42578125" style="16" bestFit="1" customWidth="1"/>
    <col min="2581" max="2812" width="9.28515625" style="16"/>
    <col min="2813" max="2813" width="6" style="16" customWidth="1"/>
    <col min="2814" max="2814" width="2.5703125" style="16" customWidth="1"/>
    <col min="2815" max="2815" width="37.42578125" style="16" bestFit="1" customWidth="1"/>
    <col min="2816" max="2816" width="15.5703125" style="16" customWidth="1"/>
    <col min="2817" max="2817" width="3" style="16" customWidth="1"/>
    <col min="2818" max="2818" width="10.5703125" style="16" customWidth="1"/>
    <col min="2819" max="2819" width="3.28515625" style="16" customWidth="1"/>
    <col min="2820" max="2820" width="12.7109375" style="16" customWidth="1"/>
    <col min="2821" max="2821" width="2.42578125" style="16" customWidth="1"/>
    <col min="2822" max="2822" width="10.7109375" style="16" customWidth="1"/>
    <col min="2823" max="2823" width="1.7109375" style="16" customWidth="1"/>
    <col min="2824" max="2824" width="14.28515625" style="16" customWidth="1"/>
    <col min="2825" max="2825" width="3.28515625" style="16" bestFit="1" customWidth="1"/>
    <col min="2826" max="2826" width="10.7109375" style="16" customWidth="1"/>
    <col min="2827" max="2827" width="2.7109375" style="16" customWidth="1"/>
    <col min="2828" max="2828" width="14.28515625" style="16" customWidth="1"/>
    <col min="2829" max="2829" width="2.7109375" style="16" customWidth="1"/>
    <col min="2830" max="2830" width="23.42578125" style="16" bestFit="1" customWidth="1"/>
    <col min="2831" max="2831" width="9.28515625" style="16"/>
    <col min="2832" max="2832" width="10.5703125" style="16" bestFit="1" customWidth="1"/>
    <col min="2833" max="2833" width="9.28515625" style="16"/>
    <col min="2834" max="2834" width="10.7109375" style="16" bestFit="1" customWidth="1"/>
    <col min="2835" max="2835" width="9.28515625" style="16"/>
    <col min="2836" max="2836" width="10.42578125" style="16" bestFit="1" customWidth="1"/>
    <col min="2837" max="3068" width="9.28515625" style="16"/>
    <col min="3069" max="3069" width="6" style="16" customWidth="1"/>
    <col min="3070" max="3070" width="2.5703125" style="16" customWidth="1"/>
    <col min="3071" max="3071" width="37.42578125" style="16" bestFit="1" customWidth="1"/>
    <col min="3072" max="3072" width="15.5703125" style="16" customWidth="1"/>
    <col min="3073" max="3073" width="3" style="16" customWidth="1"/>
    <col min="3074" max="3074" width="10.5703125" style="16" customWidth="1"/>
    <col min="3075" max="3075" width="3.28515625" style="16" customWidth="1"/>
    <col min="3076" max="3076" width="12.7109375" style="16" customWidth="1"/>
    <col min="3077" max="3077" width="2.42578125" style="16" customWidth="1"/>
    <col min="3078" max="3078" width="10.7109375" style="16" customWidth="1"/>
    <col min="3079" max="3079" width="1.7109375" style="16" customWidth="1"/>
    <col min="3080" max="3080" width="14.28515625" style="16" customWidth="1"/>
    <col min="3081" max="3081" width="3.28515625" style="16" bestFit="1" customWidth="1"/>
    <col min="3082" max="3082" width="10.7109375" style="16" customWidth="1"/>
    <col min="3083" max="3083" width="2.7109375" style="16" customWidth="1"/>
    <col min="3084" max="3084" width="14.28515625" style="16" customWidth="1"/>
    <col min="3085" max="3085" width="2.7109375" style="16" customWidth="1"/>
    <col min="3086" max="3086" width="23.42578125" style="16" bestFit="1" customWidth="1"/>
    <col min="3087" max="3087" width="9.28515625" style="16"/>
    <col min="3088" max="3088" width="10.5703125" style="16" bestFit="1" customWidth="1"/>
    <col min="3089" max="3089" width="9.28515625" style="16"/>
    <col min="3090" max="3090" width="10.7109375" style="16" bestFit="1" customWidth="1"/>
    <col min="3091" max="3091" width="9.28515625" style="16"/>
    <col min="3092" max="3092" width="10.42578125" style="16" bestFit="1" customWidth="1"/>
    <col min="3093" max="3324" width="9.28515625" style="16"/>
    <col min="3325" max="3325" width="6" style="16" customWidth="1"/>
    <col min="3326" max="3326" width="2.5703125" style="16" customWidth="1"/>
    <col min="3327" max="3327" width="37.42578125" style="16" bestFit="1" customWidth="1"/>
    <col min="3328" max="3328" width="15.5703125" style="16" customWidth="1"/>
    <col min="3329" max="3329" width="3" style="16" customWidth="1"/>
    <col min="3330" max="3330" width="10.5703125" style="16" customWidth="1"/>
    <col min="3331" max="3331" width="3.28515625" style="16" customWidth="1"/>
    <col min="3332" max="3332" width="12.7109375" style="16" customWidth="1"/>
    <col min="3333" max="3333" width="2.42578125" style="16" customWidth="1"/>
    <col min="3334" max="3334" width="10.7109375" style="16" customWidth="1"/>
    <col min="3335" max="3335" width="1.7109375" style="16" customWidth="1"/>
    <col min="3336" max="3336" width="14.28515625" style="16" customWidth="1"/>
    <col min="3337" max="3337" width="3.28515625" style="16" bestFit="1" customWidth="1"/>
    <col min="3338" max="3338" width="10.7109375" style="16" customWidth="1"/>
    <col min="3339" max="3339" width="2.7109375" style="16" customWidth="1"/>
    <col min="3340" max="3340" width="14.28515625" style="16" customWidth="1"/>
    <col min="3341" max="3341" width="2.7109375" style="16" customWidth="1"/>
    <col min="3342" max="3342" width="23.42578125" style="16" bestFit="1" customWidth="1"/>
    <col min="3343" max="3343" width="9.28515625" style="16"/>
    <col min="3344" max="3344" width="10.5703125" style="16" bestFit="1" customWidth="1"/>
    <col min="3345" max="3345" width="9.28515625" style="16"/>
    <col min="3346" max="3346" width="10.7109375" style="16" bestFit="1" customWidth="1"/>
    <col min="3347" max="3347" width="9.28515625" style="16"/>
    <col min="3348" max="3348" width="10.42578125" style="16" bestFit="1" customWidth="1"/>
    <col min="3349" max="3580" width="9.28515625" style="16"/>
    <col min="3581" max="3581" width="6" style="16" customWidth="1"/>
    <col min="3582" max="3582" width="2.5703125" style="16" customWidth="1"/>
    <col min="3583" max="3583" width="37.42578125" style="16" bestFit="1" customWidth="1"/>
    <col min="3584" max="3584" width="15.5703125" style="16" customWidth="1"/>
    <col min="3585" max="3585" width="3" style="16" customWidth="1"/>
    <col min="3586" max="3586" width="10.5703125" style="16" customWidth="1"/>
    <col min="3587" max="3587" width="3.28515625" style="16" customWidth="1"/>
    <col min="3588" max="3588" width="12.7109375" style="16" customWidth="1"/>
    <col min="3589" max="3589" width="2.42578125" style="16" customWidth="1"/>
    <col min="3590" max="3590" width="10.7109375" style="16" customWidth="1"/>
    <col min="3591" max="3591" width="1.7109375" style="16" customWidth="1"/>
    <col min="3592" max="3592" width="14.28515625" style="16" customWidth="1"/>
    <col min="3593" max="3593" width="3.28515625" style="16" bestFit="1" customWidth="1"/>
    <col min="3594" max="3594" width="10.7109375" style="16" customWidth="1"/>
    <col min="3595" max="3595" width="2.7109375" style="16" customWidth="1"/>
    <col min="3596" max="3596" width="14.28515625" style="16" customWidth="1"/>
    <col min="3597" max="3597" width="2.7109375" style="16" customWidth="1"/>
    <col min="3598" max="3598" width="23.42578125" style="16" bestFit="1" customWidth="1"/>
    <col min="3599" max="3599" width="9.28515625" style="16"/>
    <col min="3600" max="3600" width="10.5703125" style="16" bestFit="1" customWidth="1"/>
    <col min="3601" max="3601" width="9.28515625" style="16"/>
    <col min="3602" max="3602" width="10.7109375" style="16" bestFit="1" customWidth="1"/>
    <col min="3603" max="3603" width="9.28515625" style="16"/>
    <col min="3604" max="3604" width="10.42578125" style="16" bestFit="1" customWidth="1"/>
    <col min="3605" max="3836" width="9.28515625" style="16"/>
    <col min="3837" max="3837" width="6" style="16" customWidth="1"/>
    <col min="3838" max="3838" width="2.5703125" style="16" customWidth="1"/>
    <col min="3839" max="3839" width="37.42578125" style="16" bestFit="1" customWidth="1"/>
    <col min="3840" max="3840" width="15.5703125" style="16" customWidth="1"/>
    <col min="3841" max="3841" width="3" style="16" customWidth="1"/>
    <col min="3842" max="3842" width="10.5703125" style="16" customWidth="1"/>
    <col min="3843" max="3843" width="3.28515625" style="16" customWidth="1"/>
    <col min="3844" max="3844" width="12.7109375" style="16" customWidth="1"/>
    <col min="3845" max="3845" width="2.42578125" style="16" customWidth="1"/>
    <col min="3846" max="3846" width="10.7109375" style="16" customWidth="1"/>
    <col min="3847" max="3847" width="1.7109375" style="16" customWidth="1"/>
    <col min="3848" max="3848" width="14.28515625" style="16" customWidth="1"/>
    <col min="3849" max="3849" width="3.28515625" style="16" bestFit="1" customWidth="1"/>
    <col min="3850" max="3850" width="10.7109375" style="16" customWidth="1"/>
    <col min="3851" max="3851" width="2.7109375" style="16" customWidth="1"/>
    <col min="3852" max="3852" width="14.28515625" style="16" customWidth="1"/>
    <col min="3853" max="3853" width="2.7109375" style="16" customWidth="1"/>
    <col min="3854" max="3854" width="23.42578125" style="16" bestFit="1" customWidth="1"/>
    <col min="3855" max="3855" width="9.28515625" style="16"/>
    <col min="3856" max="3856" width="10.5703125" style="16" bestFit="1" customWidth="1"/>
    <col min="3857" max="3857" width="9.28515625" style="16"/>
    <col min="3858" max="3858" width="10.7109375" style="16" bestFit="1" customWidth="1"/>
    <col min="3859" max="3859" width="9.28515625" style="16"/>
    <col min="3860" max="3860" width="10.42578125" style="16" bestFit="1" customWidth="1"/>
    <col min="3861" max="4092" width="9.28515625" style="16"/>
    <col min="4093" max="4093" width="6" style="16" customWidth="1"/>
    <col min="4094" max="4094" width="2.5703125" style="16" customWidth="1"/>
    <col min="4095" max="4095" width="37.42578125" style="16" bestFit="1" customWidth="1"/>
    <col min="4096" max="4096" width="15.5703125" style="16" customWidth="1"/>
    <col min="4097" max="4097" width="3" style="16" customWidth="1"/>
    <col min="4098" max="4098" width="10.5703125" style="16" customWidth="1"/>
    <col min="4099" max="4099" width="3.28515625" style="16" customWidth="1"/>
    <col min="4100" max="4100" width="12.7109375" style="16" customWidth="1"/>
    <col min="4101" max="4101" width="2.42578125" style="16" customWidth="1"/>
    <col min="4102" max="4102" width="10.7109375" style="16" customWidth="1"/>
    <col min="4103" max="4103" width="1.7109375" style="16" customWidth="1"/>
    <col min="4104" max="4104" width="14.28515625" style="16" customWidth="1"/>
    <col min="4105" max="4105" width="3.28515625" style="16" bestFit="1" customWidth="1"/>
    <col min="4106" max="4106" width="10.7109375" style="16" customWidth="1"/>
    <col min="4107" max="4107" width="2.7109375" style="16" customWidth="1"/>
    <col min="4108" max="4108" width="14.28515625" style="16" customWidth="1"/>
    <col min="4109" max="4109" width="2.7109375" style="16" customWidth="1"/>
    <col min="4110" max="4110" width="23.42578125" style="16" bestFit="1" customWidth="1"/>
    <col min="4111" max="4111" width="9.28515625" style="16"/>
    <col min="4112" max="4112" width="10.5703125" style="16" bestFit="1" customWidth="1"/>
    <col min="4113" max="4113" width="9.28515625" style="16"/>
    <col min="4114" max="4114" width="10.7109375" style="16" bestFit="1" customWidth="1"/>
    <col min="4115" max="4115" width="9.28515625" style="16"/>
    <col min="4116" max="4116" width="10.42578125" style="16" bestFit="1" customWidth="1"/>
    <col min="4117" max="4348" width="9.28515625" style="16"/>
    <col min="4349" max="4349" width="6" style="16" customWidth="1"/>
    <col min="4350" max="4350" width="2.5703125" style="16" customWidth="1"/>
    <col min="4351" max="4351" width="37.42578125" style="16" bestFit="1" customWidth="1"/>
    <col min="4352" max="4352" width="15.5703125" style="16" customWidth="1"/>
    <col min="4353" max="4353" width="3" style="16" customWidth="1"/>
    <col min="4354" max="4354" width="10.5703125" style="16" customWidth="1"/>
    <col min="4355" max="4355" width="3.28515625" style="16" customWidth="1"/>
    <col min="4356" max="4356" width="12.7109375" style="16" customWidth="1"/>
    <col min="4357" max="4357" width="2.42578125" style="16" customWidth="1"/>
    <col min="4358" max="4358" width="10.7109375" style="16" customWidth="1"/>
    <col min="4359" max="4359" width="1.7109375" style="16" customWidth="1"/>
    <col min="4360" max="4360" width="14.28515625" style="16" customWidth="1"/>
    <col min="4361" max="4361" width="3.28515625" style="16" bestFit="1" customWidth="1"/>
    <col min="4362" max="4362" width="10.7109375" style="16" customWidth="1"/>
    <col min="4363" max="4363" width="2.7109375" style="16" customWidth="1"/>
    <col min="4364" max="4364" width="14.28515625" style="16" customWidth="1"/>
    <col min="4365" max="4365" width="2.7109375" style="16" customWidth="1"/>
    <col min="4366" max="4366" width="23.42578125" style="16" bestFit="1" customWidth="1"/>
    <col min="4367" max="4367" width="9.28515625" style="16"/>
    <col min="4368" max="4368" width="10.5703125" style="16" bestFit="1" customWidth="1"/>
    <col min="4369" max="4369" width="9.28515625" style="16"/>
    <col min="4370" max="4370" width="10.7109375" style="16" bestFit="1" customWidth="1"/>
    <col min="4371" max="4371" width="9.28515625" style="16"/>
    <col min="4372" max="4372" width="10.42578125" style="16" bestFit="1" customWidth="1"/>
    <col min="4373" max="4604" width="9.28515625" style="16"/>
    <col min="4605" max="4605" width="6" style="16" customWidth="1"/>
    <col min="4606" max="4606" width="2.5703125" style="16" customWidth="1"/>
    <col min="4607" max="4607" width="37.42578125" style="16" bestFit="1" customWidth="1"/>
    <col min="4608" max="4608" width="15.5703125" style="16" customWidth="1"/>
    <col min="4609" max="4609" width="3" style="16" customWidth="1"/>
    <col min="4610" max="4610" width="10.5703125" style="16" customWidth="1"/>
    <col min="4611" max="4611" width="3.28515625" style="16" customWidth="1"/>
    <col min="4612" max="4612" width="12.7109375" style="16" customWidth="1"/>
    <col min="4613" max="4613" width="2.42578125" style="16" customWidth="1"/>
    <col min="4614" max="4614" width="10.7109375" style="16" customWidth="1"/>
    <col min="4615" max="4615" width="1.7109375" style="16" customWidth="1"/>
    <col min="4616" max="4616" width="14.28515625" style="16" customWidth="1"/>
    <col min="4617" max="4617" width="3.28515625" style="16" bestFit="1" customWidth="1"/>
    <col min="4618" max="4618" width="10.7109375" style="16" customWidth="1"/>
    <col min="4619" max="4619" width="2.7109375" style="16" customWidth="1"/>
    <col min="4620" max="4620" width="14.28515625" style="16" customWidth="1"/>
    <col min="4621" max="4621" width="2.7109375" style="16" customWidth="1"/>
    <col min="4622" max="4622" width="23.42578125" style="16" bestFit="1" customWidth="1"/>
    <col min="4623" max="4623" width="9.28515625" style="16"/>
    <col min="4624" max="4624" width="10.5703125" style="16" bestFit="1" customWidth="1"/>
    <col min="4625" max="4625" width="9.28515625" style="16"/>
    <col min="4626" max="4626" width="10.7109375" style="16" bestFit="1" customWidth="1"/>
    <col min="4627" max="4627" width="9.28515625" style="16"/>
    <col min="4628" max="4628" width="10.42578125" style="16" bestFit="1" customWidth="1"/>
    <col min="4629" max="4860" width="9.28515625" style="16"/>
    <col min="4861" max="4861" width="6" style="16" customWidth="1"/>
    <col min="4862" max="4862" width="2.5703125" style="16" customWidth="1"/>
    <col min="4863" max="4863" width="37.42578125" style="16" bestFit="1" customWidth="1"/>
    <col min="4864" max="4864" width="15.5703125" style="16" customWidth="1"/>
    <col min="4865" max="4865" width="3" style="16" customWidth="1"/>
    <col min="4866" max="4866" width="10.5703125" style="16" customWidth="1"/>
    <col min="4867" max="4867" width="3.28515625" style="16" customWidth="1"/>
    <col min="4868" max="4868" width="12.7109375" style="16" customWidth="1"/>
    <col min="4869" max="4869" width="2.42578125" style="16" customWidth="1"/>
    <col min="4870" max="4870" width="10.7109375" style="16" customWidth="1"/>
    <col min="4871" max="4871" width="1.7109375" style="16" customWidth="1"/>
    <col min="4872" max="4872" width="14.28515625" style="16" customWidth="1"/>
    <col min="4873" max="4873" width="3.28515625" style="16" bestFit="1" customWidth="1"/>
    <col min="4874" max="4874" width="10.7109375" style="16" customWidth="1"/>
    <col min="4875" max="4875" width="2.7109375" style="16" customWidth="1"/>
    <col min="4876" max="4876" width="14.28515625" style="16" customWidth="1"/>
    <col min="4877" max="4877" width="2.7109375" style="16" customWidth="1"/>
    <col min="4878" max="4878" width="23.42578125" style="16" bestFit="1" customWidth="1"/>
    <col min="4879" max="4879" width="9.28515625" style="16"/>
    <col min="4880" max="4880" width="10.5703125" style="16" bestFit="1" customWidth="1"/>
    <col min="4881" max="4881" width="9.28515625" style="16"/>
    <col min="4882" max="4882" width="10.7109375" style="16" bestFit="1" customWidth="1"/>
    <col min="4883" max="4883" width="9.28515625" style="16"/>
    <col min="4884" max="4884" width="10.42578125" style="16" bestFit="1" customWidth="1"/>
    <col min="4885" max="5116" width="9.28515625" style="16"/>
    <col min="5117" max="5117" width="6" style="16" customWidth="1"/>
    <col min="5118" max="5118" width="2.5703125" style="16" customWidth="1"/>
    <col min="5119" max="5119" width="37.42578125" style="16" bestFit="1" customWidth="1"/>
    <col min="5120" max="5120" width="15.5703125" style="16" customWidth="1"/>
    <col min="5121" max="5121" width="3" style="16" customWidth="1"/>
    <col min="5122" max="5122" width="10.5703125" style="16" customWidth="1"/>
    <col min="5123" max="5123" width="3.28515625" style="16" customWidth="1"/>
    <col min="5124" max="5124" width="12.7109375" style="16" customWidth="1"/>
    <col min="5125" max="5125" width="2.42578125" style="16" customWidth="1"/>
    <col min="5126" max="5126" width="10.7109375" style="16" customWidth="1"/>
    <col min="5127" max="5127" width="1.7109375" style="16" customWidth="1"/>
    <col min="5128" max="5128" width="14.28515625" style="16" customWidth="1"/>
    <col min="5129" max="5129" width="3.28515625" style="16" bestFit="1" customWidth="1"/>
    <col min="5130" max="5130" width="10.7109375" style="16" customWidth="1"/>
    <col min="5131" max="5131" width="2.7109375" style="16" customWidth="1"/>
    <col min="5132" max="5132" width="14.28515625" style="16" customWidth="1"/>
    <col min="5133" max="5133" width="2.7109375" style="16" customWidth="1"/>
    <col min="5134" max="5134" width="23.42578125" style="16" bestFit="1" customWidth="1"/>
    <col min="5135" max="5135" width="9.28515625" style="16"/>
    <col min="5136" max="5136" width="10.5703125" style="16" bestFit="1" customWidth="1"/>
    <col min="5137" max="5137" width="9.28515625" style="16"/>
    <col min="5138" max="5138" width="10.7109375" style="16" bestFit="1" customWidth="1"/>
    <col min="5139" max="5139" width="9.28515625" style="16"/>
    <col min="5140" max="5140" width="10.42578125" style="16" bestFit="1" customWidth="1"/>
    <col min="5141" max="5372" width="9.28515625" style="16"/>
    <col min="5373" max="5373" width="6" style="16" customWidth="1"/>
    <col min="5374" max="5374" width="2.5703125" style="16" customWidth="1"/>
    <col min="5375" max="5375" width="37.42578125" style="16" bestFit="1" customWidth="1"/>
    <col min="5376" max="5376" width="15.5703125" style="16" customWidth="1"/>
    <col min="5377" max="5377" width="3" style="16" customWidth="1"/>
    <col min="5378" max="5378" width="10.5703125" style="16" customWidth="1"/>
    <col min="5379" max="5379" width="3.28515625" style="16" customWidth="1"/>
    <col min="5380" max="5380" width="12.7109375" style="16" customWidth="1"/>
    <col min="5381" max="5381" width="2.42578125" style="16" customWidth="1"/>
    <col min="5382" max="5382" width="10.7109375" style="16" customWidth="1"/>
    <col min="5383" max="5383" width="1.7109375" style="16" customWidth="1"/>
    <col min="5384" max="5384" width="14.28515625" style="16" customWidth="1"/>
    <col min="5385" max="5385" width="3.28515625" style="16" bestFit="1" customWidth="1"/>
    <col min="5386" max="5386" width="10.7109375" style="16" customWidth="1"/>
    <col min="5387" max="5387" width="2.7109375" style="16" customWidth="1"/>
    <col min="5388" max="5388" width="14.28515625" style="16" customWidth="1"/>
    <col min="5389" max="5389" width="2.7109375" style="16" customWidth="1"/>
    <col min="5390" max="5390" width="23.42578125" style="16" bestFit="1" customWidth="1"/>
    <col min="5391" max="5391" width="9.28515625" style="16"/>
    <col min="5392" max="5392" width="10.5703125" style="16" bestFit="1" customWidth="1"/>
    <col min="5393" max="5393" width="9.28515625" style="16"/>
    <col min="5394" max="5394" width="10.7109375" style="16" bestFit="1" customWidth="1"/>
    <col min="5395" max="5395" width="9.28515625" style="16"/>
    <col min="5396" max="5396" width="10.42578125" style="16" bestFit="1" customWidth="1"/>
    <col min="5397" max="5628" width="9.28515625" style="16"/>
    <col min="5629" max="5629" width="6" style="16" customWidth="1"/>
    <col min="5630" max="5630" width="2.5703125" style="16" customWidth="1"/>
    <col min="5631" max="5631" width="37.42578125" style="16" bestFit="1" customWidth="1"/>
    <col min="5632" max="5632" width="15.5703125" style="16" customWidth="1"/>
    <col min="5633" max="5633" width="3" style="16" customWidth="1"/>
    <col min="5634" max="5634" width="10.5703125" style="16" customWidth="1"/>
    <col min="5635" max="5635" width="3.28515625" style="16" customWidth="1"/>
    <col min="5636" max="5636" width="12.7109375" style="16" customWidth="1"/>
    <col min="5637" max="5637" width="2.42578125" style="16" customWidth="1"/>
    <col min="5638" max="5638" width="10.7109375" style="16" customWidth="1"/>
    <col min="5639" max="5639" width="1.7109375" style="16" customWidth="1"/>
    <col min="5640" max="5640" width="14.28515625" style="16" customWidth="1"/>
    <col min="5641" max="5641" width="3.28515625" style="16" bestFit="1" customWidth="1"/>
    <col min="5642" max="5642" width="10.7109375" style="16" customWidth="1"/>
    <col min="5643" max="5643" width="2.7109375" style="16" customWidth="1"/>
    <col min="5644" max="5644" width="14.28515625" style="16" customWidth="1"/>
    <col min="5645" max="5645" width="2.7109375" style="16" customWidth="1"/>
    <col min="5646" max="5646" width="23.42578125" style="16" bestFit="1" customWidth="1"/>
    <col min="5647" max="5647" width="9.28515625" style="16"/>
    <col min="5648" max="5648" width="10.5703125" style="16" bestFit="1" customWidth="1"/>
    <col min="5649" max="5649" width="9.28515625" style="16"/>
    <col min="5650" max="5650" width="10.7109375" style="16" bestFit="1" customWidth="1"/>
    <col min="5651" max="5651" width="9.28515625" style="16"/>
    <col min="5652" max="5652" width="10.42578125" style="16" bestFit="1" customWidth="1"/>
    <col min="5653" max="5884" width="9.28515625" style="16"/>
    <col min="5885" max="5885" width="6" style="16" customWidth="1"/>
    <col min="5886" max="5886" width="2.5703125" style="16" customWidth="1"/>
    <col min="5887" max="5887" width="37.42578125" style="16" bestFit="1" customWidth="1"/>
    <col min="5888" max="5888" width="15.5703125" style="16" customWidth="1"/>
    <col min="5889" max="5889" width="3" style="16" customWidth="1"/>
    <col min="5890" max="5890" width="10.5703125" style="16" customWidth="1"/>
    <col min="5891" max="5891" width="3.28515625" style="16" customWidth="1"/>
    <col min="5892" max="5892" width="12.7109375" style="16" customWidth="1"/>
    <col min="5893" max="5893" width="2.42578125" style="16" customWidth="1"/>
    <col min="5894" max="5894" width="10.7109375" style="16" customWidth="1"/>
    <col min="5895" max="5895" width="1.7109375" style="16" customWidth="1"/>
    <col min="5896" max="5896" width="14.28515625" style="16" customWidth="1"/>
    <col min="5897" max="5897" width="3.28515625" style="16" bestFit="1" customWidth="1"/>
    <col min="5898" max="5898" width="10.7109375" style="16" customWidth="1"/>
    <col min="5899" max="5899" width="2.7109375" style="16" customWidth="1"/>
    <col min="5900" max="5900" width="14.28515625" style="16" customWidth="1"/>
    <col min="5901" max="5901" width="2.7109375" style="16" customWidth="1"/>
    <col min="5902" max="5902" width="23.42578125" style="16" bestFit="1" customWidth="1"/>
    <col min="5903" max="5903" width="9.28515625" style="16"/>
    <col min="5904" max="5904" width="10.5703125" style="16" bestFit="1" customWidth="1"/>
    <col min="5905" max="5905" width="9.28515625" style="16"/>
    <col min="5906" max="5906" width="10.7109375" style="16" bestFit="1" customWidth="1"/>
    <col min="5907" max="5907" width="9.28515625" style="16"/>
    <col min="5908" max="5908" width="10.42578125" style="16" bestFit="1" customWidth="1"/>
    <col min="5909" max="6140" width="9.28515625" style="16"/>
    <col min="6141" max="6141" width="6" style="16" customWidth="1"/>
    <col min="6142" max="6142" width="2.5703125" style="16" customWidth="1"/>
    <col min="6143" max="6143" width="37.42578125" style="16" bestFit="1" customWidth="1"/>
    <col min="6144" max="6144" width="15.5703125" style="16" customWidth="1"/>
    <col min="6145" max="6145" width="3" style="16" customWidth="1"/>
    <col min="6146" max="6146" width="10.5703125" style="16" customWidth="1"/>
    <col min="6147" max="6147" width="3.28515625" style="16" customWidth="1"/>
    <col min="6148" max="6148" width="12.7109375" style="16" customWidth="1"/>
    <col min="6149" max="6149" width="2.42578125" style="16" customWidth="1"/>
    <col min="6150" max="6150" width="10.7109375" style="16" customWidth="1"/>
    <col min="6151" max="6151" width="1.7109375" style="16" customWidth="1"/>
    <col min="6152" max="6152" width="14.28515625" style="16" customWidth="1"/>
    <col min="6153" max="6153" width="3.28515625" style="16" bestFit="1" customWidth="1"/>
    <col min="6154" max="6154" width="10.7109375" style="16" customWidth="1"/>
    <col min="6155" max="6155" width="2.7109375" style="16" customWidth="1"/>
    <col min="6156" max="6156" width="14.28515625" style="16" customWidth="1"/>
    <col min="6157" max="6157" width="2.7109375" style="16" customWidth="1"/>
    <col min="6158" max="6158" width="23.42578125" style="16" bestFit="1" customWidth="1"/>
    <col min="6159" max="6159" width="9.28515625" style="16"/>
    <col min="6160" max="6160" width="10.5703125" style="16" bestFit="1" customWidth="1"/>
    <col min="6161" max="6161" width="9.28515625" style="16"/>
    <col min="6162" max="6162" width="10.7109375" style="16" bestFit="1" customWidth="1"/>
    <col min="6163" max="6163" width="9.28515625" style="16"/>
    <col min="6164" max="6164" width="10.42578125" style="16" bestFit="1" customWidth="1"/>
    <col min="6165" max="6396" width="9.28515625" style="16"/>
    <col min="6397" max="6397" width="6" style="16" customWidth="1"/>
    <col min="6398" max="6398" width="2.5703125" style="16" customWidth="1"/>
    <col min="6399" max="6399" width="37.42578125" style="16" bestFit="1" customWidth="1"/>
    <col min="6400" max="6400" width="15.5703125" style="16" customWidth="1"/>
    <col min="6401" max="6401" width="3" style="16" customWidth="1"/>
    <col min="6402" max="6402" width="10.5703125" style="16" customWidth="1"/>
    <col min="6403" max="6403" width="3.28515625" style="16" customWidth="1"/>
    <col min="6404" max="6404" width="12.7109375" style="16" customWidth="1"/>
    <col min="6405" max="6405" width="2.42578125" style="16" customWidth="1"/>
    <col min="6406" max="6406" width="10.7109375" style="16" customWidth="1"/>
    <col min="6407" max="6407" width="1.7109375" style="16" customWidth="1"/>
    <col min="6408" max="6408" width="14.28515625" style="16" customWidth="1"/>
    <col min="6409" max="6409" width="3.28515625" style="16" bestFit="1" customWidth="1"/>
    <col min="6410" max="6410" width="10.7109375" style="16" customWidth="1"/>
    <col min="6411" max="6411" width="2.7109375" style="16" customWidth="1"/>
    <col min="6412" max="6412" width="14.28515625" style="16" customWidth="1"/>
    <col min="6413" max="6413" width="2.7109375" style="16" customWidth="1"/>
    <col min="6414" max="6414" width="23.42578125" style="16" bestFit="1" customWidth="1"/>
    <col min="6415" max="6415" width="9.28515625" style="16"/>
    <col min="6416" max="6416" width="10.5703125" style="16" bestFit="1" customWidth="1"/>
    <col min="6417" max="6417" width="9.28515625" style="16"/>
    <col min="6418" max="6418" width="10.7109375" style="16" bestFit="1" customWidth="1"/>
    <col min="6419" max="6419" width="9.28515625" style="16"/>
    <col min="6420" max="6420" width="10.42578125" style="16" bestFit="1" customWidth="1"/>
    <col min="6421" max="6652" width="9.28515625" style="16"/>
    <col min="6653" max="6653" width="6" style="16" customWidth="1"/>
    <col min="6654" max="6654" width="2.5703125" style="16" customWidth="1"/>
    <col min="6655" max="6655" width="37.42578125" style="16" bestFit="1" customWidth="1"/>
    <col min="6656" max="6656" width="15.5703125" style="16" customWidth="1"/>
    <col min="6657" max="6657" width="3" style="16" customWidth="1"/>
    <col min="6658" max="6658" width="10.5703125" style="16" customWidth="1"/>
    <col min="6659" max="6659" width="3.28515625" style="16" customWidth="1"/>
    <col min="6660" max="6660" width="12.7109375" style="16" customWidth="1"/>
    <col min="6661" max="6661" width="2.42578125" style="16" customWidth="1"/>
    <col min="6662" max="6662" width="10.7109375" style="16" customWidth="1"/>
    <col min="6663" max="6663" width="1.7109375" style="16" customWidth="1"/>
    <col min="6664" max="6664" width="14.28515625" style="16" customWidth="1"/>
    <col min="6665" max="6665" width="3.28515625" style="16" bestFit="1" customWidth="1"/>
    <col min="6666" max="6666" width="10.7109375" style="16" customWidth="1"/>
    <col min="6667" max="6667" width="2.7109375" style="16" customWidth="1"/>
    <col min="6668" max="6668" width="14.28515625" style="16" customWidth="1"/>
    <col min="6669" max="6669" width="2.7109375" style="16" customWidth="1"/>
    <col min="6670" max="6670" width="23.42578125" style="16" bestFit="1" customWidth="1"/>
    <col min="6671" max="6671" width="9.28515625" style="16"/>
    <col min="6672" max="6672" width="10.5703125" style="16" bestFit="1" customWidth="1"/>
    <col min="6673" max="6673" width="9.28515625" style="16"/>
    <col min="6674" max="6674" width="10.7109375" style="16" bestFit="1" customWidth="1"/>
    <col min="6675" max="6675" width="9.28515625" style="16"/>
    <col min="6676" max="6676" width="10.42578125" style="16" bestFit="1" customWidth="1"/>
    <col min="6677" max="6908" width="9.28515625" style="16"/>
    <col min="6909" max="6909" width="6" style="16" customWidth="1"/>
    <col min="6910" max="6910" width="2.5703125" style="16" customWidth="1"/>
    <col min="6911" max="6911" width="37.42578125" style="16" bestFit="1" customWidth="1"/>
    <col min="6912" max="6912" width="15.5703125" style="16" customWidth="1"/>
    <col min="6913" max="6913" width="3" style="16" customWidth="1"/>
    <col min="6914" max="6914" width="10.5703125" style="16" customWidth="1"/>
    <col min="6915" max="6915" width="3.28515625" style="16" customWidth="1"/>
    <col min="6916" max="6916" width="12.7109375" style="16" customWidth="1"/>
    <col min="6917" max="6917" width="2.42578125" style="16" customWidth="1"/>
    <col min="6918" max="6918" width="10.7109375" style="16" customWidth="1"/>
    <col min="6919" max="6919" width="1.7109375" style="16" customWidth="1"/>
    <col min="6920" max="6920" width="14.28515625" style="16" customWidth="1"/>
    <col min="6921" max="6921" width="3.28515625" style="16" bestFit="1" customWidth="1"/>
    <col min="6922" max="6922" width="10.7109375" style="16" customWidth="1"/>
    <col min="6923" max="6923" width="2.7109375" style="16" customWidth="1"/>
    <col min="6924" max="6924" width="14.28515625" style="16" customWidth="1"/>
    <col min="6925" max="6925" width="2.7109375" style="16" customWidth="1"/>
    <col min="6926" max="6926" width="23.42578125" style="16" bestFit="1" customWidth="1"/>
    <col min="6927" max="6927" width="9.28515625" style="16"/>
    <col min="6928" max="6928" width="10.5703125" style="16" bestFit="1" customWidth="1"/>
    <col min="6929" max="6929" width="9.28515625" style="16"/>
    <col min="6930" max="6930" width="10.7109375" style="16" bestFit="1" customWidth="1"/>
    <col min="6931" max="6931" width="9.28515625" style="16"/>
    <col min="6932" max="6932" width="10.42578125" style="16" bestFit="1" customWidth="1"/>
    <col min="6933" max="7164" width="9.28515625" style="16"/>
    <col min="7165" max="7165" width="6" style="16" customWidth="1"/>
    <col min="7166" max="7166" width="2.5703125" style="16" customWidth="1"/>
    <col min="7167" max="7167" width="37.42578125" style="16" bestFit="1" customWidth="1"/>
    <col min="7168" max="7168" width="15.5703125" style="16" customWidth="1"/>
    <col min="7169" max="7169" width="3" style="16" customWidth="1"/>
    <col min="7170" max="7170" width="10.5703125" style="16" customWidth="1"/>
    <col min="7171" max="7171" width="3.28515625" style="16" customWidth="1"/>
    <col min="7172" max="7172" width="12.7109375" style="16" customWidth="1"/>
    <col min="7173" max="7173" width="2.42578125" style="16" customWidth="1"/>
    <col min="7174" max="7174" width="10.7109375" style="16" customWidth="1"/>
    <col min="7175" max="7175" width="1.7109375" style="16" customWidth="1"/>
    <col min="7176" max="7176" width="14.28515625" style="16" customWidth="1"/>
    <col min="7177" max="7177" width="3.28515625" style="16" bestFit="1" customWidth="1"/>
    <col min="7178" max="7178" width="10.7109375" style="16" customWidth="1"/>
    <col min="7179" max="7179" width="2.7109375" style="16" customWidth="1"/>
    <col min="7180" max="7180" width="14.28515625" style="16" customWidth="1"/>
    <col min="7181" max="7181" width="2.7109375" style="16" customWidth="1"/>
    <col min="7182" max="7182" width="23.42578125" style="16" bestFit="1" customWidth="1"/>
    <col min="7183" max="7183" width="9.28515625" style="16"/>
    <col min="7184" max="7184" width="10.5703125" style="16" bestFit="1" customWidth="1"/>
    <col min="7185" max="7185" width="9.28515625" style="16"/>
    <col min="7186" max="7186" width="10.7109375" style="16" bestFit="1" customWidth="1"/>
    <col min="7187" max="7187" width="9.28515625" style="16"/>
    <col min="7188" max="7188" width="10.42578125" style="16" bestFit="1" customWidth="1"/>
    <col min="7189" max="7420" width="9.28515625" style="16"/>
    <col min="7421" max="7421" width="6" style="16" customWidth="1"/>
    <col min="7422" max="7422" width="2.5703125" style="16" customWidth="1"/>
    <col min="7423" max="7423" width="37.42578125" style="16" bestFit="1" customWidth="1"/>
    <col min="7424" max="7424" width="15.5703125" style="16" customWidth="1"/>
    <col min="7425" max="7425" width="3" style="16" customWidth="1"/>
    <col min="7426" max="7426" width="10.5703125" style="16" customWidth="1"/>
    <col min="7427" max="7427" width="3.28515625" style="16" customWidth="1"/>
    <col min="7428" max="7428" width="12.7109375" style="16" customWidth="1"/>
    <col min="7429" max="7429" width="2.42578125" style="16" customWidth="1"/>
    <col min="7430" max="7430" width="10.7109375" style="16" customWidth="1"/>
    <col min="7431" max="7431" width="1.7109375" style="16" customWidth="1"/>
    <col min="7432" max="7432" width="14.28515625" style="16" customWidth="1"/>
    <col min="7433" max="7433" width="3.28515625" style="16" bestFit="1" customWidth="1"/>
    <col min="7434" max="7434" width="10.7109375" style="16" customWidth="1"/>
    <col min="7435" max="7435" width="2.7109375" style="16" customWidth="1"/>
    <col min="7436" max="7436" width="14.28515625" style="16" customWidth="1"/>
    <col min="7437" max="7437" width="2.7109375" style="16" customWidth="1"/>
    <col min="7438" max="7438" width="23.42578125" style="16" bestFit="1" customWidth="1"/>
    <col min="7439" max="7439" width="9.28515625" style="16"/>
    <col min="7440" max="7440" width="10.5703125" style="16" bestFit="1" customWidth="1"/>
    <col min="7441" max="7441" width="9.28515625" style="16"/>
    <col min="7442" max="7442" width="10.7109375" style="16" bestFit="1" customWidth="1"/>
    <col min="7443" max="7443" width="9.28515625" style="16"/>
    <col min="7444" max="7444" width="10.42578125" style="16" bestFit="1" customWidth="1"/>
    <col min="7445" max="7676" width="9.28515625" style="16"/>
    <col min="7677" max="7677" width="6" style="16" customWidth="1"/>
    <col min="7678" max="7678" width="2.5703125" style="16" customWidth="1"/>
    <col min="7679" max="7679" width="37.42578125" style="16" bestFit="1" customWidth="1"/>
    <col min="7680" max="7680" width="15.5703125" style="16" customWidth="1"/>
    <col min="7681" max="7681" width="3" style="16" customWidth="1"/>
    <col min="7682" max="7682" width="10.5703125" style="16" customWidth="1"/>
    <col min="7683" max="7683" width="3.28515625" style="16" customWidth="1"/>
    <col min="7684" max="7684" width="12.7109375" style="16" customWidth="1"/>
    <col min="7685" max="7685" width="2.42578125" style="16" customWidth="1"/>
    <col min="7686" max="7686" width="10.7109375" style="16" customWidth="1"/>
    <col min="7687" max="7687" width="1.7109375" style="16" customWidth="1"/>
    <col min="7688" max="7688" width="14.28515625" style="16" customWidth="1"/>
    <col min="7689" max="7689" width="3.28515625" style="16" bestFit="1" customWidth="1"/>
    <col min="7690" max="7690" width="10.7109375" style="16" customWidth="1"/>
    <col min="7691" max="7691" width="2.7109375" style="16" customWidth="1"/>
    <col min="7692" max="7692" width="14.28515625" style="16" customWidth="1"/>
    <col min="7693" max="7693" width="2.7109375" style="16" customWidth="1"/>
    <col min="7694" max="7694" width="23.42578125" style="16" bestFit="1" customWidth="1"/>
    <col min="7695" max="7695" width="9.28515625" style="16"/>
    <col min="7696" max="7696" width="10.5703125" style="16" bestFit="1" customWidth="1"/>
    <col min="7697" max="7697" width="9.28515625" style="16"/>
    <col min="7698" max="7698" width="10.7109375" style="16" bestFit="1" customWidth="1"/>
    <col min="7699" max="7699" width="9.28515625" style="16"/>
    <col min="7700" max="7700" width="10.42578125" style="16" bestFit="1" customWidth="1"/>
    <col min="7701" max="7932" width="9.28515625" style="16"/>
    <col min="7933" max="7933" width="6" style="16" customWidth="1"/>
    <col min="7934" max="7934" width="2.5703125" style="16" customWidth="1"/>
    <col min="7935" max="7935" width="37.42578125" style="16" bestFit="1" customWidth="1"/>
    <col min="7936" max="7936" width="15.5703125" style="16" customWidth="1"/>
    <col min="7937" max="7937" width="3" style="16" customWidth="1"/>
    <col min="7938" max="7938" width="10.5703125" style="16" customWidth="1"/>
    <col min="7939" max="7939" width="3.28515625" style="16" customWidth="1"/>
    <col min="7940" max="7940" width="12.7109375" style="16" customWidth="1"/>
    <col min="7941" max="7941" width="2.42578125" style="16" customWidth="1"/>
    <col min="7942" max="7942" width="10.7109375" style="16" customWidth="1"/>
    <col min="7943" max="7943" width="1.7109375" style="16" customWidth="1"/>
    <col min="7944" max="7944" width="14.28515625" style="16" customWidth="1"/>
    <col min="7945" max="7945" width="3.28515625" style="16" bestFit="1" customWidth="1"/>
    <col min="7946" max="7946" width="10.7109375" style="16" customWidth="1"/>
    <col min="7947" max="7947" width="2.7109375" style="16" customWidth="1"/>
    <col min="7948" max="7948" width="14.28515625" style="16" customWidth="1"/>
    <col min="7949" max="7949" width="2.7109375" style="16" customWidth="1"/>
    <col min="7950" max="7950" width="23.42578125" style="16" bestFit="1" customWidth="1"/>
    <col min="7951" max="7951" width="9.28515625" style="16"/>
    <col min="7952" max="7952" width="10.5703125" style="16" bestFit="1" customWidth="1"/>
    <col min="7953" max="7953" width="9.28515625" style="16"/>
    <col min="7954" max="7954" width="10.7109375" style="16" bestFit="1" customWidth="1"/>
    <col min="7955" max="7955" width="9.28515625" style="16"/>
    <col min="7956" max="7956" width="10.42578125" style="16" bestFit="1" customWidth="1"/>
    <col min="7957" max="8188" width="9.28515625" style="16"/>
    <col min="8189" max="8189" width="6" style="16" customWidth="1"/>
    <col min="8190" max="8190" width="2.5703125" style="16" customWidth="1"/>
    <col min="8191" max="8191" width="37.42578125" style="16" bestFit="1" customWidth="1"/>
    <col min="8192" max="8192" width="15.5703125" style="16" customWidth="1"/>
    <col min="8193" max="8193" width="3" style="16" customWidth="1"/>
    <col min="8194" max="8194" width="10.5703125" style="16" customWidth="1"/>
    <col min="8195" max="8195" width="3.28515625" style="16" customWidth="1"/>
    <col min="8196" max="8196" width="12.7109375" style="16" customWidth="1"/>
    <col min="8197" max="8197" width="2.42578125" style="16" customWidth="1"/>
    <col min="8198" max="8198" width="10.7109375" style="16" customWidth="1"/>
    <col min="8199" max="8199" width="1.7109375" style="16" customWidth="1"/>
    <col min="8200" max="8200" width="14.28515625" style="16" customWidth="1"/>
    <col min="8201" max="8201" width="3.28515625" style="16" bestFit="1" customWidth="1"/>
    <col min="8202" max="8202" width="10.7109375" style="16" customWidth="1"/>
    <col min="8203" max="8203" width="2.7109375" style="16" customWidth="1"/>
    <col min="8204" max="8204" width="14.28515625" style="16" customWidth="1"/>
    <col min="8205" max="8205" width="2.7109375" style="16" customWidth="1"/>
    <col min="8206" max="8206" width="23.42578125" style="16" bestFit="1" customWidth="1"/>
    <col min="8207" max="8207" width="9.28515625" style="16"/>
    <col min="8208" max="8208" width="10.5703125" style="16" bestFit="1" customWidth="1"/>
    <col min="8209" max="8209" width="9.28515625" style="16"/>
    <col min="8210" max="8210" width="10.7109375" style="16" bestFit="1" customWidth="1"/>
    <col min="8211" max="8211" width="9.28515625" style="16"/>
    <col min="8212" max="8212" width="10.42578125" style="16" bestFit="1" customWidth="1"/>
    <col min="8213" max="8444" width="9.28515625" style="16"/>
    <col min="8445" max="8445" width="6" style="16" customWidth="1"/>
    <col min="8446" max="8446" width="2.5703125" style="16" customWidth="1"/>
    <col min="8447" max="8447" width="37.42578125" style="16" bestFit="1" customWidth="1"/>
    <col min="8448" max="8448" width="15.5703125" style="16" customWidth="1"/>
    <col min="8449" max="8449" width="3" style="16" customWidth="1"/>
    <col min="8450" max="8450" width="10.5703125" style="16" customWidth="1"/>
    <col min="8451" max="8451" width="3.28515625" style="16" customWidth="1"/>
    <col min="8452" max="8452" width="12.7109375" style="16" customWidth="1"/>
    <col min="8453" max="8453" width="2.42578125" style="16" customWidth="1"/>
    <col min="8454" max="8454" width="10.7109375" style="16" customWidth="1"/>
    <col min="8455" max="8455" width="1.7109375" style="16" customWidth="1"/>
    <col min="8456" max="8456" width="14.28515625" style="16" customWidth="1"/>
    <col min="8457" max="8457" width="3.28515625" style="16" bestFit="1" customWidth="1"/>
    <col min="8458" max="8458" width="10.7109375" style="16" customWidth="1"/>
    <col min="8459" max="8459" width="2.7109375" style="16" customWidth="1"/>
    <col min="8460" max="8460" width="14.28515625" style="16" customWidth="1"/>
    <col min="8461" max="8461" width="2.7109375" style="16" customWidth="1"/>
    <col min="8462" max="8462" width="23.42578125" style="16" bestFit="1" customWidth="1"/>
    <col min="8463" max="8463" width="9.28515625" style="16"/>
    <col min="8464" max="8464" width="10.5703125" style="16" bestFit="1" customWidth="1"/>
    <col min="8465" max="8465" width="9.28515625" style="16"/>
    <col min="8466" max="8466" width="10.7109375" style="16" bestFit="1" customWidth="1"/>
    <col min="8467" max="8467" width="9.28515625" style="16"/>
    <col min="8468" max="8468" width="10.42578125" style="16" bestFit="1" customWidth="1"/>
    <col min="8469" max="8700" width="9.28515625" style="16"/>
    <col min="8701" max="8701" width="6" style="16" customWidth="1"/>
    <col min="8702" max="8702" width="2.5703125" style="16" customWidth="1"/>
    <col min="8703" max="8703" width="37.42578125" style="16" bestFit="1" customWidth="1"/>
    <col min="8704" max="8704" width="15.5703125" style="16" customWidth="1"/>
    <col min="8705" max="8705" width="3" style="16" customWidth="1"/>
    <col min="8706" max="8706" width="10.5703125" style="16" customWidth="1"/>
    <col min="8707" max="8707" width="3.28515625" style="16" customWidth="1"/>
    <col min="8708" max="8708" width="12.7109375" style="16" customWidth="1"/>
    <col min="8709" max="8709" width="2.42578125" style="16" customWidth="1"/>
    <col min="8710" max="8710" width="10.7109375" style="16" customWidth="1"/>
    <col min="8711" max="8711" width="1.7109375" style="16" customWidth="1"/>
    <col min="8712" max="8712" width="14.28515625" style="16" customWidth="1"/>
    <col min="8713" max="8713" width="3.28515625" style="16" bestFit="1" customWidth="1"/>
    <col min="8714" max="8714" width="10.7109375" style="16" customWidth="1"/>
    <col min="8715" max="8715" width="2.7109375" style="16" customWidth="1"/>
    <col min="8716" max="8716" width="14.28515625" style="16" customWidth="1"/>
    <col min="8717" max="8717" width="2.7109375" style="16" customWidth="1"/>
    <col min="8718" max="8718" width="23.42578125" style="16" bestFit="1" customWidth="1"/>
    <col min="8719" max="8719" width="9.28515625" style="16"/>
    <col min="8720" max="8720" width="10.5703125" style="16" bestFit="1" customWidth="1"/>
    <col min="8721" max="8721" width="9.28515625" style="16"/>
    <col min="8722" max="8722" width="10.7109375" style="16" bestFit="1" customWidth="1"/>
    <col min="8723" max="8723" width="9.28515625" style="16"/>
    <col min="8724" max="8724" width="10.42578125" style="16" bestFit="1" customWidth="1"/>
    <col min="8725" max="8956" width="9.28515625" style="16"/>
    <col min="8957" max="8957" width="6" style="16" customWidth="1"/>
    <col min="8958" max="8958" width="2.5703125" style="16" customWidth="1"/>
    <col min="8959" max="8959" width="37.42578125" style="16" bestFit="1" customWidth="1"/>
    <col min="8960" max="8960" width="15.5703125" style="16" customWidth="1"/>
    <col min="8961" max="8961" width="3" style="16" customWidth="1"/>
    <col min="8962" max="8962" width="10.5703125" style="16" customWidth="1"/>
    <col min="8963" max="8963" width="3.28515625" style="16" customWidth="1"/>
    <col min="8964" max="8964" width="12.7109375" style="16" customWidth="1"/>
    <col min="8965" max="8965" width="2.42578125" style="16" customWidth="1"/>
    <col min="8966" max="8966" width="10.7109375" style="16" customWidth="1"/>
    <col min="8967" max="8967" width="1.7109375" style="16" customWidth="1"/>
    <col min="8968" max="8968" width="14.28515625" style="16" customWidth="1"/>
    <col min="8969" max="8969" width="3.28515625" style="16" bestFit="1" customWidth="1"/>
    <col min="8970" max="8970" width="10.7109375" style="16" customWidth="1"/>
    <col min="8971" max="8971" width="2.7109375" style="16" customWidth="1"/>
    <col min="8972" max="8972" width="14.28515625" style="16" customWidth="1"/>
    <col min="8973" max="8973" width="2.7109375" style="16" customWidth="1"/>
    <col min="8974" max="8974" width="23.42578125" style="16" bestFit="1" customWidth="1"/>
    <col min="8975" max="8975" width="9.28515625" style="16"/>
    <col min="8976" max="8976" width="10.5703125" style="16" bestFit="1" customWidth="1"/>
    <col min="8977" max="8977" width="9.28515625" style="16"/>
    <col min="8978" max="8978" width="10.7109375" style="16" bestFit="1" customWidth="1"/>
    <col min="8979" max="8979" width="9.28515625" style="16"/>
    <col min="8980" max="8980" width="10.42578125" style="16" bestFit="1" customWidth="1"/>
    <col min="8981" max="9212" width="9.28515625" style="16"/>
    <col min="9213" max="9213" width="6" style="16" customWidth="1"/>
    <col min="9214" max="9214" width="2.5703125" style="16" customWidth="1"/>
    <col min="9215" max="9215" width="37.42578125" style="16" bestFit="1" customWidth="1"/>
    <col min="9216" max="9216" width="15.5703125" style="16" customWidth="1"/>
    <col min="9217" max="9217" width="3" style="16" customWidth="1"/>
    <col min="9218" max="9218" width="10.5703125" style="16" customWidth="1"/>
    <col min="9219" max="9219" width="3.28515625" style="16" customWidth="1"/>
    <col min="9220" max="9220" width="12.7109375" style="16" customWidth="1"/>
    <col min="9221" max="9221" width="2.42578125" style="16" customWidth="1"/>
    <col min="9222" max="9222" width="10.7109375" style="16" customWidth="1"/>
    <col min="9223" max="9223" width="1.7109375" style="16" customWidth="1"/>
    <col min="9224" max="9224" width="14.28515625" style="16" customWidth="1"/>
    <col min="9225" max="9225" width="3.28515625" style="16" bestFit="1" customWidth="1"/>
    <col min="9226" max="9226" width="10.7109375" style="16" customWidth="1"/>
    <col min="9227" max="9227" width="2.7109375" style="16" customWidth="1"/>
    <col min="9228" max="9228" width="14.28515625" style="16" customWidth="1"/>
    <col min="9229" max="9229" width="2.7109375" style="16" customWidth="1"/>
    <col min="9230" max="9230" width="23.42578125" style="16" bestFit="1" customWidth="1"/>
    <col min="9231" max="9231" width="9.28515625" style="16"/>
    <col min="9232" max="9232" width="10.5703125" style="16" bestFit="1" customWidth="1"/>
    <col min="9233" max="9233" width="9.28515625" style="16"/>
    <col min="9234" max="9234" width="10.7109375" style="16" bestFit="1" customWidth="1"/>
    <col min="9235" max="9235" width="9.28515625" style="16"/>
    <col min="9236" max="9236" width="10.42578125" style="16" bestFit="1" customWidth="1"/>
    <col min="9237" max="9468" width="9.28515625" style="16"/>
    <col min="9469" max="9469" width="6" style="16" customWidth="1"/>
    <col min="9470" max="9470" width="2.5703125" style="16" customWidth="1"/>
    <col min="9471" max="9471" width="37.42578125" style="16" bestFit="1" customWidth="1"/>
    <col min="9472" max="9472" width="15.5703125" style="16" customWidth="1"/>
    <col min="9473" max="9473" width="3" style="16" customWidth="1"/>
    <col min="9474" max="9474" width="10.5703125" style="16" customWidth="1"/>
    <col min="9475" max="9475" width="3.28515625" style="16" customWidth="1"/>
    <col min="9476" max="9476" width="12.7109375" style="16" customWidth="1"/>
    <col min="9477" max="9477" width="2.42578125" style="16" customWidth="1"/>
    <col min="9478" max="9478" width="10.7109375" style="16" customWidth="1"/>
    <col min="9479" max="9479" width="1.7109375" style="16" customWidth="1"/>
    <col min="9480" max="9480" width="14.28515625" style="16" customWidth="1"/>
    <col min="9481" max="9481" width="3.28515625" style="16" bestFit="1" customWidth="1"/>
    <col min="9482" max="9482" width="10.7109375" style="16" customWidth="1"/>
    <col min="9483" max="9483" width="2.7109375" style="16" customWidth="1"/>
    <col min="9484" max="9484" width="14.28515625" style="16" customWidth="1"/>
    <col min="9485" max="9485" width="2.7109375" style="16" customWidth="1"/>
    <col min="9486" max="9486" width="23.42578125" style="16" bestFit="1" customWidth="1"/>
    <col min="9487" max="9487" width="9.28515625" style="16"/>
    <col min="9488" max="9488" width="10.5703125" style="16" bestFit="1" customWidth="1"/>
    <col min="9489" max="9489" width="9.28515625" style="16"/>
    <col min="9490" max="9490" width="10.7109375" style="16" bestFit="1" customWidth="1"/>
    <col min="9491" max="9491" width="9.28515625" style="16"/>
    <col min="9492" max="9492" width="10.42578125" style="16" bestFit="1" customWidth="1"/>
    <col min="9493" max="9724" width="9.28515625" style="16"/>
    <col min="9725" max="9725" width="6" style="16" customWidth="1"/>
    <col min="9726" max="9726" width="2.5703125" style="16" customWidth="1"/>
    <col min="9727" max="9727" width="37.42578125" style="16" bestFit="1" customWidth="1"/>
    <col min="9728" max="9728" width="15.5703125" style="16" customWidth="1"/>
    <col min="9729" max="9729" width="3" style="16" customWidth="1"/>
    <col min="9730" max="9730" width="10.5703125" style="16" customWidth="1"/>
    <col min="9731" max="9731" width="3.28515625" style="16" customWidth="1"/>
    <col min="9732" max="9732" width="12.7109375" style="16" customWidth="1"/>
    <col min="9733" max="9733" width="2.42578125" style="16" customWidth="1"/>
    <col min="9734" max="9734" width="10.7109375" style="16" customWidth="1"/>
    <col min="9735" max="9735" width="1.7109375" style="16" customWidth="1"/>
    <col min="9736" max="9736" width="14.28515625" style="16" customWidth="1"/>
    <col min="9737" max="9737" width="3.28515625" style="16" bestFit="1" customWidth="1"/>
    <col min="9738" max="9738" width="10.7109375" style="16" customWidth="1"/>
    <col min="9739" max="9739" width="2.7109375" style="16" customWidth="1"/>
    <col min="9740" max="9740" width="14.28515625" style="16" customWidth="1"/>
    <col min="9741" max="9741" width="2.7109375" style="16" customWidth="1"/>
    <col min="9742" max="9742" width="23.42578125" style="16" bestFit="1" customWidth="1"/>
    <col min="9743" max="9743" width="9.28515625" style="16"/>
    <col min="9744" max="9744" width="10.5703125" style="16" bestFit="1" customWidth="1"/>
    <col min="9745" max="9745" width="9.28515625" style="16"/>
    <col min="9746" max="9746" width="10.7109375" style="16" bestFit="1" customWidth="1"/>
    <col min="9747" max="9747" width="9.28515625" style="16"/>
    <col min="9748" max="9748" width="10.42578125" style="16" bestFit="1" customWidth="1"/>
    <col min="9749" max="9980" width="9.28515625" style="16"/>
    <col min="9981" max="9981" width="6" style="16" customWidth="1"/>
    <col min="9982" max="9982" width="2.5703125" style="16" customWidth="1"/>
    <col min="9983" max="9983" width="37.42578125" style="16" bestFit="1" customWidth="1"/>
    <col min="9984" max="9984" width="15.5703125" style="16" customWidth="1"/>
    <col min="9985" max="9985" width="3" style="16" customWidth="1"/>
    <col min="9986" max="9986" width="10.5703125" style="16" customWidth="1"/>
    <col min="9987" max="9987" width="3.28515625" style="16" customWidth="1"/>
    <col min="9988" max="9988" width="12.7109375" style="16" customWidth="1"/>
    <col min="9989" max="9989" width="2.42578125" style="16" customWidth="1"/>
    <col min="9990" max="9990" width="10.7109375" style="16" customWidth="1"/>
    <col min="9991" max="9991" width="1.7109375" style="16" customWidth="1"/>
    <col min="9992" max="9992" width="14.28515625" style="16" customWidth="1"/>
    <col min="9993" max="9993" width="3.28515625" style="16" bestFit="1" customWidth="1"/>
    <col min="9994" max="9994" width="10.7109375" style="16" customWidth="1"/>
    <col min="9995" max="9995" width="2.7109375" style="16" customWidth="1"/>
    <col min="9996" max="9996" width="14.28515625" style="16" customWidth="1"/>
    <col min="9997" max="9997" width="2.7109375" style="16" customWidth="1"/>
    <col min="9998" max="9998" width="23.42578125" style="16" bestFit="1" customWidth="1"/>
    <col min="9999" max="9999" width="9.28515625" style="16"/>
    <col min="10000" max="10000" width="10.5703125" style="16" bestFit="1" customWidth="1"/>
    <col min="10001" max="10001" width="9.28515625" style="16"/>
    <col min="10002" max="10002" width="10.7109375" style="16" bestFit="1" customWidth="1"/>
    <col min="10003" max="10003" width="9.28515625" style="16"/>
    <col min="10004" max="10004" width="10.42578125" style="16" bestFit="1" customWidth="1"/>
    <col min="10005" max="10236" width="9.28515625" style="16"/>
    <col min="10237" max="10237" width="6" style="16" customWidth="1"/>
    <col min="10238" max="10238" width="2.5703125" style="16" customWidth="1"/>
    <col min="10239" max="10239" width="37.42578125" style="16" bestFit="1" customWidth="1"/>
    <col min="10240" max="10240" width="15.5703125" style="16" customWidth="1"/>
    <col min="10241" max="10241" width="3" style="16" customWidth="1"/>
    <col min="10242" max="10242" width="10.5703125" style="16" customWidth="1"/>
    <col min="10243" max="10243" width="3.28515625" style="16" customWidth="1"/>
    <col min="10244" max="10244" width="12.7109375" style="16" customWidth="1"/>
    <col min="10245" max="10245" width="2.42578125" style="16" customWidth="1"/>
    <col min="10246" max="10246" width="10.7109375" style="16" customWidth="1"/>
    <col min="10247" max="10247" width="1.7109375" style="16" customWidth="1"/>
    <col min="10248" max="10248" width="14.28515625" style="16" customWidth="1"/>
    <col min="10249" max="10249" width="3.28515625" style="16" bestFit="1" customWidth="1"/>
    <col min="10250" max="10250" width="10.7109375" style="16" customWidth="1"/>
    <col min="10251" max="10251" width="2.7109375" style="16" customWidth="1"/>
    <col min="10252" max="10252" width="14.28515625" style="16" customWidth="1"/>
    <col min="10253" max="10253" width="2.7109375" style="16" customWidth="1"/>
    <col min="10254" max="10254" width="23.42578125" style="16" bestFit="1" customWidth="1"/>
    <col min="10255" max="10255" width="9.28515625" style="16"/>
    <col min="10256" max="10256" width="10.5703125" style="16" bestFit="1" customWidth="1"/>
    <col min="10257" max="10257" width="9.28515625" style="16"/>
    <col min="10258" max="10258" width="10.7109375" style="16" bestFit="1" customWidth="1"/>
    <col min="10259" max="10259" width="9.28515625" style="16"/>
    <col min="10260" max="10260" width="10.42578125" style="16" bestFit="1" customWidth="1"/>
    <col min="10261" max="10492" width="9.28515625" style="16"/>
    <col min="10493" max="10493" width="6" style="16" customWidth="1"/>
    <col min="10494" max="10494" width="2.5703125" style="16" customWidth="1"/>
    <col min="10495" max="10495" width="37.42578125" style="16" bestFit="1" customWidth="1"/>
    <col min="10496" max="10496" width="15.5703125" style="16" customWidth="1"/>
    <col min="10497" max="10497" width="3" style="16" customWidth="1"/>
    <col min="10498" max="10498" width="10.5703125" style="16" customWidth="1"/>
    <col min="10499" max="10499" width="3.28515625" style="16" customWidth="1"/>
    <col min="10500" max="10500" width="12.7109375" style="16" customWidth="1"/>
    <col min="10501" max="10501" width="2.42578125" style="16" customWidth="1"/>
    <col min="10502" max="10502" width="10.7109375" style="16" customWidth="1"/>
    <col min="10503" max="10503" width="1.7109375" style="16" customWidth="1"/>
    <col min="10504" max="10504" width="14.28515625" style="16" customWidth="1"/>
    <col min="10505" max="10505" width="3.28515625" style="16" bestFit="1" customWidth="1"/>
    <col min="10506" max="10506" width="10.7109375" style="16" customWidth="1"/>
    <col min="10507" max="10507" width="2.7109375" style="16" customWidth="1"/>
    <col min="10508" max="10508" width="14.28515625" style="16" customWidth="1"/>
    <col min="10509" max="10509" width="2.7109375" style="16" customWidth="1"/>
    <col min="10510" max="10510" width="23.42578125" style="16" bestFit="1" customWidth="1"/>
    <col min="10511" max="10511" width="9.28515625" style="16"/>
    <col min="10512" max="10512" width="10.5703125" style="16" bestFit="1" customWidth="1"/>
    <col min="10513" max="10513" width="9.28515625" style="16"/>
    <col min="10514" max="10514" width="10.7109375" style="16" bestFit="1" customWidth="1"/>
    <col min="10515" max="10515" width="9.28515625" style="16"/>
    <col min="10516" max="10516" width="10.42578125" style="16" bestFit="1" customWidth="1"/>
    <col min="10517" max="10748" width="9.28515625" style="16"/>
    <col min="10749" max="10749" width="6" style="16" customWidth="1"/>
    <col min="10750" max="10750" width="2.5703125" style="16" customWidth="1"/>
    <col min="10751" max="10751" width="37.42578125" style="16" bestFit="1" customWidth="1"/>
    <col min="10752" max="10752" width="15.5703125" style="16" customWidth="1"/>
    <col min="10753" max="10753" width="3" style="16" customWidth="1"/>
    <col min="10754" max="10754" width="10.5703125" style="16" customWidth="1"/>
    <col min="10755" max="10755" width="3.28515625" style="16" customWidth="1"/>
    <col min="10756" max="10756" width="12.7109375" style="16" customWidth="1"/>
    <col min="10757" max="10757" width="2.42578125" style="16" customWidth="1"/>
    <col min="10758" max="10758" width="10.7109375" style="16" customWidth="1"/>
    <col min="10759" max="10759" width="1.7109375" style="16" customWidth="1"/>
    <col min="10760" max="10760" width="14.28515625" style="16" customWidth="1"/>
    <col min="10761" max="10761" width="3.28515625" style="16" bestFit="1" customWidth="1"/>
    <col min="10762" max="10762" width="10.7109375" style="16" customWidth="1"/>
    <col min="10763" max="10763" width="2.7109375" style="16" customWidth="1"/>
    <col min="10764" max="10764" width="14.28515625" style="16" customWidth="1"/>
    <col min="10765" max="10765" width="2.7109375" style="16" customWidth="1"/>
    <col min="10766" max="10766" width="23.42578125" style="16" bestFit="1" customWidth="1"/>
    <col min="10767" max="10767" width="9.28515625" style="16"/>
    <col min="10768" max="10768" width="10.5703125" style="16" bestFit="1" customWidth="1"/>
    <col min="10769" max="10769" width="9.28515625" style="16"/>
    <col min="10770" max="10770" width="10.7109375" style="16" bestFit="1" customWidth="1"/>
    <col min="10771" max="10771" width="9.28515625" style="16"/>
    <col min="10772" max="10772" width="10.42578125" style="16" bestFit="1" customWidth="1"/>
    <col min="10773" max="11004" width="9.28515625" style="16"/>
    <col min="11005" max="11005" width="6" style="16" customWidth="1"/>
    <col min="11006" max="11006" width="2.5703125" style="16" customWidth="1"/>
    <col min="11007" max="11007" width="37.42578125" style="16" bestFit="1" customWidth="1"/>
    <col min="11008" max="11008" width="15.5703125" style="16" customWidth="1"/>
    <col min="11009" max="11009" width="3" style="16" customWidth="1"/>
    <col min="11010" max="11010" width="10.5703125" style="16" customWidth="1"/>
    <col min="11011" max="11011" width="3.28515625" style="16" customWidth="1"/>
    <col min="11012" max="11012" width="12.7109375" style="16" customWidth="1"/>
    <col min="11013" max="11013" width="2.42578125" style="16" customWidth="1"/>
    <col min="11014" max="11014" width="10.7109375" style="16" customWidth="1"/>
    <col min="11015" max="11015" width="1.7109375" style="16" customWidth="1"/>
    <col min="11016" max="11016" width="14.28515625" style="16" customWidth="1"/>
    <col min="11017" max="11017" width="3.28515625" style="16" bestFit="1" customWidth="1"/>
    <col min="11018" max="11018" width="10.7109375" style="16" customWidth="1"/>
    <col min="11019" max="11019" width="2.7109375" style="16" customWidth="1"/>
    <col min="11020" max="11020" width="14.28515625" style="16" customWidth="1"/>
    <col min="11021" max="11021" width="2.7109375" style="16" customWidth="1"/>
    <col min="11022" max="11022" width="23.42578125" style="16" bestFit="1" customWidth="1"/>
    <col min="11023" max="11023" width="9.28515625" style="16"/>
    <col min="11024" max="11024" width="10.5703125" style="16" bestFit="1" customWidth="1"/>
    <col min="11025" max="11025" width="9.28515625" style="16"/>
    <col min="11026" max="11026" width="10.7109375" style="16" bestFit="1" customWidth="1"/>
    <col min="11027" max="11027" width="9.28515625" style="16"/>
    <col min="11028" max="11028" width="10.42578125" style="16" bestFit="1" customWidth="1"/>
    <col min="11029" max="11260" width="9.28515625" style="16"/>
    <col min="11261" max="11261" width="6" style="16" customWidth="1"/>
    <col min="11262" max="11262" width="2.5703125" style="16" customWidth="1"/>
    <col min="11263" max="11263" width="37.42578125" style="16" bestFit="1" customWidth="1"/>
    <col min="11264" max="11264" width="15.5703125" style="16" customWidth="1"/>
    <col min="11265" max="11265" width="3" style="16" customWidth="1"/>
    <col min="11266" max="11266" width="10.5703125" style="16" customWidth="1"/>
    <col min="11267" max="11267" width="3.28515625" style="16" customWidth="1"/>
    <col min="11268" max="11268" width="12.7109375" style="16" customWidth="1"/>
    <col min="11269" max="11269" width="2.42578125" style="16" customWidth="1"/>
    <col min="11270" max="11270" width="10.7109375" style="16" customWidth="1"/>
    <col min="11271" max="11271" width="1.7109375" style="16" customWidth="1"/>
    <col min="11272" max="11272" width="14.28515625" style="16" customWidth="1"/>
    <col min="11273" max="11273" width="3.28515625" style="16" bestFit="1" customWidth="1"/>
    <col min="11274" max="11274" width="10.7109375" style="16" customWidth="1"/>
    <col min="11275" max="11275" width="2.7109375" style="16" customWidth="1"/>
    <col min="11276" max="11276" width="14.28515625" style="16" customWidth="1"/>
    <col min="11277" max="11277" width="2.7109375" style="16" customWidth="1"/>
    <col min="11278" max="11278" width="23.42578125" style="16" bestFit="1" customWidth="1"/>
    <col min="11279" max="11279" width="9.28515625" style="16"/>
    <col min="11280" max="11280" width="10.5703125" style="16" bestFit="1" customWidth="1"/>
    <col min="11281" max="11281" width="9.28515625" style="16"/>
    <col min="11282" max="11282" width="10.7109375" style="16" bestFit="1" customWidth="1"/>
    <col min="11283" max="11283" width="9.28515625" style="16"/>
    <col min="11284" max="11284" width="10.42578125" style="16" bestFit="1" customWidth="1"/>
    <col min="11285" max="11516" width="9.28515625" style="16"/>
    <col min="11517" max="11517" width="6" style="16" customWidth="1"/>
    <col min="11518" max="11518" width="2.5703125" style="16" customWidth="1"/>
    <col min="11519" max="11519" width="37.42578125" style="16" bestFit="1" customWidth="1"/>
    <col min="11520" max="11520" width="15.5703125" style="16" customWidth="1"/>
    <col min="11521" max="11521" width="3" style="16" customWidth="1"/>
    <col min="11522" max="11522" width="10.5703125" style="16" customWidth="1"/>
    <col min="11523" max="11523" width="3.28515625" style="16" customWidth="1"/>
    <col min="11524" max="11524" width="12.7109375" style="16" customWidth="1"/>
    <col min="11525" max="11525" width="2.42578125" style="16" customWidth="1"/>
    <col min="11526" max="11526" width="10.7109375" style="16" customWidth="1"/>
    <col min="11527" max="11527" width="1.7109375" style="16" customWidth="1"/>
    <col min="11528" max="11528" width="14.28515625" style="16" customWidth="1"/>
    <col min="11529" max="11529" width="3.28515625" style="16" bestFit="1" customWidth="1"/>
    <col min="11530" max="11530" width="10.7109375" style="16" customWidth="1"/>
    <col min="11531" max="11531" width="2.7109375" style="16" customWidth="1"/>
    <col min="11532" max="11532" width="14.28515625" style="16" customWidth="1"/>
    <col min="11533" max="11533" width="2.7109375" style="16" customWidth="1"/>
    <col min="11534" max="11534" width="23.42578125" style="16" bestFit="1" customWidth="1"/>
    <col min="11535" max="11535" width="9.28515625" style="16"/>
    <col min="11536" max="11536" width="10.5703125" style="16" bestFit="1" customWidth="1"/>
    <col min="11537" max="11537" width="9.28515625" style="16"/>
    <col min="11538" max="11538" width="10.7109375" style="16" bestFit="1" customWidth="1"/>
    <col min="11539" max="11539" width="9.28515625" style="16"/>
    <col min="11540" max="11540" width="10.42578125" style="16" bestFit="1" customWidth="1"/>
    <col min="11541" max="11772" width="9.28515625" style="16"/>
    <col min="11773" max="11773" width="6" style="16" customWidth="1"/>
    <col min="11774" max="11774" width="2.5703125" style="16" customWidth="1"/>
    <col min="11775" max="11775" width="37.42578125" style="16" bestFit="1" customWidth="1"/>
    <col min="11776" max="11776" width="15.5703125" style="16" customWidth="1"/>
    <col min="11777" max="11777" width="3" style="16" customWidth="1"/>
    <col min="11778" max="11778" width="10.5703125" style="16" customWidth="1"/>
    <col min="11779" max="11779" width="3.28515625" style="16" customWidth="1"/>
    <col min="11780" max="11780" width="12.7109375" style="16" customWidth="1"/>
    <col min="11781" max="11781" width="2.42578125" style="16" customWidth="1"/>
    <col min="11782" max="11782" width="10.7109375" style="16" customWidth="1"/>
    <col min="11783" max="11783" width="1.7109375" style="16" customWidth="1"/>
    <col min="11784" max="11784" width="14.28515625" style="16" customWidth="1"/>
    <col min="11785" max="11785" width="3.28515625" style="16" bestFit="1" customWidth="1"/>
    <col min="11786" max="11786" width="10.7109375" style="16" customWidth="1"/>
    <col min="11787" max="11787" width="2.7109375" style="16" customWidth="1"/>
    <col min="11788" max="11788" width="14.28515625" style="16" customWidth="1"/>
    <col min="11789" max="11789" width="2.7109375" style="16" customWidth="1"/>
    <col min="11790" max="11790" width="23.42578125" style="16" bestFit="1" customWidth="1"/>
    <col min="11791" max="11791" width="9.28515625" style="16"/>
    <col min="11792" max="11792" width="10.5703125" style="16" bestFit="1" customWidth="1"/>
    <col min="11793" max="11793" width="9.28515625" style="16"/>
    <col min="11794" max="11794" width="10.7109375" style="16" bestFit="1" customWidth="1"/>
    <col min="11795" max="11795" width="9.28515625" style="16"/>
    <col min="11796" max="11796" width="10.42578125" style="16" bestFit="1" customWidth="1"/>
    <col min="11797" max="12028" width="9.28515625" style="16"/>
    <col min="12029" max="12029" width="6" style="16" customWidth="1"/>
    <col min="12030" max="12030" width="2.5703125" style="16" customWidth="1"/>
    <col min="12031" max="12031" width="37.42578125" style="16" bestFit="1" customWidth="1"/>
    <col min="12032" max="12032" width="15.5703125" style="16" customWidth="1"/>
    <col min="12033" max="12033" width="3" style="16" customWidth="1"/>
    <col min="12034" max="12034" width="10.5703125" style="16" customWidth="1"/>
    <col min="12035" max="12035" width="3.28515625" style="16" customWidth="1"/>
    <col min="12036" max="12036" width="12.7109375" style="16" customWidth="1"/>
    <col min="12037" max="12037" width="2.42578125" style="16" customWidth="1"/>
    <col min="12038" max="12038" width="10.7109375" style="16" customWidth="1"/>
    <col min="12039" max="12039" width="1.7109375" style="16" customWidth="1"/>
    <col min="12040" max="12040" width="14.28515625" style="16" customWidth="1"/>
    <col min="12041" max="12041" width="3.28515625" style="16" bestFit="1" customWidth="1"/>
    <col min="12042" max="12042" width="10.7109375" style="16" customWidth="1"/>
    <col min="12043" max="12043" width="2.7109375" style="16" customWidth="1"/>
    <col min="12044" max="12044" width="14.28515625" style="16" customWidth="1"/>
    <col min="12045" max="12045" width="2.7109375" style="16" customWidth="1"/>
    <col min="12046" max="12046" width="23.42578125" style="16" bestFit="1" customWidth="1"/>
    <col min="12047" max="12047" width="9.28515625" style="16"/>
    <col min="12048" max="12048" width="10.5703125" style="16" bestFit="1" customWidth="1"/>
    <col min="12049" max="12049" width="9.28515625" style="16"/>
    <col min="12050" max="12050" width="10.7109375" style="16" bestFit="1" customWidth="1"/>
    <col min="12051" max="12051" width="9.28515625" style="16"/>
    <col min="12052" max="12052" width="10.42578125" style="16" bestFit="1" customWidth="1"/>
    <col min="12053" max="12284" width="9.28515625" style="16"/>
    <col min="12285" max="12285" width="6" style="16" customWidth="1"/>
    <col min="12286" max="12286" width="2.5703125" style="16" customWidth="1"/>
    <col min="12287" max="12287" width="37.42578125" style="16" bestFit="1" customWidth="1"/>
    <col min="12288" max="12288" width="15.5703125" style="16" customWidth="1"/>
    <col min="12289" max="12289" width="3" style="16" customWidth="1"/>
    <col min="12290" max="12290" width="10.5703125" style="16" customWidth="1"/>
    <col min="12291" max="12291" width="3.28515625" style="16" customWidth="1"/>
    <col min="12292" max="12292" width="12.7109375" style="16" customWidth="1"/>
    <col min="12293" max="12293" width="2.42578125" style="16" customWidth="1"/>
    <col min="12294" max="12294" width="10.7109375" style="16" customWidth="1"/>
    <col min="12295" max="12295" width="1.7109375" style="16" customWidth="1"/>
    <col min="12296" max="12296" width="14.28515625" style="16" customWidth="1"/>
    <col min="12297" max="12297" width="3.28515625" style="16" bestFit="1" customWidth="1"/>
    <col min="12298" max="12298" width="10.7109375" style="16" customWidth="1"/>
    <col min="12299" max="12299" width="2.7109375" style="16" customWidth="1"/>
    <col min="12300" max="12300" width="14.28515625" style="16" customWidth="1"/>
    <col min="12301" max="12301" width="2.7109375" style="16" customWidth="1"/>
    <col min="12302" max="12302" width="23.42578125" style="16" bestFit="1" customWidth="1"/>
    <col min="12303" max="12303" width="9.28515625" style="16"/>
    <col min="12304" max="12304" width="10.5703125" style="16" bestFit="1" customWidth="1"/>
    <col min="12305" max="12305" width="9.28515625" style="16"/>
    <col min="12306" max="12306" width="10.7109375" style="16" bestFit="1" customWidth="1"/>
    <col min="12307" max="12307" width="9.28515625" style="16"/>
    <col min="12308" max="12308" width="10.42578125" style="16" bestFit="1" customWidth="1"/>
    <col min="12309" max="12540" width="9.28515625" style="16"/>
    <col min="12541" max="12541" width="6" style="16" customWidth="1"/>
    <col min="12542" max="12542" width="2.5703125" style="16" customWidth="1"/>
    <col min="12543" max="12543" width="37.42578125" style="16" bestFit="1" customWidth="1"/>
    <col min="12544" max="12544" width="15.5703125" style="16" customWidth="1"/>
    <col min="12545" max="12545" width="3" style="16" customWidth="1"/>
    <col min="12546" max="12546" width="10.5703125" style="16" customWidth="1"/>
    <col min="12547" max="12547" width="3.28515625" style="16" customWidth="1"/>
    <col min="12548" max="12548" width="12.7109375" style="16" customWidth="1"/>
    <col min="12549" max="12549" width="2.42578125" style="16" customWidth="1"/>
    <col min="12550" max="12550" width="10.7109375" style="16" customWidth="1"/>
    <col min="12551" max="12551" width="1.7109375" style="16" customWidth="1"/>
    <col min="12552" max="12552" width="14.28515625" style="16" customWidth="1"/>
    <col min="12553" max="12553" width="3.28515625" style="16" bestFit="1" customWidth="1"/>
    <col min="12554" max="12554" width="10.7109375" style="16" customWidth="1"/>
    <col min="12555" max="12555" width="2.7109375" style="16" customWidth="1"/>
    <col min="12556" max="12556" width="14.28515625" style="16" customWidth="1"/>
    <col min="12557" max="12557" width="2.7109375" style="16" customWidth="1"/>
    <col min="12558" max="12558" width="23.42578125" style="16" bestFit="1" customWidth="1"/>
    <col min="12559" max="12559" width="9.28515625" style="16"/>
    <col min="12560" max="12560" width="10.5703125" style="16" bestFit="1" customWidth="1"/>
    <col min="12561" max="12561" width="9.28515625" style="16"/>
    <col min="12562" max="12562" width="10.7109375" style="16" bestFit="1" customWidth="1"/>
    <col min="12563" max="12563" width="9.28515625" style="16"/>
    <col min="12564" max="12564" width="10.42578125" style="16" bestFit="1" customWidth="1"/>
    <col min="12565" max="12796" width="9.28515625" style="16"/>
    <col min="12797" max="12797" width="6" style="16" customWidth="1"/>
    <col min="12798" max="12798" width="2.5703125" style="16" customWidth="1"/>
    <col min="12799" max="12799" width="37.42578125" style="16" bestFit="1" customWidth="1"/>
    <col min="12800" max="12800" width="15.5703125" style="16" customWidth="1"/>
    <col min="12801" max="12801" width="3" style="16" customWidth="1"/>
    <col min="12802" max="12802" width="10.5703125" style="16" customWidth="1"/>
    <col min="12803" max="12803" width="3.28515625" style="16" customWidth="1"/>
    <col min="12804" max="12804" width="12.7109375" style="16" customWidth="1"/>
    <col min="12805" max="12805" width="2.42578125" style="16" customWidth="1"/>
    <col min="12806" max="12806" width="10.7109375" style="16" customWidth="1"/>
    <col min="12807" max="12807" width="1.7109375" style="16" customWidth="1"/>
    <col min="12808" max="12808" width="14.28515625" style="16" customWidth="1"/>
    <col min="12809" max="12809" width="3.28515625" style="16" bestFit="1" customWidth="1"/>
    <col min="12810" max="12810" width="10.7109375" style="16" customWidth="1"/>
    <col min="12811" max="12811" width="2.7109375" style="16" customWidth="1"/>
    <col min="12812" max="12812" width="14.28515625" style="16" customWidth="1"/>
    <col min="12813" max="12813" width="2.7109375" style="16" customWidth="1"/>
    <col min="12814" max="12814" width="23.42578125" style="16" bestFit="1" customWidth="1"/>
    <col min="12815" max="12815" width="9.28515625" style="16"/>
    <col min="12816" max="12816" width="10.5703125" style="16" bestFit="1" customWidth="1"/>
    <col min="12817" max="12817" width="9.28515625" style="16"/>
    <col min="12818" max="12818" width="10.7109375" style="16" bestFit="1" customWidth="1"/>
    <col min="12819" max="12819" width="9.28515625" style="16"/>
    <col min="12820" max="12820" width="10.42578125" style="16" bestFit="1" customWidth="1"/>
    <col min="12821" max="13052" width="9.28515625" style="16"/>
    <col min="13053" max="13053" width="6" style="16" customWidth="1"/>
    <col min="13054" max="13054" width="2.5703125" style="16" customWidth="1"/>
    <col min="13055" max="13055" width="37.42578125" style="16" bestFit="1" customWidth="1"/>
    <col min="13056" max="13056" width="15.5703125" style="16" customWidth="1"/>
    <col min="13057" max="13057" width="3" style="16" customWidth="1"/>
    <col min="13058" max="13058" width="10.5703125" style="16" customWidth="1"/>
    <col min="13059" max="13059" width="3.28515625" style="16" customWidth="1"/>
    <col min="13060" max="13060" width="12.7109375" style="16" customWidth="1"/>
    <col min="13061" max="13061" width="2.42578125" style="16" customWidth="1"/>
    <col min="13062" max="13062" width="10.7109375" style="16" customWidth="1"/>
    <col min="13063" max="13063" width="1.7109375" style="16" customWidth="1"/>
    <col min="13064" max="13064" width="14.28515625" style="16" customWidth="1"/>
    <col min="13065" max="13065" width="3.28515625" style="16" bestFit="1" customWidth="1"/>
    <col min="13066" max="13066" width="10.7109375" style="16" customWidth="1"/>
    <col min="13067" max="13067" width="2.7109375" style="16" customWidth="1"/>
    <col min="13068" max="13068" width="14.28515625" style="16" customWidth="1"/>
    <col min="13069" max="13069" width="2.7109375" style="16" customWidth="1"/>
    <col min="13070" max="13070" width="23.42578125" style="16" bestFit="1" customWidth="1"/>
    <col min="13071" max="13071" width="9.28515625" style="16"/>
    <col min="13072" max="13072" width="10.5703125" style="16" bestFit="1" customWidth="1"/>
    <col min="13073" max="13073" width="9.28515625" style="16"/>
    <col min="13074" max="13074" width="10.7109375" style="16" bestFit="1" customWidth="1"/>
    <col min="13075" max="13075" width="9.28515625" style="16"/>
    <col min="13076" max="13076" width="10.42578125" style="16" bestFit="1" customWidth="1"/>
    <col min="13077" max="13308" width="9.28515625" style="16"/>
    <col min="13309" max="13309" width="6" style="16" customWidth="1"/>
    <col min="13310" max="13310" width="2.5703125" style="16" customWidth="1"/>
    <col min="13311" max="13311" width="37.42578125" style="16" bestFit="1" customWidth="1"/>
    <col min="13312" max="13312" width="15.5703125" style="16" customWidth="1"/>
    <col min="13313" max="13313" width="3" style="16" customWidth="1"/>
    <col min="13314" max="13314" width="10.5703125" style="16" customWidth="1"/>
    <col min="13315" max="13315" width="3.28515625" style="16" customWidth="1"/>
    <col min="13316" max="13316" width="12.7109375" style="16" customWidth="1"/>
    <col min="13317" max="13317" width="2.42578125" style="16" customWidth="1"/>
    <col min="13318" max="13318" width="10.7109375" style="16" customWidth="1"/>
    <col min="13319" max="13319" width="1.7109375" style="16" customWidth="1"/>
    <col min="13320" max="13320" width="14.28515625" style="16" customWidth="1"/>
    <col min="13321" max="13321" width="3.28515625" style="16" bestFit="1" customWidth="1"/>
    <col min="13322" max="13322" width="10.7109375" style="16" customWidth="1"/>
    <col min="13323" max="13323" width="2.7109375" style="16" customWidth="1"/>
    <col min="13324" max="13324" width="14.28515625" style="16" customWidth="1"/>
    <col min="13325" max="13325" width="2.7109375" style="16" customWidth="1"/>
    <col min="13326" max="13326" width="23.42578125" style="16" bestFit="1" customWidth="1"/>
    <col min="13327" max="13327" width="9.28515625" style="16"/>
    <col min="13328" max="13328" width="10.5703125" style="16" bestFit="1" customWidth="1"/>
    <col min="13329" max="13329" width="9.28515625" style="16"/>
    <col min="13330" max="13330" width="10.7109375" style="16" bestFit="1" customWidth="1"/>
    <col min="13331" max="13331" width="9.28515625" style="16"/>
    <col min="13332" max="13332" width="10.42578125" style="16" bestFit="1" customWidth="1"/>
    <col min="13333" max="13564" width="9.28515625" style="16"/>
    <col min="13565" max="13565" width="6" style="16" customWidth="1"/>
    <col min="13566" max="13566" width="2.5703125" style="16" customWidth="1"/>
    <col min="13567" max="13567" width="37.42578125" style="16" bestFit="1" customWidth="1"/>
    <col min="13568" max="13568" width="15.5703125" style="16" customWidth="1"/>
    <col min="13569" max="13569" width="3" style="16" customWidth="1"/>
    <col min="13570" max="13570" width="10.5703125" style="16" customWidth="1"/>
    <col min="13571" max="13571" width="3.28515625" style="16" customWidth="1"/>
    <col min="13572" max="13572" width="12.7109375" style="16" customWidth="1"/>
    <col min="13573" max="13573" width="2.42578125" style="16" customWidth="1"/>
    <col min="13574" max="13574" width="10.7109375" style="16" customWidth="1"/>
    <col min="13575" max="13575" width="1.7109375" style="16" customWidth="1"/>
    <col min="13576" max="13576" width="14.28515625" style="16" customWidth="1"/>
    <col min="13577" max="13577" width="3.28515625" style="16" bestFit="1" customWidth="1"/>
    <col min="13578" max="13578" width="10.7109375" style="16" customWidth="1"/>
    <col min="13579" max="13579" width="2.7109375" style="16" customWidth="1"/>
    <col min="13580" max="13580" width="14.28515625" style="16" customWidth="1"/>
    <col min="13581" max="13581" width="2.7109375" style="16" customWidth="1"/>
    <col min="13582" max="13582" width="23.42578125" style="16" bestFit="1" customWidth="1"/>
    <col min="13583" max="13583" width="9.28515625" style="16"/>
    <col min="13584" max="13584" width="10.5703125" style="16" bestFit="1" customWidth="1"/>
    <col min="13585" max="13585" width="9.28515625" style="16"/>
    <col min="13586" max="13586" width="10.7109375" style="16" bestFit="1" customWidth="1"/>
    <col min="13587" max="13587" width="9.28515625" style="16"/>
    <col min="13588" max="13588" width="10.42578125" style="16" bestFit="1" customWidth="1"/>
    <col min="13589" max="13820" width="9.28515625" style="16"/>
    <col min="13821" max="13821" width="6" style="16" customWidth="1"/>
    <col min="13822" max="13822" width="2.5703125" style="16" customWidth="1"/>
    <col min="13823" max="13823" width="37.42578125" style="16" bestFit="1" customWidth="1"/>
    <col min="13824" max="13824" width="15.5703125" style="16" customWidth="1"/>
    <col min="13825" max="13825" width="3" style="16" customWidth="1"/>
    <col min="13826" max="13826" width="10.5703125" style="16" customWidth="1"/>
    <col min="13827" max="13827" width="3.28515625" style="16" customWidth="1"/>
    <col min="13828" max="13828" width="12.7109375" style="16" customWidth="1"/>
    <col min="13829" max="13829" width="2.42578125" style="16" customWidth="1"/>
    <col min="13830" max="13830" width="10.7109375" style="16" customWidth="1"/>
    <col min="13831" max="13831" width="1.7109375" style="16" customWidth="1"/>
    <col min="13832" max="13832" width="14.28515625" style="16" customWidth="1"/>
    <col min="13833" max="13833" width="3.28515625" style="16" bestFit="1" customWidth="1"/>
    <col min="13834" max="13834" width="10.7109375" style="16" customWidth="1"/>
    <col min="13835" max="13835" width="2.7109375" style="16" customWidth="1"/>
    <col min="13836" max="13836" width="14.28515625" style="16" customWidth="1"/>
    <col min="13837" max="13837" width="2.7109375" style="16" customWidth="1"/>
    <col min="13838" max="13838" width="23.42578125" style="16" bestFit="1" customWidth="1"/>
    <col min="13839" max="13839" width="9.28515625" style="16"/>
    <col min="13840" max="13840" width="10.5703125" style="16" bestFit="1" customWidth="1"/>
    <col min="13841" max="13841" width="9.28515625" style="16"/>
    <col min="13842" max="13842" width="10.7109375" style="16" bestFit="1" customWidth="1"/>
    <col min="13843" max="13843" width="9.28515625" style="16"/>
    <col min="13844" max="13844" width="10.42578125" style="16" bestFit="1" customWidth="1"/>
    <col min="13845" max="14076" width="9.28515625" style="16"/>
    <col min="14077" max="14077" width="6" style="16" customWidth="1"/>
    <col min="14078" max="14078" width="2.5703125" style="16" customWidth="1"/>
    <col min="14079" max="14079" width="37.42578125" style="16" bestFit="1" customWidth="1"/>
    <col min="14080" max="14080" width="15.5703125" style="16" customWidth="1"/>
    <col min="14081" max="14081" width="3" style="16" customWidth="1"/>
    <col min="14082" max="14082" width="10.5703125" style="16" customWidth="1"/>
    <col min="14083" max="14083" width="3.28515625" style="16" customWidth="1"/>
    <col min="14084" max="14084" width="12.7109375" style="16" customWidth="1"/>
    <col min="14085" max="14085" width="2.42578125" style="16" customWidth="1"/>
    <col min="14086" max="14086" width="10.7109375" style="16" customWidth="1"/>
    <col min="14087" max="14087" width="1.7109375" style="16" customWidth="1"/>
    <col min="14088" max="14088" width="14.28515625" style="16" customWidth="1"/>
    <col min="14089" max="14089" width="3.28515625" style="16" bestFit="1" customWidth="1"/>
    <col min="14090" max="14090" width="10.7109375" style="16" customWidth="1"/>
    <col min="14091" max="14091" width="2.7109375" style="16" customWidth="1"/>
    <col min="14092" max="14092" width="14.28515625" style="16" customWidth="1"/>
    <col min="14093" max="14093" width="2.7109375" style="16" customWidth="1"/>
    <col min="14094" max="14094" width="23.42578125" style="16" bestFit="1" customWidth="1"/>
    <col min="14095" max="14095" width="9.28515625" style="16"/>
    <col min="14096" max="14096" width="10.5703125" style="16" bestFit="1" customWidth="1"/>
    <col min="14097" max="14097" width="9.28515625" style="16"/>
    <col min="14098" max="14098" width="10.7109375" style="16" bestFit="1" customWidth="1"/>
    <col min="14099" max="14099" width="9.28515625" style="16"/>
    <col min="14100" max="14100" width="10.42578125" style="16" bestFit="1" customWidth="1"/>
    <col min="14101" max="14332" width="9.28515625" style="16"/>
    <col min="14333" max="14333" width="6" style="16" customWidth="1"/>
    <col min="14334" max="14334" width="2.5703125" style="16" customWidth="1"/>
    <col min="14335" max="14335" width="37.42578125" style="16" bestFit="1" customWidth="1"/>
    <col min="14336" max="14336" width="15.5703125" style="16" customWidth="1"/>
    <col min="14337" max="14337" width="3" style="16" customWidth="1"/>
    <col min="14338" max="14338" width="10.5703125" style="16" customWidth="1"/>
    <col min="14339" max="14339" width="3.28515625" style="16" customWidth="1"/>
    <col min="14340" max="14340" width="12.7109375" style="16" customWidth="1"/>
    <col min="14341" max="14341" width="2.42578125" style="16" customWidth="1"/>
    <col min="14342" max="14342" width="10.7109375" style="16" customWidth="1"/>
    <col min="14343" max="14343" width="1.7109375" style="16" customWidth="1"/>
    <col min="14344" max="14344" width="14.28515625" style="16" customWidth="1"/>
    <col min="14345" max="14345" width="3.28515625" style="16" bestFit="1" customWidth="1"/>
    <col min="14346" max="14346" width="10.7109375" style="16" customWidth="1"/>
    <col min="14347" max="14347" width="2.7109375" style="16" customWidth="1"/>
    <col min="14348" max="14348" width="14.28515625" style="16" customWidth="1"/>
    <col min="14349" max="14349" width="2.7109375" style="16" customWidth="1"/>
    <col min="14350" max="14350" width="23.42578125" style="16" bestFit="1" customWidth="1"/>
    <col min="14351" max="14351" width="9.28515625" style="16"/>
    <col min="14352" max="14352" width="10.5703125" style="16" bestFit="1" customWidth="1"/>
    <col min="14353" max="14353" width="9.28515625" style="16"/>
    <col min="14354" max="14354" width="10.7109375" style="16" bestFit="1" customWidth="1"/>
    <col min="14355" max="14355" width="9.28515625" style="16"/>
    <col min="14356" max="14356" width="10.42578125" style="16" bestFit="1" customWidth="1"/>
    <col min="14357" max="14588" width="9.28515625" style="16"/>
    <col min="14589" max="14589" width="6" style="16" customWidth="1"/>
    <col min="14590" max="14590" width="2.5703125" style="16" customWidth="1"/>
    <col min="14591" max="14591" width="37.42578125" style="16" bestFit="1" customWidth="1"/>
    <col min="14592" max="14592" width="15.5703125" style="16" customWidth="1"/>
    <col min="14593" max="14593" width="3" style="16" customWidth="1"/>
    <col min="14594" max="14594" width="10.5703125" style="16" customWidth="1"/>
    <col min="14595" max="14595" width="3.28515625" style="16" customWidth="1"/>
    <col min="14596" max="14596" width="12.7109375" style="16" customWidth="1"/>
    <col min="14597" max="14597" width="2.42578125" style="16" customWidth="1"/>
    <col min="14598" max="14598" width="10.7109375" style="16" customWidth="1"/>
    <col min="14599" max="14599" width="1.7109375" style="16" customWidth="1"/>
    <col min="14600" max="14600" width="14.28515625" style="16" customWidth="1"/>
    <col min="14601" max="14601" width="3.28515625" style="16" bestFit="1" customWidth="1"/>
    <col min="14602" max="14602" width="10.7109375" style="16" customWidth="1"/>
    <col min="14603" max="14603" width="2.7109375" style="16" customWidth="1"/>
    <col min="14604" max="14604" width="14.28515625" style="16" customWidth="1"/>
    <col min="14605" max="14605" width="2.7109375" style="16" customWidth="1"/>
    <col min="14606" max="14606" width="23.42578125" style="16" bestFit="1" customWidth="1"/>
    <col min="14607" max="14607" width="9.28515625" style="16"/>
    <col min="14608" max="14608" width="10.5703125" style="16" bestFit="1" customWidth="1"/>
    <col min="14609" max="14609" width="9.28515625" style="16"/>
    <col min="14610" max="14610" width="10.7109375" style="16" bestFit="1" customWidth="1"/>
    <col min="14611" max="14611" width="9.28515625" style="16"/>
    <col min="14612" max="14612" width="10.42578125" style="16" bestFit="1" customWidth="1"/>
    <col min="14613" max="14844" width="9.28515625" style="16"/>
    <col min="14845" max="14845" width="6" style="16" customWidth="1"/>
    <col min="14846" max="14846" width="2.5703125" style="16" customWidth="1"/>
    <col min="14847" max="14847" width="37.42578125" style="16" bestFit="1" customWidth="1"/>
    <col min="14848" max="14848" width="15.5703125" style="16" customWidth="1"/>
    <col min="14849" max="14849" width="3" style="16" customWidth="1"/>
    <col min="14850" max="14850" width="10.5703125" style="16" customWidth="1"/>
    <col min="14851" max="14851" width="3.28515625" style="16" customWidth="1"/>
    <col min="14852" max="14852" width="12.7109375" style="16" customWidth="1"/>
    <col min="14853" max="14853" width="2.42578125" style="16" customWidth="1"/>
    <col min="14854" max="14854" width="10.7109375" style="16" customWidth="1"/>
    <col min="14855" max="14855" width="1.7109375" style="16" customWidth="1"/>
    <col min="14856" max="14856" width="14.28515625" style="16" customWidth="1"/>
    <col min="14857" max="14857" width="3.28515625" style="16" bestFit="1" customWidth="1"/>
    <col min="14858" max="14858" width="10.7109375" style="16" customWidth="1"/>
    <col min="14859" max="14859" width="2.7109375" style="16" customWidth="1"/>
    <col min="14860" max="14860" width="14.28515625" style="16" customWidth="1"/>
    <col min="14861" max="14861" width="2.7109375" style="16" customWidth="1"/>
    <col min="14862" max="14862" width="23.42578125" style="16" bestFit="1" customWidth="1"/>
    <col min="14863" max="14863" width="9.28515625" style="16"/>
    <col min="14864" max="14864" width="10.5703125" style="16" bestFit="1" customWidth="1"/>
    <col min="14865" max="14865" width="9.28515625" style="16"/>
    <col min="14866" max="14866" width="10.7109375" style="16" bestFit="1" customWidth="1"/>
    <col min="14867" max="14867" width="9.28515625" style="16"/>
    <col min="14868" max="14868" width="10.42578125" style="16" bestFit="1" customWidth="1"/>
    <col min="14869" max="15100" width="9.28515625" style="16"/>
    <col min="15101" max="15101" width="6" style="16" customWidth="1"/>
    <col min="15102" max="15102" width="2.5703125" style="16" customWidth="1"/>
    <col min="15103" max="15103" width="37.42578125" style="16" bestFit="1" customWidth="1"/>
    <col min="15104" max="15104" width="15.5703125" style="16" customWidth="1"/>
    <col min="15105" max="15105" width="3" style="16" customWidth="1"/>
    <col min="15106" max="15106" width="10.5703125" style="16" customWidth="1"/>
    <col min="15107" max="15107" width="3.28515625" style="16" customWidth="1"/>
    <col min="15108" max="15108" width="12.7109375" style="16" customWidth="1"/>
    <col min="15109" max="15109" width="2.42578125" style="16" customWidth="1"/>
    <col min="15110" max="15110" width="10.7109375" style="16" customWidth="1"/>
    <col min="15111" max="15111" width="1.7109375" style="16" customWidth="1"/>
    <col min="15112" max="15112" width="14.28515625" style="16" customWidth="1"/>
    <col min="15113" max="15113" width="3.28515625" style="16" bestFit="1" customWidth="1"/>
    <col min="15114" max="15114" width="10.7109375" style="16" customWidth="1"/>
    <col min="15115" max="15115" width="2.7109375" style="16" customWidth="1"/>
    <col min="15116" max="15116" width="14.28515625" style="16" customWidth="1"/>
    <col min="15117" max="15117" width="2.7109375" style="16" customWidth="1"/>
    <col min="15118" max="15118" width="23.42578125" style="16" bestFit="1" customWidth="1"/>
    <col min="15119" max="15119" width="9.28515625" style="16"/>
    <col min="15120" max="15120" width="10.5703125" style="16" bestFit="1" customWidth="1"/>
    <col min="15121" max="15121" width="9.28515625" style="16"/>
    <col min="15122" max="15122" width="10.7109375" style="16" bestFit="1" customWidth="1"/>
    <col min="15123" max="15123" width="9.28515625" style="16"/>
    <col min="15124" max="15124" width="10.42578125" style="16" bestFit="1" customWidth="1"/>
    <col min="15125" max="15356" width="9.28515625" style="16"/>
    <col min="15357" max="15357" width="6" style="16" customWidth="1"/>
    <col min="15358" max="15358" width="2.5703125" style="16" customWidth="1"/>
    <col min="15359" max="15359" width="37.42578125" style="16" bestFit="1" customWidth="1"/>
    <col min="15360" max="15360" width="15.5703125" style="16" customWidth="1"/>
    <col min="15361" max="15361" width="3" style="16" customWidth="1"/>
    <col min="15362" max="15362" width="10.5703125" style="16" customWidth="1"/>
    <col min="15363" max="15363" width="3.28515625" style="16" customWidth="1"/>
    <col min="15364" max="15364" width="12.7109375" style="16" customWidth="1"/>
    <col min="15365" max="15365" width="2.42578125" style="16" customWidth="1"/>
    <col min="15366" max="15366" width="10.7109375" style="16" customWidth="1"/>
    <col min="15367" max="15367" width="1.7109375" style="16" customWidth="1"/>
    <col min="15368" max="15368" width="14.28515625" style="16" customWidth="1"/>
    <col min="15369" max="15369" width="3.28515625" style="16" bestFit="1" customWidth="1"/>
    <col min="15370" max="15370" width="10.7109375" style="16" customWidth="1"/>
    <col min="15371" max="15371" width="2.7109375" style="16" customWidth="1"/>
    <col min="15372" max="15372" width="14.28515625" style="16" customWidth="1"/>
    <col min="15373" max="15373" width="2.7109375" style="16" customWidth="1"/>
    <col min="15374" max="15374" width="23.42578125" style="16" bestFit="1" customWidth="1"/>
    <col min="15375" max="15375" width="9.28515625" style="16"/>
    <col min="15376" max="15376" width="10.5703125" style="16" bestFit="1" customWidth="1"/>
    <col min="15377" max="15377" width="9.28515625" style="16"/>
    <col min="15378" max="15378" width="10.7109375" style="16" bestFit="1" customWidth="1"/>
    <col min="15379" max="15379" width="9.28515625" style="16"/>
    <col min="15380" max="15380" width="10.42578125" style="16" bestFit="1" customWidth="1"/>
    <col min="15381" max="15612" width="9.28515625" style="16"/>
    <col min="15613" max="15613" width="6" style="16" customWidth="1"/>
    <col min="15614" max="15614" width="2.5703125" style="16" customWidth="1"/>
    <col min="15615" max="15615" width="37.42578125" style="16" bestFit="1" customWidth="1"/>
    <col min="15616" max="15616" width="15.5703125" style="16" customWidth="1"/>
    <col min="15617" max="15617" width="3" style="16" customWidth="1"/>
    <col min="15618" max="15618" width="10.5703125" style="16" customWidth="1"/>
    <col min="15619" max="15619" width="3.28515625" style="16" customWidth="1"/>
    <col min="15620" max="15620" width="12.7109375" style="16" customWidth="1"/>
    <col min="15621" max="15621" width="2.42578125" style="16" customWidth="1"/>
    <col min="15622" max="15622" width="10.7109375" style="16" customWidth="1"/>
    <col min="15623" max="15623" width="1.7109375" style="16" customWidth="1"/>
    <col min="15624" max="15624" width="14.28515625" style="16" customWidth="1"/>
    <col min="15625" max="15625" width="3.28515625" style="16" bestFit="1" customWidth="1"/>
    <col min="15626" max="15626" width="10.7109375" style="16" customWidth="1"/>
    <col min="15627" max="15627" width="2.7109375" style="16" customWidth="1"/>
    <col min="15628" max="15628" width="14.28515625" style="16" customWidth="1"/>
    <col min="15629" max="15629" width="2.7109375" style="16" customWidth="1"/>
    <col min="15630" max="15630" width="23.42578125" style="16" bestFit="1" customWidth="1"/>
    <col min="15631" max="15631" width="9.28515625" style="16"/>
    <col min="15632" max="15632" width="10.5703125" style="16" bestFit="1" customWidth="1"/>
    <col min="15633" max="15633" width="9.28515625" style="16"/>
    <col min="15634" max="15634" width="10.7109375" style="16" bestFit="1" customWidth="1"/>
    <col min="15635" max="15635" width="9.28515625" style="16"/>
    <col min="15636" max="15636" width="10.42578125" style="16" bestFit="1" customWidth="1"/>
    <col min="15637" max="15868" width="9.28515625" style="16"/>
    <col min="15869" max="15869" width="6" style="16" customWidth="1"/>
    <col min="15870" max="15870" width="2.5703125" style="16" customWidth="1"/>
    <col min="15871" max="15871" width="37.42578125" style="16" bestFit="1" customWidth="1"/>
    <col min="15872" max="15872" width="15.5703125" style="16" customWidth="1"/>
    <col min="15873" max="15873" width="3" style="16" customWidth="1"/>
    <col min="15874" max="15874" width="10.5703125" style="16" customWidth="1"/>
    <col min="15875" max="15875" width="3.28515625" style="16" customWidth="1"/>
    <col min="15876" max="15876" width="12.7109375" style="16" customWidth="1"/>
    <col min="15877" max="15877" width="2.42578125" style="16" customWidth="1"/>
    <col min="15878" max="15878" width="10.7109375" style="16" customWidth="1"/>
    <col min="15879" max="15879" width="1.7109375" style="16" customWidth="1"/>
    <col min="15880" max="15880" width="14.28515625" style="16" customWidth="1"/>
    <col min="15881" max="15881" width="3.28515625" style="16" bestFit="1" customWidth="1"/>
    <col min="15882" max="15882" width="10.7109375" style="16" customWidth="1"/>
    <col min="15883" max="15883" width="2.7109375" style="16" customWidth="1"/>
    <col min="15884" max="15884" width="14.28515625" style="16" customWidth="1"/>
    <col min="15885" max="15885" width="2.7109375" style="16" customWidth="1"/>
    <col min="15886" max="15886" width="23.42578125" style="16" bestFit="1" customWidth="1"/>
    <col min="15887" max="15887" width="9.28515625" style="16"/>
    <col min="15888" max="15888" width="10.5703125" style="16" bestFit="1" customWidth="1"/>
    <col min="15889" max="15889" width="9.28515625" style="16"/>
    <col min="15890" max="15890" width="10.7109375" style="16" bestFit="1" customWidth="1"/>
    <col min="15891" max="15891" width="9.28515625" style="16"/>
    <col min="15892" max="15892" width="10.42578125" style="16" bestFit="1" customWidth="1"/>
    <col min="15893" max="16124" width="9.28515625" style="16"/>
    <col min="16125" max="16125" width="6" style="16" customWidth="1"/>
    <col min="16126" max="16126" width="2.5703125" style="16" customWidth="1"/>
    <col min="16127" max="16127" width="37.42578125" style="16" bestFit="1" customWidth="1"/>
    <col min="16128" max="16128" width="15.5703125" style="16" customWidth="1"/>
    <col min="16129" max="16129" width="3" style="16" customWidth="1"/>
    <col min="16130" max="16130" width="10.5703125" style="16" customWidth="1"/>
    <col min="16131" max="16131" width="3.28515625" style="16" customWidth="1"/>
    <col min="16132" max="16132" width="12.7109375" style="16" customWidth="1"/>
    <col min="16133" max="16133" width="2.42578125" style="16" customWidth="1"/>
    <col min="16134" max="16134" width="10.7109375" style="16" customWidth="1"/>
    <col min="16135" max="16135" width="1.7109375" style="16" customWidth="1"/>
    <col min="16136" max="16136" width="14.28515625" style="16" customWidth="1"/>
    <col min="16137" max="16137" width="3.28515625" style="16" bestFit="1" customWidth="1"/>
    <col min="16138" max="16138" width="10.7109375" style="16" customWidth="1"/>
    <col min="16139" max="16139" width="2.7109375" style="16" customWidth="1"/>
    <col min="16140" max="16140" width="14.28515625" style="16" customWidth="1"/>
    <col min="16141" max="16141" width="2.7109375" style="16" customWidth="1"/>
    <col min="16142" max="16142" width="23.42578125" style="16" bestFit="1" customWidth="1"/>
    <col min="16143" max="16143" width="9.28515625" style="16"/>
    <col min="16144" max="16144" width="10.5703125" style="16" bestFit="1" customWidth="1"/>
    <col min="16145" max="16145" width="9.28515625" style="16"/>
    <col min="16146" max="16146" width="10.7109375" style="16" bestFit="1" customWidth="1"/>
    <col min="16147" max="16147" width="9.28515625" style="16"/>
    <col min="16148" max="16148" width="10.42578125" style="16" bestFit="1" customWidth="1"/>
    <col min="16149" max="16384" width="9.28515625" style="16"/>
  </cols>
  <sheetData>
    <row r="1" spans="1:16">
      <c r="A1" s="233" t="s">
        <v>73</v>
      </c>
      <c r="B1" s="233"/>
      <c r="C1" s="233"/>
      <c r="D1" s="233"/>
      <c r="E1" s="233"/>
      <c r="F1" s="233"/>
      <c r="G1" s="233"/>
      <c r="H1" s="233"/>
      <c r="I1" s="233"/>
      <c r="J1" s="233"/>
      <c r="K1" s="233"/>
      <c r="L1" s="233"/>
      <c r="M1" s="233"/>
      <c r="N1" s="233"/>
      <c r="O1" s="233"/>
      <c r="P1" s="233"/>
    </row>
    <row r="2" spans="1:16">
      <c r="A2" s="233" t="str">
        <f>'Table of Contents'!A2:C2</f>
        <v>Local Service Annual Transmission Revenue Requirements (ATRR)</v>
      </c>
      <c r="B2" s="233"/>
      <c r="C2" s="233"/>
      <c r="D2" s="233"/>
      <c r="E2" s="233"/>
      <c r="F2" s="233"/>
      <c r="G2" s="233"/>
      <c r="H2" s="233"/>
      <c r="I2" s="233"/>
      <c r="J2" s="233"/>
      <c r="K2" s="233"/>
      <c r="L2" s="233"/>
      <c r="M2" s="233"/>
      <c r="N2" s="233"/>
      <c r="O2" s="233"/>
      <c r="P2" s="233"/>
    </row>
    <row r="3" spans="1:16">
      <c r="A3" s="233" t="str">
        <f>'Table of Contents'!A3:C3</f>
        <v>Per Attachment 2 of Appendix B to Attachment F of the ISO New England Inc. Open Access Transmission Tariff</v>
      </c>
      <c r="B3" s="233"/>
      <c r="C3" s="233"/>
      <c r="D3" s="233"/>
      <c r="E3" s="233"/>
      <c r="F3" s="233"/>
      <c r="G3" s="233"/>
      <c r="H3" s="233"/>
      <c r="I3" s="233"/>
      <c r="J3" s="233"/>
      <c r="K3" s="233"/>
      <c r="L3" s="233"/>
      <c r="M3" s="233"/>
      <c r="N3" s="233"/>
      <c r="O3" s="233"/>
      <c r="P3" s="233"/>
    </row>
    <row r="4" spans="1:16">
      <c r="A4" s="233" t="s">
        <v>9</v>
      </c>
      <c r="B4" s="233"/>
      <c r="C4" s="233"/>
      <c r="D4" s="233"/>
      <c r="E4" s="233"/>
      <c r="F4" s="233"/>
      <c r="G4" s="233"/>
      <c r="H4" s="233"/>
      <c r="I4" s="233"/>
      <c r="J4" s="233"/>
      <c r="K4" s="233"/>
      <c r="L4" s="233"/>
      <c r="M4" s="233"/>
      <c r="N4" s="233"/>
      <c r="O4" s="233"/>
      <c r="P4" s="233"/>
    </row>
    <row r="5" spans="1:16" ht="12.75" customHeight="1">
      <c r="A5" s="233" t="s">
        <v>74</v>
      </c>
      <c r="B5" s="233"/>
      <c r="C5" s="233"/>
      <c r="D5" s="233"/>
      <c r="E5" s="233"/>
      <c r="F5" s="233"/>
      <c r="G5" s="233"/>
      <c r="H5" s="233"/>
      <c r="I5" s="233"/>
      <c r="J5" s="233"/>
      <c r="K5" s="233"/>
      <c r="L5" s="233"/>
      <c r="M5" s="233"/>
      <c r="N5" s="233"/>
      <c r="O5" s="233"/>
      <c r="P5" s="233"/>
    </row>
    <row r="6" spans="1:16" ht="12.75" customHeight="1">
      <c r="A6" s="234" t="s">
        <v>75</v>
      </c>
      <c r="B6" s="234"/>
      <c r="C6" s="234"/>
      <c r="D6" s="234"/>
      <c r="E6" s="234"/>
      <c r="F6" s="234"/>
      <c r="G6" s="234"/>
      <c r="H6" s="234"/>
      <c r="I6" s="234"/>
      <c r="J6" s="234"/>
      <c r="K6" s="234"/>
      <c r="L6" s="234"/>
      <c r="M6" s="234"/>
      <c r="N6" s="234"/>
      <c r="O6" s="234"/>
      <c r="P6" s="234"/>
    </row>
    <row r="7" spans="1:16" ht="12.75" customHeight="1">
      <c r="A7" s="5"/>
      <c r="B7" s="5"/>
      <c r="C7" s="5"/>
      <c r="D7" s="5"/>
      <c r="E7" s="5"/>
      <c r="F7" s="5"/>
      <c r="G7" s="5"/>
      <c r="H7" s="5"/>
      <c r="I7" s="5"/>
      <c r="J7" s="5"/>
      <c r="K7" s="5"/>
      <c r="L7" s="5"/>
      <c r="M7" s="5"/>
      <c r="N7" s="5"/>
      <c r="O7" s="5"/>
      <c r="P7" s="5"/>
    </row>
    <row r="8" spans="1:16">
      <c r="B8" s="11" t="s">
        <v>4</v>
      </c>
      <c r="E8" s="33"/>
      <c r="F8" s="29" t="s">
        <v>5</v>
      </c>
      <c r="G8" s="29"/>
      <c r="H8" s="29" t="s">
        <v>51</v>
      </c>
      <c r="I8" s="26"/>
      <c r="J8" s="29" t="s">
        <v>76</v>
      </c>
      <c r="K8" s="26"/>
      <c r="L8" s="29" t="s">
        <v>77</v>
      </c>
      <c r="M8" s="26"/>
      <c r="N8" s="29" t="s">
        <v>78</v>
      </c>
      <c r="O8" s="26"/>
      <c r="P8" s="29" t="s">
        <v>79</v>
      </c>
    </row>
    <row r="9" spans="1:16">
      <c r="A9" s="33"/>
      <c r="D9" s="22" t="s">
        <v>80</v>
      </c>
      <c r="F9" s="30"/>
      <c r="G9" s="32"/>
      <c r="H9" s="30"/>
      <c r="I9" s="30"/>
      <c r="L9" s="155"/>
      <c r="M9" s="31"/>
      <c r="N9" s="31"/>
      <c r="O9" s="31"/>
    </row>
    <row r="10" spans="1:16">
      <c r="A10" s="22" t="s">
        <v>50</v>
      </c>
      <c r="B10" s="27"/>
      <c r="C10" s="27"/>
      <c r="D10" s="22" t="s">
        <v>81</v>
      </c>
      <c r="E10" s="27"/>
      <c r="F10" s="30"/>
      <c r="G10" s="30"/>
      <c r="H10" s="30"/>
      <c r="I10" s="29"/>
      <c r="J10" s="28"/>
      <c r="K10" s="28"/>
      <c r="L10" s="156"/>
      <c r="M10" s="22"/>
      <c r="N10" s="22"/>
      <c r="O10" s="22"/>
      <c r="P10" s="22"/>
    </row>
    <row r="11" spans="1:16">
      <c r="A11" s="21" t="s">
        <v>52</v>
      </c>
      <c r="B11" s="21" t="s">
        <v>7</v>
      </c>
      <c r="C11" s="27"/>
      <c r="D11" s="21" t="s">
        <v>52</v>
      </c>
      <c r="E11" s="27"/>
      <c r="F11" s="25" t="s">
        <v>82</v>
      </c>
      <c r="G11" s="26"/>
      <c r="H11" s="25" t="s">
        <v>83</v>
      </c>
      <c r="I11" s="24"/>
      <c r="J11" s="23" t="s">
        <v>84</v>
      </c>
      <c r="K11" s="21"/>
      <c r="L11" s="74" t="s">
        <v>85</v>
      </c>
      <c r="M11" s="22"/>
      <c r="N11" s="21" t="s">
        <v>86</v>
      </c>
      <c r="O11" s="22"/>
      <c r="P11" s="21" t="s">
        <v>87</v>
      </c>
    </row>
    <row r="12" spans="1:16">
      <c r="A12" s="22"/>
      <c r="B12" s="22"/>
      <c r="C12" s="27"/>
      <c r="D12" s="22"/>
      <c r="E12" s="27"/>
      <c r="F12" s="24"/>
      <c r="G12" s="26"/>
      <c r="H12" s="24"/>
      <c r="I12" s="24"/>
      <c r="J12" s="117"/>
      <c r="K12" s="22"/>
      <c r="L12" s="73"/>
      <c r="M12" s="22"/>
      <c r="N12" s="22"/>
      <c r="O12" s="22"/>
      <c r="P12" s="22"/>
    </row>
    <row r="13" spans="1:16">
      <c r="A13" s="17">
        <v>1</v>
      </c>
      <c r="B13" s="16" t="s">
        <v>88</v>
      </c>
      <c r="C13" s="17" t="s">
        <v>89</v>
      </c>
      <c r="F13" s="70">
        <v>376520</v>
      </c>
      <c r="G13" s="17"/>
      <c r="H13" s="70">
        <v>376520</v>
      </c>
      <c r="J13" s="19">
        <f>AVERAGE(F13,H13)</f>
        <v>376520</v>
      </c>
      <c r="L13" s="162">
        <v>1</v>
      </c>
      <c r="M13" s="17" t="s">
        <v>90</v>
      </c>
      <c r="N13" s="106">
        <f>J13*L13</f>
        <v>376520</v>
      </c>
      <c r="P13" s="76" t="s">
        <v>91</v>
      </c>
    </row>
    <row r="14" spans="1:16">
      <c r="A14" s="17">
        <f>A13+1</f>
        <v>2</v>
      </c>
      <c r="B14" s="16" t="s">
        <v>92</v>
      </c>
      <c r="N14" s="99">
        <f>+N13</f>
        <v>376520</v>
      </c>
    </row>
    <row r="15" spans="1:16">
      <c r="A15" s="17">
        <f>A14+1</f>
        <v>3</v>
      </c>
      <c r="B15" s="16" t="s">
        <v>93</v>
      </c>
      <c r="N15" s="100">
        <v>8.6800095004102129E-2</v>
      </c>
      <c r="P15" s="16" t="s">
        <v>94</v>
      </c>
    </row>
    <row r="16" spans="1:16" ht="13.5" thickBot="1">
      <c r="A16" s="17">
        <f>A15+1</f>
        <v>4</v>
      </c>
      <c r="B16" s="16" t="s">
        <v>95</v>
      </c>
      <c r="N16" s="101">
        <f>N15*N14</f>
        <v>32681.971770944532</v>
      </c>
    </row>
    <row r="17" spans="1:2" ht="13.5" thickTop="1"/>
    <row r="18" spans="1:2">
      <c r="A18" s="109" t="s">
        <v>43</v>
      </c>
    </row>
    <row r="19" spans="1:2">
      <c r="A19" s="17" t="s">
        <v>44</v>
      </c>
      <c r="B19" s="1" t="s">
        <v>96</v>
      </c>
    </row>
    <row r="20" spans="1:2">
      <c r="A20" s="17" t="s">
        <v>90</v>
      </c>
      <c r="B20" s="154" t="s">
        <v>97</v>
      </c>
    </row>
    <row r="21" spans="1:2">
      <c r="A21" s="17" t="s">
        <v>98</v>
      </c>
      <c r="B21" s="16" t="s">
        <v>99</v>
      </c>
    </row>
    <row r="22" spans="1:2">
      <c r="A22" s="17" t="s">
        <v>100</v>
      </c>
      <c r="B22" s="154" t="s">
        <v>101</v>
      </c>
    </row>
    <row r="23" spans="1:2">
      <c r="B23" s="154"/>
    </row>
  </sheetData>
  <mergeCells count="6">
    <mergeCell ref="A6:P6"/>
    <mergeCell ref="A1:P1"/>
    <mergeCell ref="A2:P2"/>
    <mergeCell ref="A3:P3"/>
    <mergeCell ref="A4:P4"/>
    <mergeCell ref="A5:P5"/>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25"/>
  <sheetViews>
    <sheetView zoomScaleNormal="100" zoomScaleSheetLayoutView="100" zoomScalePageLayoutView="145" workbookViewId="0">
      <selection activeCell="F14" sqref="F14"/>
    </sheetView>
  </sheetViews>
  <sheetFormatPr defaultRowHeight="12.95"/>
  <cols>
    <col min="1" max="1" width="6.85546875" style="15" bestFit="1" customWidth="1"/>
    <col min="2" max="2" width="42.28515625" style="15" customWidth="1"/>
    <col min="3" max="3" width="3" style="15" bestFit="1" customWidth="1"/>
    <col min="4" max="4" width="11.5703125" style="15" customWidth="1"/>
    <col min="5" max="5" width="3.28515625" style="15" customWidth="1"/>
    <col min="6" max="6" width="13.5703125" style="15" customWidth="1"/>
    <col min="7" max="7" width="4" style="15" customWidth="1"/>
    <col min="8" max="8" width="18" style="15" bestFit="1" customWidth="1"/>
    <col min="9" max="9" width="3.5703125" style="15" customWidth="1"/>
    <col min="10" max="10" width="19" style="15" bestFit="1" customWidth="1"/>
    <col min="11" max="11" width="3.7109375" style="15" customWidth="1"/>
    <col min="12" max="12" width="46.85546875" style="15" bestFit="1" customWidth="1"/>
    <col min="13" max="15" width="9.28515625" style="15"/>
    <col min="16" max="16" width="9.5703125" style="15" bestFit="1" customWidth="1"/>
    <col min="17" max="250" width="9.28515625" style="15"/>
    <col min="251" max="251" width="6" style="15" customWidth="1"/>
    <col min="252" max="252" width="3" style="15" customWidth="1"/>
    <col min="253" max="253" width="42.5703125" style="15" customWidth="1"/>
    <col min="254" max="254" width="13.42578125" style="15" customWidth="1"/>
    <col min="255" max="255" width="3" style="15" customWidth="1"/>
    <col min="256" max="256" width="12.7109375" style="15" customWidth="1"/>
    <col min="257" max="257" width="3.28515625" style="15" customWidth="1"/>
    <col min="258" max="258" width="12.7109375" style="15" customWidth="1"/>
    <col min="259" max="259" width="2.42578125" style="15" customWidth="1"/>
    <col min="260" max="260" width="10.7109375" style="15" customWidth="1"/>
    <col min="261" max="261" width="2.7109375" style="15" customWidth="1"/>
    <col min="262" max="262" width="14.28515625" style="15" customWidth="1"/>
    <col min="263" max="263" width="2.5703125" style="15" customWidth="1"/>
    <col min="264" max="264" width="10.7109375" style="15" customWidth="1"/>
    <col min="265" max="265" width="2.7109375" style="15" customWidth="1"/>
    <col min="266" max="266" width="14.28515625" style="15" customWidth="1"/>
    <col min="267" max="267" width="2.5703125" style="15" customWidth="1"/>
    <col min="268" max="268" width="23" style="15" bestFit="1" customWidth="1"/>
    <col min="269" max="271" width="9.28515625" style="15"/>
    <col min="272" max="272" width="9.5703125" style="15" bestFit="1" customWidth="1"/>
    <col min="273" max="506" width="9.28515625" style="15"/>
    <col min="507" max="507" width="6" style="15" customWidth="1"/>
    <col min="508" max="508" width="3" style="15" customWidth="1"/>
    <col min="509" max="509" width="42.5703125" style="15" customWidth="1"/>
    <col min="510" max="510" width="13.42578125" style="15" customWidth="1"/>
    <col min="511" max="511" width="3" style="15" customWidth="1"/>
    <col min="512" max="512" width="12.7109375" style="15" customWidth="1"/>
    <col min="513" max="513" width="3.28515625" style="15" customWidth="1"/>
    <col min="514" max="514" width="12.7109375" style="15" customWidth="1"/>
    <col min="515" max="515" width="2.42578125" style="15" customWidth="1"/>
    <col min="516" max="516" width="10.7109375" style="15" customWidth="1"/>
    <col min="517" max="517" width="2.7109375" style="15" customWidth="1"/>
    <col min="518" max="518" width="14.28515625" style="15" customWidth="1"/>
    <col min="519" max="519" width="2.5703125" style="15" customWidth="1"/>
    <col min="520" max="520" width="10.7109375" style="15" customWidth="1"/>
    <col min="521" max="521" width="2.7109375" style="15" customWidth="1"/>
    <col min="522" max="522" width="14.28515625" style="15" customWidth="1"/>
    <col min="523" max="523" width="2.5703125" style="15" customWidth="1"/>
    <col min="524" max="524" width="23" style="15" bestFit="1" customWidth="1"/>
    <col min="525" max="527" width="9.28515625" style="15"/>
    <col min="528" max="528" width="9.5703125" style="15" bestFit="1" customWidth="1"/>
    <col min="529" max="762" width="9.28515625" style="15"/>
    <col min="763" max="763" width="6" style="15" customWidth="1"/>
    <col min="764" max="764" width="3" style="15" customWidth="1"/>
    <col min="765" max="765" width="42.5703125" style="15" customWidth="1"/>
    <col min="766" max="766" width="13.42578125" style="15" customWidth="1"/>
    <col min="767" max="767" width="3" style="15" customWidth="1"/>
    <col min="768" max="768" width="12.7109375" style="15" customWidth="1"/>
    <col min="769" max="769" width="3.28515625" style="15" customWidth="1"/>
    <col min="770" max="770" width="12.7109375" style="15" customWidth="1"/>
    <col min="771" max="771" width="2.42578125" style="15" customWidth="1"/>
    <col min="772" max="772" width="10.7109375" style="15" customWidth="1"/>
    <col min="773" max="773" width="2.7109375" style="15" customWidth="1"/>
    <col min="774" max="774" width="14.28515625" style="15" customWidth="1"/>
    <col min="775" max="775" width="2.5703125" style="15" customWidth="1"/>
    <col min="776" max="776" width="10.7109375" style="15" customWidth="1"/>
    <col min="777" max="777" width="2.7109375" style="15" customWidth="1"/>
    <col min="778" max="778" width="14.28515625" style="15" customWidth="1"/>
    <col min="779" max="779" width="2.5703125" style="15" customWidth="1"/>
    <col min="780" max="780" width="23" style="15" bestFit="1" customWidth="1"/>
    <col min="781" max="783" width="9.28515625" style="15"/>
    <col min="784" max="784" width="9.5703125" style="15" bestFit="1" customWidth="1"/>
    <col min="785" max="1018" width="9.28515625" style="15"/>
    <col min="1019" max="1019" width="6" style="15" customWidth="1"/>
    <col min="1020" max="1020" width="3" style="15" customWidth="1"/>
    <col min="1021" max="1021" width="42.5703125" style="15" customWidth="1"/>
    <col min="1022" max="1022" width="13.42578125" style="15" customWidth="1"/>
    <col min="1023" max="1023" width="3" style="15" customWidth="1"/>
    <col min="1024" max="1024" width="12.7109375" style="15" customWidth="1"/>
    <col min="1025" max="1025" width="3.28515625" style="15" customWidth="1"/>
    <col min="1026" max="1026" width="12.7109375" style="15" customWidth="1"/>
    <col min="1027" max="1027" width="2.42578125" style="15" customWidth="1"/>
    <col min="1028" max="1028" width="10.7109375" style="15" customWidth="1"/>
    <col min="1029" max="1029" width="2.7109375" style="15" customWidth="1"/>
    <col min="1030" max="1030" width="14.28515625" style="15" customWidth="1"/>
    <col min="1031" max="1031" width="2.5703125" style="15" customWidth="1"/>
    <col min="1032" max="1032" width="10.7109375" style="15" customWidth="1"/>
    <col min="1033" max="1033" width="2.7109375" style="15" customWidth="1"/>
    <col min="1034" max="1034" width="14.28515625" style="15" customWidth="1"/>
    <col min="1035" max="1035" width="2.5703125" style="15" customWidth="1"/>
    <col min="1036" max="1036" width="23" style="15" bestFit="1" customWidth="1"/>
    <col min="1037" max="1039" width="9.28515625" style="15"/>
    <col min="1040" max="1040" width="9.5703125" style="15" bestFit="1" customWidth="1"/>
    <col min="1041" max="1274" width="9.28515625" style="15"/>
    <col min="1275" max="1275" width="6" style="15" customWidth="1"/>
    <col min="1276" max="1276" width="3" style="15" customWidth="1"/>
    <col min="1277" max="1277" width="42.5703125" style="15" customWidth="1"/>
    <col min="1278" max="1278" width="13.42578125" style="15" customWidth="1"/>
    <col min="1279" max="1279" width="3" style="15" customWidth="1"/>
    <col min="1280" max="1280" width="12.7109375" style="15" customWidth="1"/>
    <col min="1281" max="1281" width="3.28515625" style="15" customWidth="1"/>
    <col min="1282" max="1282" width="12.7109375" style="15" customWidth="1"/>
    <col min="1283" max="1283" width="2.42578125" style="15" customWidth="1"/>
    <col min="1284" max="1284" width="10.7109375" style="15" customWidth="1"/>
    <col min="1285" max="1285" width="2.7109375" style="15" customWidth="1"/>
    <col min="1286" max="1286" width="14.28515625" style="15" customWidth="1"/>
    <col min="1287" max="1287" width="2.5703125" style="15" customWidth="1"/>
    <col min="1288" max="1288" width="10.7109375" style="15" customWidth="1"/>
    <col min="1289" max="1289" width="2.7109375" style="15" customWidth="1"/>
    <col min="1290" max="1290" width="14.28515625" style="15" customWidth="1"/>
    <col min="1291" max="1291" width="2.5703125" style="15" customWidth="1"/>
    <col min="1292" max="1292" width="23" style="15" bestFit="1" customWidth="1"/>
    <col min="1293" max="1295" width="9.28515625" style="15"/>
    <col min="1296" max="1296" width="9.5703125" style="15" bestFit="1" customWidth="1"/>
    <col min="1297" max="1530" width="9.28515625" style="15"/>
    <col min="1531" max="1531" width="6" style="15" customWidth="1"/>
    <col min="1532" max="1532" width="3" style="15" customWidth="1"/>
    <col min="1533" max="1533" width="42.5703125" style="15" customWidth="1"/>
    <col min="1534" max="1534" width="13.42578125" style="15" customWidth="1"/>
    <col min="1535" max="1535" width="3" style="15" customWidth="1"/>
    <col min="1536" max="1536" width="12.7109375" style="15" customWidth="1"/>
    <col min="1537" max="1537" width="3.28515625" style="15" customWidth="1"/>
    <col min="1538" max="1538" width="12.7109375" style="15" customWidth="1"/>
    <col min="1539" max="1539" width="2.42578125" style="15" customWidth="1"/>
    <col min="1540" max="1540" width="10.7109375" style="15" customWidth="1"/>
    <col min="1541" max="1541" width="2.7109375" style="15" customWidth="1"/>
    <col min="1542" max="1542" width="14.28515625" style="15" customWidth="1"/>
    <col min="1543" max="1543" width="2.5703125" style="15" customWidth="1"/>
    <col min="1544" max="1544" width="10.7109375" style="15" customWidth="1"/>
    <col min="1545" max="1545" width="2.7109375" style="15" customWidth="1"/>
    <col min="1546" max="1546" width="14.28515625" style="15" customWidth="1"/>
    <col min="1547" max="1547" width="2.5703125" style="15" customWidth="1"/>
    <col min="1548" max="1548" width="23" style="15" bestFit="1" customWidth="1"/>
    <col min="1549" max="1551" width="9.28515625" style="15"/>
    <col min="1552" max="1552" width="9.5703125" style="15" bestFit="1" customWidth="1"/>
    <col min="1553" max="1786" width="9.28515625" style="15"/>
    <col min="1787" max="1787" width="6" style="15" customWidth="1"/>
    <col min="1788" max="1788" width="3" style="15" customWidth="1"/>
    <col min="1789" max="1789" width="42.5703125" style="15" customWidth="1"/>
    <col min="1790" max="1790" width="13.42578125" style="15" customWidth="1"/>
    <col min="1791" max="1791" width="3" style="15" customWidth="1"/>
    <col min="1792" max="1792" width="12.7109375" style="15" customWidth="1"/>
    <col min="1793" max="1793" width="3.28515625" style="15" customWidth="1"/>
    <col min="1794" max="1794" width="12.7109375" style="15" customWidth="1"/>
    <col min="1795" max="1795" width="2.42578125" style="15" customWidth="1"/>
    <col min="1796" max="1796" width="10.7109375" style="15" customWidth="1"/>
    <col min="1797" max="1797" width="2.7109375" style="15" customWidth="1"/>
    <col min="1798" max="1798" width="14.28515625" style="15" customWidth="1"/>
    <col min="1799" max="1799" width="2.5703125" style="15" customWidth="1"/>
    <col min="1800" max="1800" width="10.7109375" style="15" customWidth="1"/>
    <col min="1801" max="1801" width="2.7109375" style="15" customWidth="1"/>
    <col min="1802" max="1802" width="14.28515625" style="15" customWidth="1"/>
    <col min="1803" max="1803" width="2.5703125" style="15" customWidth="1"/>
    <col min="1804" max="1804" width="23" style="15" bestFit="1" customWidth="1"/>
    <col min="1805" max="1807" width="9.28515625" style="15"/>
    <col min="1808" max="1808" width="9.5703125" style="15" bestFit="1" customWidth="1"/>
    <col min="1809" max="2042" width="9.28515625" style="15"/>
    <col min="2043" max="2043" width="6" style="15" customWidth="1"/>
    <col min="2044" max="2044" width="3" style="15" customWidth="1"/>
    <col min="2045" max="2045" width="42.5703125" style="15" customWidth="1"/>
    <col min="2046" max="2046" width="13.42578125" style="15" customWidth="1"/>
    <col min="2047" max="2047" width="3" style="15" customWidth="1"/>
    <col min="2048" max="2048" width="12.7109375" style="15" customWidth="1"/>
    <col min="2049" max="2049" width="3.28515625" style="15" customWidth="1"/>
    <col min="2050" max="2050" width="12.7109375" style="15" customWidth="1"/>
    <col min="2051" max="2051" width="2.42578125" style="15" customWidth="1"/>
    <col min="2052" max="2052" width="10.7109375" style="15" customWidth="1"/>
    <col min="2053" max="2053" width="2.7109375" style="15" customWidth="1"/>
    <col min="2054" max="2054" width="14.28515625" style="15" customWidth="1"/>
    <col min="2055" max="2055" width="2.5703125" style="15" customWidth="1"/>
    <col min="2056" max="2056" width="10.7109375" style="15" customWidth="1"/>
    <col min="2057" max="2057" width="2.7109375" style="15" customWidth="1"/>
    <col min="2058" max="2058" width="14.28515625" style="15" customWidth="1"/>
    <col min="2059" max="2059" width="2.5703125" style="15" customWidth="1"/>
    <col min="2060" max="2060" width="23" style="15" bestFit="1" customWidth="1"/>
    <col min="2061" max="2063" width="9.28515625" style="15"/>
    <col min="2064" max="2064" width="9.5703125" style="15" bestFit="1" customWidth="1"/>
    <col min="2065" max="2298" width="9.28515625" style="15"/>
    <col min="2299" max="2299" width="6" style="15" customWidth="1"/>
    <col min="2300" max="2300" width="3" style="15" customWidth="1"/>
    <col min="2301" max="2301" width="42.5703125" style="15" customWidth="1"/>
    <col min="2302" max="2302" width="13.42578125" style="15" customWidth="1"/>
    <col min="2303" max="2303" width="3" style="15" customWidth="1"/>
    <col min="2304" max="2304" width="12.7109375" style="15" customWidth="1"/>
    <col min="2305" max="2305" width="3.28515625" style="15" customWidth="1"/>
    <col min="2306" max="2306" width="12.7109375" style="15" customWidth="1"/>
    <col min="2307" max="2307" width="2.42578125" style="15" customWidth="1"/>
    <col min="2308" max="2308" width="10.7109375" style="15" customWidth="1"/>
    <col min="2309" max="2309" width="2.7109375" style="15" customWidth="1"/>
    <col min="2310" max="2310" width="14.28515625" style="15" customWidth="1"/>
    <col min="2311" max="2311" width="2.5703125" style="15" customWidth="1"/>
    <col min="2312" max="2312" width="10.7109375" style="15" customWidth="1"/>
    <col min="2313" max="2313" width="2.7109375" style="15" customWidth="1"/>
    <col min="2314" max="2314" width="14.28515625" style="15" customWidth="1"/>
    <col min="2315" max="2315" width="2.5703125" style="15" customWidth="1"/>
    <col min="2316" max="2316" width="23" style="15" bestFit="1" customWidth="1"/>
    <col min="2317" max="2319" width="9.28515625" style="15"/>
    <col min="2320" max="2320" width="9.5703125" style="15" bestFit="1" customWidth="1"/>
    <col min="2321" max="2554" width="9.28515625" style="15"/>
    <col min="2555" max="2555" width="6" style="15" customWidth="1"/>
    <col min="2556" max="2556" width="3" style="15" customWidth="1"/>
    <col min="2557" max="2557" width="42.5703125" style="15" customWidth="1"/>
    <col min="2558" max="2558" width="13.42578125" style="15" customWidth="1"/>
    <col min="2559" max="2559" width="3" style="15" customWidth="1"/>
    <col min="2560" max="2560" width="12.7109375" style="15" customWidth="1"/>
    <col min="2561" max="2561" width="3.28515625" style="15" customWidth="1"/>
    <col min="2562" max="2562" width="12.7109375" style="15" customWidth="1"/>
    <col min="2563" max="2563" width="2.42578125" style="15" customWidth="1"/>
    <col min="2564" max="2564" width="10.7109375" style="15" customWidth="1"/>
    <col min="2565" max="2565" width="2.7109375" style="15" customWidth="1"/>
    <col min="2566" max="2566" width="14.28515625" style="15" customWidth="1"/>
    <col min="2567" max="2567" width="2.5703125" style="15" customWidth="1"/>
    <col min="2568" max="2568" width="10.7109375" style="15" customWidth="1"/>
    <col min="2569" max="2569" width="2.7109375" style="15" customWidth="1"/>
    <col min="2570" max="2570" width="14.28515625" style="15" customWidth="1"/>
    <col min="2571" max="2571" width="2.5703125" style="15" customWidth="1"/>
    <col min="2572" max="2572" width="23" style="15" bestFit="1" customWidth="1"/>
    <col min="2573" max="2575" width="9.28515625" style="15"/>
    <col min="2576" max="2576" width="9.5703125" style="15" bestFit="1" customWidth="1"/>
    <col min="2577" max="2810" width="9.28515625" style="15"/>
    <col min="2811" max="2811" width="6" style="15" customWidth="1"/>
    <col min="2812" max="2812" width="3" style="15" customWidth="1"/>
    <col min="2813" max="2813" width="42.5703125" style="15" customWidth="1"/>
    <col min="2814" max="2814" width="13.42578125" style="15" customWidth="1"/>
    <col min="2815" max="2815" width="3" style="15" customWidth="1"/>
    <col min="2816" max="2816" width="12.7109375" style="15" customWidth="1"/>
    <col min="2817" max="2817" width="3.28515625" style="15" customWidth="1"/>
    <col min="2818" max="2818" width="12.7109375" style="15" customWidth="1"/>
    <col min="2819" max="2819" width="2.42578125" style="15" customWidth="1"/>
    <col min="2820" max="2820" width="10.7109375" style="15" customWidth="1"/>
    <col min="2821" max="2821" width="2.7109375" style="15" customWidth="1"/>
    <col min="2822" max="2822" width="14.28515625" style="15" customWidth="1"/>
    <col min="2823" max="2823" width="2.5703125" style="15" customWidth="1"/>
    <col min="2824" max="2824" width="10.7109375" style="15" customWidth="1"/>
    <col min="2825" max="2825" width="2.7109375" style="15" customWidth="1"/>
    <col min="2826" max="2826" width="14.28515625" style="15" customWidth="1"/>
    <col min="2827" max="2827" width="2.5703125" style="15" customWidth="1"/>
    <col min="2828" max="2828" width="23" style="15" bestFit="1" customWidth="1"/>
    <col min="2829" max="2831" width="9.28515625" style="15"/>
    <col min="2832" max="2832" width="9.5703125" style="15" bestFit="1" customWidth="1"/>
    <col min="2833" max="3066" width="9.28515625" style="15"/>
    <col min="3067" max="3067" width="6" style="15" customWidth="1"/>
    <col min="3068" max="3068" width="3" style="15" customWidth="1"/>
    <col min="3069" max="3069" width="42.5703125" style="15" customWidth="1"/>
    <col min="3070" max="3070" width="13.42578125" style="15" customWidth="1"/>
    <col min="3071" max="3071" width="3" style="15" customWidth="1"/>
    <col min="3072" max="3072" width="12.7109375" style="15" customWidth="1"/>
    <col min="3073" max="3073" width="3.28515625" style="15" customWidth="1"/>
    <col min="3074" max="3074" width="12.7109375" style="15" customWidth="1"/>
    <col min="3075" max="3075" width="2.42578125" style="15" customWidth="1"/>
    <col min="3076" max="3076" width="10.7109375" style="15" customWidth="1"/>
    <col min="3077" max="3077" width="2.7109375" style="15" customWidth="1"/>
    <col min="3078" max="3078" width="14.28515625" style="15" customWidth="1"/>
    <col min="3079" max="3079" width="2.5703125" style="15" customWidth="1"/>
    <col min="3080" max="3080" width="10.7109375" style="15" customWidth="1"/>
    <col min="3081" max="3081" width="2.7109375" style="15" customWidth="1"/>
    <col min="3082" max="3082" width="14.28515625" style="15" customWidth="1"/>
    <col min="3083" max="3083" width="2.5703125" style="15" customWidth="1"/>
    <col min="3084" max="3084" width="23" style="15" bestFit="1" customWidth="1"/>
    <col min="3085" max="3087" width="9.28515625" style="15"/>
    <col min="3088" max="3088" width="9.5703125" style="15" bestFit="1" customWidth="1"/>
    <col min="3089" max="3322" width="9.28515625" style="15"/>
    <col min="3323" max="3323" width="6" style="15" customWidth="1"/>
    <col min="3324" max="3324" width="3" style="15" customWidth="1"/>
    <col min="3325" max="3325" width="42.5703125" style="15" customWidth="1"/>
    <col min="3326" max="3326" width="13.42578125" style="15" customWidth="1"/>
    <col min="3327" max="3327" width="3" style="15" customWidth="1"/>
    <col min="3328" max="3328" width="12.7109375" style="15" customWidth="1"/>
    <col min="3329" max="3329" width="3.28515625" style="15" customWidth="1"/>
    <col min="3330" max="3330" width="12.7109375" style="15" customWidth="1"/>
    <col min="3331" max="3331" width="2.42578125" style="15" customWidth="1"/>
    <col min="3332" max="3332" width="10.7109375" style="15" customWidth="1"/>
    <col min="3333" max="3333" width="2.7109375" style="15" customWidth="1"/>
    <col min="3334" max="3334" width="14.28515625" style="15" customWidth="1"/>
    <col min="3335" max="3335" width="2.5703125" style="15" customWidth="1"/>
    <col min="3336" max="3336" width="10.7109375" style="15" customWidth="1"/>
    <col min="3337" max="3337" width="2.7109375" style="15" customWidth="1"/>
    <col min="3338" max="3338" width="14.28515625" style="15" customWidth="1"/>
    <col min="3339" max="3339" width="2.5703125" style="15" customWidth="1"/>
    <col min="3340" max="3340" width="23" style="15" bestFit="1" customWidth="1"/>
    <col min="3341" max="3343" width="9.28515625" style="15"/>
    <col min="3344" max="3344" width="9.5703125" style="15" bestFit="1" customWidth="1"/>
    <col min="3345" max="3578" width="9.28515625" style="15"/>
    <col min="3579" max="3579" width="6" style="15" customWidth="1"/>
    <col min="3580" max="3580" width="3" style="15" customWidth="1"/>
    <col min="3581" max="3581" width="42.5703125" style="15" customWidth="1"/>
    <col min="3582" max="3582" width="13.42578125" style="15" customWidth="1"/>
    <col min="3583" max="3583" width="3" style="15" customWidth="1"/>
    <col min="3584" max="3584" width="12.7109375" style="15" customWidth="1"/>
    <col min="3585" max="3585" width="3.28515625" style="15" customWidth="1"/>
    <col min="3586" max="3586" width="12.7109375" style="15" customWidth="1"/>
    <col min="3587" max="3587" width="2.42578125" style="15" customWidth="1"/>
    <col min="3588" max="3588" width="10.7109375" style="15" customWidth="1"/>
    <col min="3589" max="3589" width="2.7109375" style="15" customWidth="1"/>
    <col min="3590" max="3590" width="14.28515625" style="15" customWidth="1"/>
    <col min="3591" max="3591" width="2.5703125" style="15" customWidth="1"/>
    <col min="3592" max="3592" width="10.7109375" style="15" customWidth="1"/>
    <col min="3593" max="3593" width="2.7109375" style="15" customWidth="1"/>
    <col min="3594" max="3594" width="14.28515625" style="15" customWidth="1"/>
    <col min="3595" max="3595" width="2.5703125" style="15" customWidth="1"/>
    <col min="3596" max="3596" width="23" style="15" bestFit="1" customWidth="1"/>
    <col min="3597" max="3599" width="9.28515625" style="15"/>
    <col min="3600" max="3600" width="9.5703125" style="15" bestFit="1" customWidth="1"/>
    <col min="3601" max="3834" width="9.28515625" style="15"/>
    <col min="3835" max="3835" width="6" style="15" customWidth="1"/>
    <col min="3836" max="3836" width="3" style="15" customWidth="1"/>
    <col min="3837" max="3837" width="42.5703125" style="15" customWidth="1"/>
    <col min="3838" max="3838" width="13.42578125" style="15" customWidth="1"/>
    <col min="3839" max="3839" width="3" style="15" customWidth="1"/>
    <col min="3840" max="3840" width="12.7109375" style="15" customWidth="1"/>
    <col min="3841" max="3841" width="3.28515625" style="15" customWidth="1"/>
    <col min="3842" max="3842" width="12.7109375" style="15" customWidth="1"/>
    <col min="3843" max="3843" width="2.42578125" style="15" customWidth="1"/>
    <col min="3844" max="3844" width="10.7109375" style="15" customWidth="1"/>
    <col min="3845" max="3845" width="2.7109375" style="15" customWidth="1"/>
    <col min="3846" max="3846" width="14.28515625" style="15" customWidth="1"/>
    <col min="3847" max="3847" width="2.5703125" style="15" customWidth="1"/>
    <col min="3848" max="3848" width="10.7109375" style="15" customWidth="1"/>
    <col min="3849" max="3849" width="2.7109375" style="15" customWidth="1"/>
    <col min="3850" max="3850" width="14.28515625" style="15" customWidth="1"/>
    <col min="3851" max="3851" width="2.5703125" style="15" customWidth="1"/>
    <col min="3852" max="3852" width="23" style="15" bestFit="1" customWidth="1"/>
    <col min="3853" max="3855" width="9.28515625" style="15"/>
    <col min="3856" max="3856" width="9.5703125" style="15" bestFit="1" customWidth="1"/>
    <col min="3857" max="4090" width="9.28515625" style="15"/>
    <col min="4091" max="4091" width="6" style="15" customWidth="1"/>
    <col min="4092" max="4092" width="3" style="15" customWidth="1"/>
    <col min="4093" max="4093" width="42.5703125" style="15" customWidth="1"/>
    <col min="4094" max="4094" width="13.42578125" style="15" customWidth="1"/>
    <col min="4095" max="4095" width="3" style="15" customWidth="1"/>
    <col min="4096" max="4096" width="12.7109375" style="15" customWidth="1"/>
    <col min="4097" max="4097" width="3.28515625" style="15" customWidth="1"/>
    <col min="4098" max="4098" width="12.7109375" style="15" customWidth="1"/>
    <col min="4099" max="4099" width="2.42578125" style="15" customWidth="1"/>
    <col min="4100" max="4100" width="10.7109375" style="15" customWidth="1"/>
    <col min="4101" max="4101" width="2.7109375" style="15" customWidth="1"/>
    <col min="4102" max="4102" width="14.28515625" style="15" customWidth="1"/>
    <col min="4103" max="4103" width="2.5703125" style="15" customWidth="1"/>
    <col min="4104" max="4104" width="10.7109375" style="15" customWidth="1"/>
    <col min="4105" max="4105" width="2.7109375" style="15" customWidth="1"/>
    <col min="4106" max="4106" width="14.28515625" style="15" customWidth="1"/>
    <col min="4107" max="4107" width="2.5703125" style="15" customWidth="1"/>
    <col min="4108" max="4108" width="23" style="15" bestFit="1" customWidth="1"/>
    <col min="4109" max="4111" width="9.28515625" style="15"/>
    <col min="4112" max="4112" width="9.5703125" style="15" bestFit="1" customWidth="1"/>
    <col min="4113" max="4346" width="9.28515625" style="15"/>
    <col min="4347" max="4347" width="6" style="15" customWidth="1"/>
    <col min="4348" max="4348" width="3" style="15" customWidth="1"/>
    <col min="4349" max="4349" width="42.5703125" style="15" customWidth="1"/>
    <col min="4350" max="4350" width="13.42578125" style="15" customWidth="1"/>
    <col min="4351" max="4351" width="3" style="15" customWidth="1"/>
    <col min="4352" max="4352" width="12.7109375" style="15" customWidth="1"/>
    <col min="4353" max="4353" width="3.28515625" style="15" customWidth="1"/>
    <col min="4354" max="4354" width="12.7109375" style="15" customWidth="1"/>
    <col min="4355" max="4355" width="2.42578125" style="15" customWidth="1"/>
    <col min="4356" max="4356" width="10.7109375" style="15" customWidth="1"/>
    <col min="4357" max="4357" width="2.7109375" style="15" customWidth="1"/>
    <col min="4358" max="4358" width="14.28515625" style="15" customWidth="1"/>
    <col min="4359" max="4359" width="2.5703125" style="15" customWidth="1"/>
    <col min="4360" max="4360" width="10.7109375" style="15" customWidth="1"/>
    <col min="4361" max="4361" width="2.7109375" style="15" customWidth="1"/>
    <col min="4362" max="4362" width="14.28515625" style="15" customWidth="1"/>
    <col min="4363" max="4363" width="2.5703125" style="15" customWidth="1"/>
    <col min="4364" max="4364" width="23" style="15" bestFit="1" customWidth="1"/>
    <col min="4365" max="4367" width="9.28515625" style="15"/>
    <col min="4368" max="4368" width="9.5703125" style="15" bestFit="1" customWidth="1"/>
    <col min="4369" max="4602" width="9.28515625" style="15"/>
    <col min="4603" max="4603" width="6" style="15" customWidth="1"/>
    <col min="4604" max="4604" width="3" style="15" customWidth="1"/>
    <col min="4605" max="4605" width="42.5703125" style="15" customWidth="1"/>
    <col min="4606" max="4606" width="13.42578125" style="15" customWidth="1"/>
    <col min="4607" max="4607" width="3" style="15" customWidth="1"/>
    <col min="4608" max="4608" width="12.7109375" style="15" customWidth="1"/>
    <col min="4609" max="4609" width="3.28515625" style="15" customWidth="1"/>
    <col min="4610" max="4610" width="12.7109375" style="15" customWidth="1"/>
    <col min="4611" max="4611" width="2.42578125" style="15" customWidth="1"/>
    <col min="4612" max="4612" width="10.7109375" style="15" customWidth="1"/>
    <col min="4613" max="4613" width="2.7109375" style="15" customWidth="1"/>
    <col min="4614" max="4614" width="14.28515625" style="15" customWidth="1"/>
    <col min="4615" max="4615" width="2.5703125" style="15" customWidth="1"/>
    <col min="4616" max="4616" width="10.7109375" style="15" customWidth="1"/>
    <col min="4617" max="4617" width="2.7109375" style="15" customWidth="1"/>
    <col min="4618" max="4618" width="14.28515625" style="15" customWidth="1"/>
    <col min="4619" max="4619" width="2.5703125" style="15" customWidth="1"/>
    <col min="4620" max="4620" width="23" style="15" bestFit="1" customWidth="1"/>
    <col min="4621" max="4623" width="9.28515625" style="15"/>
    <col min="4624" max="4624" width="9.5703125" style="15" bestFit="1" customWidth="1"/>
    <col min="4625" max="4858" width="9.28515625" style="15"/>
    <col min="4859" max="4859" width="6" style="15" customWidth="1"/>
    <col min="4860" max="4860" width="3" style="15" customWidth="1"/>
    <col min="4861" max="4861" width="42.5703125" style="15" customWidth="1"/>
    <col min="4862" max="4862" width="13.42578125" style="15" customWidth="1"/>
    <col min="4863" max="4863" width="3" style="15" customWidth="1"/>
    <col min="4864" max="4864" width="12.7109375" style="15" customWidth="1"/>
    <col min="4865" max="4865" width="3.28515625" style="15" customWidth="1"/>
    <col min="4866" max="4866" width="12.7109375" style="15" customWidth="1"/>
    <col min="4867" max="4867" width="2.42578125" style="15" customWidth="1"/>
    <col min="4868" max="4868" width="10.7109375" style="15" customWidth="1"/>
    <col min="4869" max="4869" width="2.7109375" style="15" customWidth="1"/>
    <col min="4870" max="4870" width="14.28515625" style="15" customWidth="1"/>
    <col min="4871" max="4871" width="2.5703125" style="15" customWidth="1"/>
    <col min="4872" max="4872" width="10.7109375" style="15" customWidth="1"/>
    <col min="4873" max="4873" width="2.7109375" style="15" customWidth="1"/>
    <col min="4874" max="4874" width="14.28515625" style="15" customWidth="1"/>
    <col min="4875" max="4875" width="2.5703125" style="15" customWidth="1"/>
    <col min="4876" max="4876" width="23" style="15" bestFit="1" customWidth="1"/>
    <col min="4877" max="4879" width="9.28515625" style="15"/>
    <col min="4880" max="4880" width="9.5703125" style="15" bestFit="1" customWidth="1"/>
    <col min="4881" max="5114" width="9.28515625" style="15"/>
    <col min="5115" max="5115" width="6" style="15" customWidth="1"/>
    <col min="5116" max="5116" width="3" style="15" customWidth="1"/>
    <col min="5117" max="5117" width="42.5703125" style="15" customWidth="1"/>
    <col min="5118" max="5118" width="13.42578125" style="15" customWidth="1"/>
    <col min="5119" max="5119" width="3" style="15" customWidth="1"/>
    <col min="5120" max="5120" width="12.7109375" style="15" customWidth="1"/>
    <col min="5121" max="5121" width="3.28515625" style="15" customWidth="1"/>
    <col min="5122" max="5122" width="12.7109375" style="15" customWidth="1"/>
    <col min="5123" max="5123" width="2.42578125" style="15" customWidth="1"/>
    <col min="5124" max="5124" width="10.7109375" style="15" customWidth="1"/>
    <col min="5125" max="5125" width="2.7109375" style="15" customWidth="1"/>
    <col min="5126" max="5126" width="14.28515625" style="15" customWidth="1"/>
    <col min="5127" max="5127" width="2.5703125" style="15" customWidth="1"/>
    <col min="5128" max="5128" width="10.7109375" style="15" customWidth="1"/>
    <col min="5129" max="5129" width="2.7109375" style="15" customWidth="1"/>
    <col min="5130" max="5130" width="14.28515625" style="15" customWidth="1"/>
    <col min="5131" max="5131" width="2.5703125" style="15" customWidth="1"/>
    <col min="5132" max="5132" width="23" style="15" bestFit="1" customWidth="1"/>
    <col min="5133" max="5135" width="9.28515625" style="15"/>
    <col min="5136" max="5136" width="9.5703125" style="15" bestFit="1" customWidth="1"/>
    <col min="5137" max="5370" width="9.28515625" style="15"/>
    <col min="5371" max="5371" width="6" style="15" customWidth="1"/>
    <col min="5372" max="5372" width="3" style="15" customWidth="1"/>
    <col min="5373" max="5373" width="42.5703125" style="15" customWidth="1"/>
    <col min="5374" max="5374" width="13.42578125" style="15" customWidth="1"/>
    <col min="5375" max="5375" width="3" style="15" customWidth="1"/>
    <col min="5376" max="5376" width="12.7109375" style="15" customWidth="1"/>
    <col min="5377" max="5377" width="3.28515625" style="15" customWidth="1"/>
    <col min="5378" max="5378" width="12.7109375" style="15" customWidth="1"/>
    <col min="5379" max="5379" width="2.42578125" style="15" customWidth="1"/>
    <col min="5380" max="5380" width="10.7109375" style="15" customWidth="1"/>
    <col min="5381" max="5381" width="2.7109375" style="15" customWidth="1"/>
    <col min="5382" max="5382" width="14.28515625" style="15" customWidth="1"/>
    <col min="5383" max="5383" width="2.5703125" style="15" customWidth="1"/>
    <col min="5384" max="5384" width="10.7109375" style="15" customWidth="1"/>
    <col min="5385" max="5385" width="2.7109375" style="15" customWidth="1"/>
    <col min="5386" max="5386" width="14.28515625" style="15" customWidth="1"/>
    <col min="5387" max="5387" width="2.5703125" style="15" customWidth="1"/>
    <col min="5388" max="5388" width="23" style="15" bestFit="1" customWidth="1"/>
    <col min="5389" max="5391" width="9.28515625" style="15"/>
    <col min="5392" max="5392" width="9.5703125" style="15" bestFit="1" customWidth="1"/>
    <col min="5393" max="5626" width="9.28515625" style="15"/>
    <col min="5627" max="5627" width="6" style="15" customWidth="1"/>
    <col min="5628" max="5628" width="3" style="15" customWidth="1"/>
    <col min="5629" max="5629" width="42.5703125" style="15" customWidth="1"/>
    <col min="5630" max="5630" width="13.42578125" style="15" customWidth="1"/>
    <col min="5631" max="5631" width="3" style="15" customWidth="1"/>
    <col min="5632" max="5632" width="12.7109375" style="15" customWidth="1"/>
    <col min="5633" max="5633" width="3.28515625" style="15" customWidth="1"/>
    <col min="5634" max="5634" width="12.7109375" style="15" customWidth="1"/>
    <col min="5635" max="5635" width="2.42578125" style="15" customWidth="1"/>
    <col min="5636" max="5636" width="10.7109375" style="15" customWidth="1"/>
    <col min="5637" max="5637" width="2.7109375" style="15" customWidth="1"/>
    <col min="5638" max="5638" width="14.28515625" style="15" customWidth="1"/>
    <col min="5639" max="5639" width="2.5703125" style="15" customWidth="1"/>
    <col min="5640" max="5640" width="10.7109375" style="15" customWidth="1"/>
    <col min="5641" max="5641" width="2.7109375" style="15" customWidth="1"/>
    <col min="5642" max="5642" width="14.28515625" style="15" customWidth="1"/>
    <col min="5643" max="5643" width="2.5703125" style="15" customWidth="1"/>
    <col min="5644" max="5644" width="23" style="15" bestFit="1" customWidth="1"/>
    <col min="5645" max="5647" width="9.28515625" style="15"/>
    <col min="5648" max="5648" width="9.5703125" style="15" bestFit="1" customWidth="1"/>
    <col min="5649" max="5882" width="9.28515625" style="15"/>
    <col min="5883" max="5883" width="6" style="15" customWidth="1"/>
    <col min="5884" max="5884" width="3" style="15" customWidth="1"/>
    <col min="5885" max="5885" width="42.5703125" style="15" customWidth="1"/>
    <col min="5886" max="5886" width="13.42578125" style="15" customWidth="1"/>
    <col min="5887" max="5887" width="3" style="15" customWidth="1"/>
    <col min="5888" max="5888" width="12.7109375" style="15" customWidth="1"/>
    <col min="5889" max="5889" width="3.28515625" style="15" customWidth="1"/>
    <col min="5890" max="5890" width="12.7109375" style="15" customWidth="1"/>
    <col min="5891" max="5891" width="2.42578125" style="15" customWidth="1"/>
    <col min="5892" max="5892" width="10.7109375" style="15" customWidth="1"/>
    <col min="5893" max="5893" width="2.7109375" style="15" customWidth="1"/>
    <col min="5894" max="5894" width="14.28515625" style="15" customWidth="1"/>
    <col min="5895" max="5895" width="2.5703125" style="15" customWidth="1"/>
    <col min="5896" max="5896" width="10.7109375" style="15" customWidth="1"/>
    <col min="5897" max="5897" width="2.7109375" style="15" customWidth="1"/>
    <col min="5898" max="5898" width="14.28515625" style="15" customWidth="1"/>
    <col min="5899" max="5899" width="2.5703125" style="15" customWidth="1"/>
    <col min="5900" max="5900" width="23" style="15" bestFit="1" customWidth="1"/>
    <col min="5901" max="5903" width="9.28515625" style="15"/>
    <col min="5904" max="5904" width="9.5703125" style="15" bestFit="1" customWidth="1"/>
    <col min="5905" max="6138" width="9.28515625" style="15"/>
    <col min="6139" max="6139" width="6" style="15" customWidth="1"/>
    <col min="6140" max="6140" width="3" style="15" customWidth="1"/>
    <col min="6141" max="6141" width="42.5703125" style="15" customWidth="1"/>
    <col min="6142" max="6142" width="13.42578125" style="15" customWidth="1"/>
    <col min="6143" max="6143" width="3" style="15" customWidth="1"/>
    <col min="6144" max="6144" width="12.7109375" style="15" customWidth="1"/>
    <col min="6145" max="6145" width="3.28515625" style="15" customWidth="1"/>
    <col min="6146" max="6146" width="12.7109375" style="15" customWidth="1"/>
    <col min="6147" max="6147" width="2.42578125" style="15" customWidth="1"/>
    <col min="6148" max="6148" width="10.7109375" style="15" customWidth="1"/>
    <col min="6149" max="6149" width="2.7109375" style="15" customWidth="1"/>
    <col min="6150" max="6150" width="14.28515625" style="15" customWidth="1"/>
    <col min="6151" max="6151" width="2.5703125" style="15" customWidth="1"/>
    <col min="6152" max="6152" width="10.7109375" style="15" customWidth="1"/>
    <col min="6153" max="6153" width="2.7109375" style="15" customWidth="1"/>
    <col min="6154" max="6154" width="14.28515625" style="15" customWidth="1"/>
    <col min="6155" max="6155" width="2.5703125" style="15" customWidth="1"/>
    <col min="6156" max="6156" width="23" style="15" bestFit="1" customWidth="1"/>
    <col min="6157" max="6159" width="9.28515625" style="15"/>
    <col min="6160" max="6160" width="9.5703125" style="15" bestFit="1" customWidth="1"/>
    <col min="6161" max="6394" width="9.28515625" style="15"/>
    <col min="6395" max="6395" width="6" style="15" customWidth="1"/>
    <col min="6396" max="6396" width="3" style="15" customWidth="1"/>
    <col min="6397" max="6397" width="42.5703125" style="15" customWidth="1"/>
    <col min="6398" max="6398" width="13.42578125" style="15" customWidth="1"/>
    <col min="6399" max="6399" width="3" style="15" customWidth="1"/>
    <col min="6400" max="6400" width="12.7109375" style="15" customWidth="1"/>
    <col min="6401" max="6401" width="3.28515625" style="15" customWidth="1"/>
    <col min="6402" max="6402" width="12.7109375" style="15" customWidth="1"/>
    <col min="6403" max="6403" width="2.42578125" style="15" customWidth="1"/>
    <col min="6404" max="6404" width="10.7109375" style="15" customWidth="1"/>
    <col min="6405" max="6405" width="2.7109375" style="15" customWidth="1"/>
    <col min="6406" max="6406" width="14.28515625" style="15" customWidth="1"/>
    <col min="6407" max="6407" width="2.5703125" style="15" customWidth="1"/>
    <col min="6408" max="6408" width="10.7109375" style="15" customWidth="1"/>
    <col min="6409" max="6409" width="2.7109375" style="15" customWidth="1"/>
    <col min="6410" max="6410" width="14.28515625" style="15" customWidth="1"/>
    <col min="6411" max="6411" width="2.5703125" style="15" customWidth="1"/>
    <col min="6412" max="6412" width="23" style="15" bestFit="1" customWidth="1"/>
    <col min="6413" max="6415" width="9.28515625" style="15"/>
    <col min="6416" max="6416" width="9.5703125" style="15" bestFit="1" customWidth="1"/>
    <col min="6417" max="6650" width="9.28515625" style="15"/>
    <col min="6651" max="6651" width="6" style="15" customWidth="1"/>
    <col min="6652" max="6652" width="3" style="15" customWidth="1"/>
    <col min="6653" max="6653" width="42.5703125" style="15" customWidth="1"/>
    <col min="6654" max="6654" width="13.42578125" style="15" customWidth="1"/>
    <col min="6655" max="6655" width="3" style="15" customWidth="1"/>
    <col min="6656" max="6656" width="12.7109375" style="15" customWidth="1"/>
    <col min="6657" max="6657" width="3.28515625" style="15" customWidth="1"/>
    <col min="6658" max="6658" width="12.7109375" style="15" customWidth="1"/>
    <col min="6659" max="6659" width="2.42578125" style="15" customWidth="1"/>
    <col min="6660" max="6660" width="10.7109375" style="15" customWidth="1"/>
    <col min="6661" max="6661" width="2.7109375" style="15" customWidth="1"/>
    <col min="6662" max="6662" width="14.28515625" style="15" customWidth="1"/>
    <col min="6663" max="6663" width="2.5703125" style="15" customWidth="1"/>
    <col min="6664" max="6664" width="10.7109375" style="15" customWidth="1"/>
    <col min="6665" max="6665" width="2.7109375" style="15" customWidth="1"/>
    <col min="6666" max="6666" width="14.28515625" style="15" customWidth="1"/>
    <col min="6667" max="6667" width="2.5703125" style="15" customWidth="1"/>
    <col min="6668" max="6668" width="23" style="15" bestFit="1" customWidth="1"/>
    <col min="6669" max="6671" width="9.28515625" style="15"/>
    <col min="6672" max="6672" width="9.5703125" style="15" bestFit="1" customWidth="1"/>
    <col min="6673" max="6906" width="9.28515625" style="15"/>
    <col min="6907" max="6907" width="6" style="15" customWidth="1"/>
    <col min="6908" max="6908" width="3" style="15" customWidth="1"/>
    <col min="6909" max="6909" width="42.5703125" style="15" customWidth="1"/>
    <col min="6910" max="6910" width="13.42578125" style="15" customWidth="1"/>
    <col min="6911" max="6911" width="3" style="15" customWidth="1"/>
    <col min="6912" max="6912" width="12.7109375" style="15" customWidth="1"/>
    <col min="6913" max="6913" width="3.28515625" style="15" customWidth="1"/>
    <col min="6914" max="6914" width="12.7109375" style="15" customWidth="1"/>
    <col min="6915" max="6915" width="2.42578125" style="15" customWidth="1"/>
    <col min="6916" max="6916" width="10.7109375" style="15" customWidth="1"/>
    <col min="6917" max="6917" width="2.7109375" style="15" customWidth="1"/>
    <col min="6918" max="6918" width="14.28515625" style="15" customWidth="1"/>
    <col min="6919" max="6919" width="2.5703125" style="15" customWidth="1"/>
    <col min="6920" max="6920" width="10.7109375" style="15" customWidth="1"/>
    <col min="6921" max="6921" width="2.7109375" style="15" customWidth="1"/>
    <col min="6922" max="6922" width="14.28515625" style="15" customWidth="1"/>
    <col min="6923" max="6923" width="2.5703125" style="15" customWidth="1"/>
    <col min="6924" max="6924" width="23" style="15" bestFit="1" customWidth="1"/>
    <col min="6925" max="6927" width="9.28515625" style="15"/>
    <col min="6928" max="6928" width="9.5703125" style="15" bestFit="1" customWidth="1"/>
    <col min="6929" max="7162" width="9.28515625" style="15"/>
    <col min="7163" max="7163" width="6" style="15" customWidth="1"/>
    <col min="7164" max="7164" width="3" style="15" customWidth="1"/>
    <col min="7165" max="7165" width="42.5703125" style="15" customWidth="1"/>
    <col min="7166" max="7166" width="13.42578125" style="15" customWidth="1"/>
    <col min="7167" max="7167" width="3" style="15" customWidth="1"/>
    <col min="7168" max="7168" width="12.7109375" style="15" customWidth="1"/>
    <col min="7169" max="7169" width="3.28515625" style="15" customWidth="1"/>
    <col min="7170" max="7170" width="12.7109375" style="15" customWidth="1"/>
    <col min="7171" max="7171" width="2.42578125" style="15" customWidth="1"/>
    <col min="7172" max="7172" width="10.7109375" style="15" customWidth="1"/>
    <col min="7173" max="7173" width="2.7109375" style="15" customWidth="1"/>
    <col min="7174" max="7174" width="14.28515625" style="15" customWidth="1"/>
    <col min="7175" max="7175" width="2.5703125" style="15" customWidth="1"/>
    <col min="7176" max="7176" width="10.7109375" style="15" customWidth="1"/>
    <col min="7177" max="7177" width="2.7109375" style="15" customWidth="1"/>
    <col min="7178" max="7178" width="14.28515625" style="15" customWidth="1"/>
    <col min="7179" max="7179" width="2.5703125" style="15" customWidth="1"/>
    <col min="7180" max="7180" width="23" style="15" bestFit="1" customWidth="1"/>
    <col min="7181" max="7183" width="9.28515625" style="15"/>
    <col min="7184" max="7184" width="9.5703125" style="15" bestFit="1" customWidth="1"/>
    <col min="7185" max="7418" width="9.28515625" style="15"/>
    <col min="7419" max="7419" width="6" style="15" customWidth="1"/>
    <col min="7420" max="7420" width="3" style="15" customWidth="1"/>
    <col min="7421" max="7421" width="42.5703125" style="15" customWidth="1"/>
    <col min="7422" max="7422" width="13.42578125" style="15" customWidth="1"/>
    <col min="7423" max="7423" width="3" style="15" customWidth="1"/>
    <col min="7424" max="7424" width="12.7109375" style="15" customWidth="1"/>
    <col min="7425" max="7425" width="3.28515625" style="15" customWidth="1"/>
    <col min="7426" max="7426" width="12.7109375" style="15" customWidth="1"/>
    <col min="7427" max="7427" width="2.42578125" style="15" customWidth="1"/>
    <col min="7428" max="7428" width="10.7109375" style="15" customWidth="1"/>
    <col min="7429" max="7429" width="2.7109375" style="15" customWidth="1"/>
    <col min="7430" max="7430" width="14.28515625" style="15" customWidth="1"/>
    <col min="7431" max="7431" width="2.5703125" style="15" customWidth="1"/>
    <col min="7432" max="7432" width="10.7109375" style="15" customWidth="1"/>
    <col min="7433" max="7433" width="2.7109375" style="15" customWidth="1"/>
    <col min="7434" max="7434" width="14.28515625" style="15" customWidth="1"/>
    <col min="7435" max="7435" width="2.5703125" style="15" customWidth="1"/>
    <col min="7436" max="7436" width="23" style="15" bestFit="1" customWidth="1"/>
    <col min="7437" max="7439" width="9.28515625" style="15"/>
    <col min="7440" max="7440" width="9.5703125" style="15" bestFit="1" customWidth="1"/>
    <col min="7441" max="7674" width="9.28515625" style="15"/>
    <col min="7675" max="7675" width="6" style="15" customWidth="1"/>
    <col min="7676" max="7676" width="3" style="15" customWidth="1"/>
    <col min="7677" max="7677" width="42.5703125" style="15" customWidth="1"/>
    <col min="7678" max="7678" width="13.42578125" style="15" customWidth="1"/>
    <col min="7679" max="7679" width="3" style="15" customWidth="1"/>
    <col min="7680" max="7680" width="12.7109375" style="15" customWidth="1"/>
    <col min="7681" max="7681" width="3.28515625" style="15" customWidth="1"/>
    <col min="7682" max="7682" width="12.7109375" style="15" customWidth="1"/>
    <col min="7683" max="7683" width="2.42578125" style="15" customWidth="1"/>
    <col min="7684" max="7684" width="10.7109375" style="15" customWidth="1"/>
    <col min="7685" max="7685" width="2.7109375" style="15" customWidth="1"/>
    <col min="7686" max="7686" width="14.28515625" style="15" customWidth="1"/>
    <col min="7687" max="7687" width="2.5703125" style="15" customWidth="1"/>
    <col min="7688" max="7688" width="10.7109375" style="15" customWidth="1"/>
    <col min="7689" max="7689" width="2.7109375" style="15" customWidth="1"/>
    <col min="7690" max="7690" width="14.28515625" style="15" customWidth="1"/>
    <col min="7691" max="7691" width="2.5703125" style="15" customWidth="1"/>
    <col min="7692" max="7692" width="23" style="15" bestFit="1" customWidth="1"/>
    <col min="7693" max="7695" width="9.28515625" style="15"/>
    <col min="7696" max="7696" width="9.5703125" style="15" bestFit="1" customWidth="1"/>
    <col min="7697" max="7930" width="9.28515625" style="15"/>
    <col min="7931" max="7931" width="6" style="15" customWidth="1"/>
    <col min="7932" max="7932" width="3" style="15" customWidth="1"/>
    <col min="7933" max="7933" width="42.5703125" style="15" customWidth="1"/>
    <col min="7934" max="7934" width="13.42578125" style="15" customWidth="1"/>
    <col min="7935" max="7935" width="3" style="15" customWidth="1"/>
    <col min="7936" max="7936" width="12.7109375" style="15" customWidth="1"/>
    <col min="7937" max="7937" width="3.28515625" style="15" customWidth="1"/>
    <col min="7938" max="7938" width="12.7109375" style="15" customWidth="1"/>
    <col min="7939" max="7939" width="2.42578125" style="15" customWidth="1"/>
    <col min="7940" max="7940" width="10.7109375" style="15" customWidth="1"/>
    <col min="7941" max="7941" width="2.7109375" style="15" customWidth="1"/>
    <col min="7942" max="7942" width="14.28515625" style="15" customWidth="1"/>
    <col min="7943" max="7943" width="2.5703125" style="15" customWidth="1"/>
    <col min="7944" max="7944" width="10.7109375" style="15" customWidth="1"/>
    <col min="7945" max="7945" width="2.7109375" style="15" customWidth="1"/>
    <col min="7946" max="7946" width="14.28515625" style="15" customWidth="1"/>
    <col min="7947" max="7947" width="2.5703125" style="15" customWidth="1"/>
    <col min="7948" max="7948" width="23" style="15" bestFit="1" customWidth="1"/>
    <col min="7949" max="7951" width="9.28515625" style="15"/>
    <col min="7952" max="7952" width="9.5703125" style="15" bestFit="1" customWidth="1"/>
    <col min="7953" max="8186" width="9.28515625" style="15"/>
    <col min="8187" max="8187" width="6" style="15" customWidth="1"/>
    <col min="8188" max="8188" width="3" style="15" customWidth="1"/>
    <col min="8189" max="8189" width="42.5703125" style="15" customWidth="1"/>
    <col min="8190" max="8190" width="13.42578125" style="15" customWidth="1"/>
    <col min="8191" max="8191" width="3" style="15" customWidth="1"/>
    <col min="8192" max="8192" width="12.7109375" style="15" customWidth="1"/>
    <col min="8193" max="8193" width="3.28515625" style="15" customWidth="1"/>
    <col min="8194" max="8194" width="12.7109375" style="15" customWidth="1"/>
    <col min="8195" max="8195" width="2.42578125" style="15" customWidth="1"/>
    <col min="8196" max="8196" width="10.7109375" style="15" customWidth="1"/>
    <col min="8197" max="8197" width="2.7109375" style="15" customWidth="1"/>
    <col min="8198" max="8198" width="14.28515625" style="15" customWidth="1"/>
    <col min="8199" max="8199" width="2.5703125" style="15" customWidth="1"/>
    <col min="8200" max="8200" width="10.7109375" style="15" customWidth="1"/>
    <col min="8201" max="8201" width="2.7109375" style="15" customWidth="1"/>
    <col min="8202" max="8202" width="14.28515625" style="15" customWidth="1"/>
    <col min="8203" max="8203" width="2.5703125" style="15" customWidth="1"/>
    <col min="8204" max="8204" width="23" style="15" bestFit="1" customWidth="1"/>
    <col min="8205" max="8207" width="9.28515625" style="15"/>
    <col min="8208" max="8208" width="9.5703125" style="15" bestFit="1" customWidth="1"/>
    <col min="8209" max="8442" width="9.28515625" style="15"/>
    <col min="8443" max="8443" width="6" style="15" customWidth="1"/>
    <col min="8444" max="8444" width="3" style="15" customWidth="1"/>
    <col min="8445" max="8445" width="42.5703125" style="15" customWidth="1"/>
    <col min="8446" max="8446" width="13.42578125" style="15" customWidth="1"/>
    <col min="8447" max="8447" width="3" style="15" customWidth="1"/>
    <col min="8448" max="8448" width="12.7109375" style="15" customWidth="1"/>
    <col min="8449" max="8449" width="3.28515625" style="15" customWidth="1"/>
    <col min="8450" max="8450" width="12.7109375" style="15" customWidth="1"/>
    <col min="8451" max="8451" width="2.42578125" style="15" customWidth="1"/>
    <col min="8452" max="8452" width="10.7109375" style="15" customWidth="1"/>
    <col min="8453" max="8453" width="2.7109375" style="15" customWidth="1"/>
    <col min="8454" max="8454" width="14.28515625" style="15" customWidth="1"/>
    <col min="8455" max="8455" width="2.5703125" style="15" customWidth="1"/>
    <col min="8456" max="8456" width="10.7109375" style="15" customWidth="1"/>
    <col min="8457" max="8457" width="2.7109375" style="15" customWidth="1"/>
    <col min="8458" max="8458" width="14.28515625" style="15" customWidth="1"/>
    <col min="8459" max="8459" width="2.5703125" style="15" customWidth="1"/>
    <col min="8460" max="8460" width="23" style="15" bestFit="1" customWidth="1"/>
    <col min="8461" max="8463" width="9.28515625" style="15"/>
    <col min="8464" max="8464" width="9.5703125" style="15" bestFit="1" customWidth="1"/>
    <col min="8465" max="8698" width="9.28515625" style="15"/>
    <col min="8699" max="8699" width="6" style="15" customWidth="1"/>
    <col min="8700" max="8700" width="3" style="15" customWidth="1"/>
    <col min="8701" max="8701" width="42.5703125" style="15" customWidth="1"/>
    <col min="8702" max="8702" width="13.42578125" style="15" customWidth="1"/>
    <col min="8703" max="8703" width="3" style="15" customWidth="1"/>
    <col min="8704" max="8704" width="12.7109375" style="15" customWidth="1"/>
    <col min="8705" max="8705" width="3.28515625" style="15" customWidth="1"/>
    <col min="8706" max="8706" width="12.7109375" style="15" customWidth="1"/>
    <col min="8707" max="8707" width="2.42578125" style="15" customWidth="1"/>
    <col min="8708" max="8708" width="10.7109375" style="15" customWidth="1"/>
    <col min="8709" max="8709" width="2.7109375" style="15" customWidth="1"/>
    <col min="8710" max="8710" width="14.28515625" style="15" customWidth="1"/>
    <col min="8711" max="8711" width="2.5703125" style="15" customWidth="1"/>
    <col min="8712" max="8712" width="10.7109375" style="15" customWidth="1"/>
    <col min="8713" max="8713" width="2.7109375" style="15" customWidth="1"/>
    <col min="8714" max="8714" width="14.28515625" style="15" customWidth="1"/>
    <col min="8715" max="8715" width="2.5703125" style="15" customWidth="1"/>
    <col min="8716" max="8716" width="23" style="15" bestFit="1" customWidth="1"/>
    <col min="8717" max="8719" width="9.28515625" style="15"/>
    <col min="8720" max="8720" width="9.5703125" style="15" bestFit="1" customWidth="1"/>
    <col min="8721" max="8954" width="9.28515625" style="15"/>
    <col min="8955" max="8955" width="6" style="15" customWidth="1"/>
    <col min="8956" max="8956" width="3" style="15" customWidth="1"/>
    <col min="8957" max="8957" width="42.5703125" style="15" customWidth="1"/>
    <col min="8958" max="8958" width="13.42578125" style="15" customWidth="1"/>
    <col min="8959" max="8959" width="3" style="15" customWidth="1"/>
    <col min="8960" max="8960" width="12.7109375" style="15" customWidth="1"/>
    <col min="8961" max="8961" width="3.28515625" style="15" customWidth="1"/>
    <col min="8962" max="8962" width="12.7109375" style="15" customWidth="1"/>
    <col min="8963" max="8963" width="2.42578125" style="15" customWidth="1"/>
    <col min="8964" max="8964" width="10.7109375" style="15" customWidth="1"/>
    <col min="8965" max="8965" width="2.7109375" style="15" customWidth="1"/>
    <col min="8966" max="8966" width="14.28515625" style="15" customWidth="1"/>
    <col min="8967" max="8967" width="2.5703125" style="15" customWidth="1"/>
    <col min="8968" max="8968" width="10.7109375" style="15" customWidth="1"/>
    <col min="8969" max="8969" width="2.7109375" style="15" customWidth="1"/>
    <col min="8970" max="8970" width="14.28515625" style="15" customWidth="1"/>
    <col min="8971" max="8971" width="2.5703125" style="15" customWidth="1"/>
    <col min="8972" max="8972" width="23" style="15" bestFit="1" customWidth="1"/>
    <col min="8973" max="8975" width="9.28515625" style="15"/>
    <col min="8976" max="8976" width="9.5703125" style="15" bestFit="1" customWidth="1"/>
    <col min="8977" max="9210" width="9.28515625" style="15"/>
    <col min="9211" max="9211" width="6" style="15" customWidth="1"/>
    <col min="9212" max="9212" width="3" style="15" customWidth="1"/>
    <col min="9213" max="9213" width="42.5703125" style="15" customWidth="1"/>
    <col min="9214" max="9214" width="13.42578125" style="15" customWidth="1"/>
    <col min="9215" max="9215" width="3" style="15" customWidth="1"/>
    <col min="9216" max="9216" width="12.7109375" style="15" customWidth="1"/>
    <col min="9217" max="9217" width="3.28515625" style="15" customWidth="1"/>
    <col min="9218" max="9218" width="12.7109375" style="15" customWidth="1"/>
    <col min="9219" max="9219" width="2.42578125" style="15" customWidth="1"/>
    <col min="9220" max="9220" width="10.7109375" style="15" customWidth="1"/>
    <col min="9221" max="9221" width="2.7109375" style="15" customWidth="1"/>
    <col min="9222" max="9222" width="14.28515625" style="15" customWidth="1"/>
    <col min="9223" max="9223" width="2.5703125" style="15" customWidth="1"/>
    <col min="9224" max="9224" width="10.7109375" style="15" customWidth="1"/>
    <col min="9225" max="9225" width="2.7109375" style="15" customWidth="1"/>
    <col min="9226" max="9226" width="14.28515625" style="15" customWidth="1"/>
    <col min="9227" max="9227" width="2.5703125" style="15" customWidth="1"/>
    <col min="9228" max="9228" width="23" style="15" bestFit="1" customWidth="1"/>
    <col min="9229" max="9231" width="9.28515625" style="15"/>
    <col min="9232" max="9232" width="9.5703125" style="15" bestFit="1" customWidth="1"/>
    <col min="9233" max="9466" width="9.28515625" style="15"/>
    <col min="9467" max="9467" width="6" style="15" customWidth="1"/>
    <col min="9468" max="9468" width="3" style="15" customWidth="1"/>
    <col min="9469" max="9469" width="42.5703125" style="15" customWidth="1"/>
    <col min="9470" max="9470" width="13.42578125" style="15" customWidth="1"/>
    <col min="9471" max="9471" width="3" style="15" customWidth="1"/>
    <col min="9472" max="9472" width="12.7109375" style="15" customWidth="1"/>
    <col min="9473" max="9473" width="3.28515625" style="15" customWidth="1"/>
    <col min="9474" max="9474" width="12.7109375" style="15" customWidth="1"/>
    <col min="9475" max="9475" width="2.42578125" style="15" customWidth="1"/>
    <col min="9476" max="9476" width="10.7109375" style="15" customWidth="1"/>
    <col min="9477" max="9477" width="2.7109375" style="15" customWidth="1"/>
    <col min="9478" max="9478" width="14.28515625" style="15" customWidth="1"/>
    <col min="9479" max="9479" width="2.5703125" style="15" customWidth="1"/>
    <col min="9480" max="9480" width="10.7109375" style="15" customWidth="1"/>
    <col min="9481" max="9481" width="2.7109375" style="15" customWidth="1"/>
    <col min="9482" max="9482" width="14.28515625" style="15" customWidth="1"/>
    <col min="9483" max="9483" width="2.5703125" style="15" customWidth="1"/>
    <col min="9484" max="9484" width="23" style="15" bestFit="1" customWidth="1"/>
    <col min="9485" max="9487" width="9.28515625" style="15"/>
    <col min="9488" max="9488" width="9.5703125" style="15" bestFit="1" customWidth="1"/>
    <col min="9489" max="9722" width="9.28515625" style="15"/>
    <col min="9723" max="9723" width="6" style="15" customWidth="1"/>
    <col min="9724" max="9724" width="3" style="15" customWidth="1"/>
    <col min="9725" max="9725" width="42.5703125" style="15" customWidth="1"/>
    <col min="9726" max="9726" width="13.42578125" style="15" customWidth="1"/>
    <col min="9727" max="9727" width="3" style="15" customWidth="1"/>
    <col min="9728" max="9728" width="12.7109375" style="15" customWidth="1"/>
    <col min="9729" max="9729" width="3.28515625" style="15" customWidth="1"/>
    <col min="9730" max="9730" width="12.7109375" style="15" customWidth="1"/>
    <col min="9731" max="9731" width="2.42578125" style="15" customWidth="1"/>
    <col min="9732" max="9732" width="10.7109375" style="15" customWidth="1"/>
    <col min="9733" max="9733" width="2.7109375" style="15" customWidth="1"/>
    <col min="9734" max="9734" width="14.28515625" style="15" customWidth="1"/>
    <col min="9735" max="9735" width="2.5703125" style="15" customWidth="1"/>
    <col min="9736" max="9736" width="10.7109375" style="15" customWidth="1"/>
    <col min="9737" max="9737" width="2.7109375" style="15" customWidth="1"/>
    <col min="9738" max="9738" width="14.28515625" style="15" customWidth="1"/>
    <col min="9739" max="9739" width="2.5703125" style="15" customWidth="1"/>
    <col min="9740" max="9740" width="23" style="15" bestFit="1" customWidth="1"/>
    <col min="9741" max="9743" width="9.28515625" style="15"/>
    <col min="9744" max="9744" width="9.5703125" style="15" bestFit="1" customWidth="1"/>
    <col min="9745" max="9978" width="9.28515625" style="15"/>
    <col min="9979" max="9979" width="6" style="15" customWidth="1"/>
    <col min="9980" max="9980" width="3" style="15" customWidth="1"/>
    <col min="9981" max="9981" width="42.5703125" style="15" customWidth="1"/>
    <col min="9982" max="9982" width="13.42578125" style="15" customWidth="1"/>
    <col min="9983" max="9983" width="3" style="15" customWidth="1"/>
    <col min="9984" max="9984" width="12.7109375" style="15" customWidth="1"/>
    <col min="9985" max="9985" width="3.28515625" style="15" customWidth="1"/>
    <col min="9986" max="9986" width="12.7109375" style="15" customWidth="1"/>
    <col min="9987" max="9987" width="2.42578125" style="15" customWidth="1"/>
    <col min="9988" max="9988" width="10.7109375" style="15" customWidth="1"/>
    <col min="9989" max="9989" width="2.7109375" style="15" customWidth="1"/>
    <col min="9990" max="9990" width="14.28515625" style="15" customWidth="1"/>
    <col min="9991" max="9991" width="2.5703125" style="15" customWidth="1"/>
    <col min="9992" max="9992" width="10.7109375" style="15" customWidth="1"/>
    <col min="9993" max="9993" width="2.7109375" style="15" customWidth="1"/>
    <col min="9994" max="9994" width="14.28515625" style="15" customWidth="1"/>
    <col min="9995" max="9995" width="2.5703125" style="15" customWidth="1"/>
    <col min="9996" max="9996" width="23" style="15" bestFit="1" customWidth="1"/>
    <col min="9997" max="9999" width="9.28515625" style="15"/>
    <col min="10000" max="10000" width="9.5703125" style="15" bestFit="1" customWidth="1"/>
    <col min="10001" max="10234" width="9.28515625" style="15"/>
    <col min="10235" max="10235" width="6" style="15" customWidth="1"/>
    <col min="10236" max="10236" width="3" style="15" customWidth="1"/>
    <col min="10237" max="10237" width="42.5703125" style="15" customWidth="1"/>
    <col min="10238" max="10238" width="13.42578125" style="15" customWidth="1"/>
    <col min="10239" max="10239" width="3" style="15" customWidth="1"/>
    <col min="10240" max="10240" width="12.7109375" style="15" customWidth="1"/>
    <col min="10241" max="10241" width="3.28515625" style="15" customWidth="1"/>
    <col min="10242" max="10242" width="12.7109375" style="15" customWidth="1"/>
    <col min="10243" max="10243" width="2.42578125" style="15" customWidth="1"/>
    <col min="10244" max="10244" width="10.7109375" style="15" customWidth="1"/>
    <col min="10245" max="10245" width="2.7109375" style="15" customWidth="1"/>
    <col min="10246" max="10246" width="14.28515625" style="15" customWidth="1"/>
    <col min="10247" max="10247" width="2.5703125" style="15" customWidth="1"/>
    <col min="10248" max="10248" width="10.7109375" style="15" customWidth="1"/>
    <col min="10249" max="10249" width="2.7109375" style="15" customWidth="1"/>
    <col min="10250" max="10250" width="14.28515625" style="15" customWidth="1"/>
    <col min="10251" max="10251" width="2.5703125" style="15" customWidth="1"/>
    <col min="10252" max="10252" width="23" style="15" bestFit="1" customWidth="1"/>
    <col min="10253" max="10255" width="9.28515625" style="15"/>
    <col min="10256" max="10256" width="9.5703125" style="15" bestFit="1" customWidth="1"/>
    <col min="10257" max="10490" width="9.28515625" style="15"/>
    <col min="10491" max="10491" width="6" style="15" customWidth="1"/>
    <col min="10492" max="10492" width="3" style="15" customWidth="1"/>
    <col min="10493" max="10493" width="42.5703125" style="15" customWidth="1"/>
    <col min="10494" max="10494" width="13.42578125" style="15" customWidth="1"/>
    <col min="10495" max="10495" width="3" style="15" customWidth="1"/>
    <col min="10496" max="10496" width="12.7109375" style="15" customWidth="1"/>
    <col min="10497" max="10497" width="3.28515625" style="15" customWidth="1"/>
    <col min="10498" max="10498" width="12.7109375" style="15" customWidth="1"/>
    <col min="10499" max="10499" width="2.42578125" style="15" customWidth="1"/>
    <col min="10500" max="10500" width="10.7109375" style="15" customWidth="1"/>
    <col min="10501" max="10501" width="2.7109375" style="15" customWidth="1"/>
    <col min="10502" max="10502" width="14.28515625" style="15" customWidth="1"/>
    <col min="10503" max="10503" width="2.5703125" style="15" customWidth="1"/>
    <col min="10504" max="10504" width="10.7109375" style="15" customWidth="1"/>
    <col min="10505" max="10505" width="2.7109375" style="15" customWidth="1"/>
    <col min="10506" max="10506" width="14.28515625" style="15" customWidth="1"/>
    <col min="10507" max="10507" width="2.5703125" style="15" customWidth="1"/>
    <col min="10508" max="10508" width="23" style="15" bestFit="1" customWidth="1"/>
    <col min="10509" max="10511" width="9.28515625" style="15"/>
    <col min="10512" max="10512" width="9.5703125" style="15" bestFit="1" customWidth="1"/>
    <col min="10513" max="10746" width="9.28515625" style="15"/>
    <col min="10747" max="10747" width="6" style="15" customWidth="1"/>
    <col min="10748" max="10748" width="3" style="15" customWidth="1"/>
    <col min="10749" max="10749" width="42.5703125" style="15" customWidth="1"/>
    <col min="10750" max="10750" width="13.42578125" style="15" customWidth="1"/>
    <col min="10751" max="10751" width="3" style="15" customWidth="1"/>
    <col min="10752" max="10752" width="12.7109375" style="15" customWidth="1"/>
    <col min="10753" max="10753" width="3.28515625" style="15" customWidth="1"/>
    <col min="10754" max="10754" width="12.7109375" style="15" customWidth="1"/>
    <col min="10755" max="10755" width="2.42578125" style="15" customWidth="1"/>
    <col min="10756" max="10756" width="10.7109375" style="15" customWidth="1"/>
    <col min="10757" max="10757" width="2.7109375" style="15" customWidth="1"/>
    <col min="10758" max="10758" width="14.28515625" style="15" customWidth="1"/>
    <col min="10759" max="10759" width="2.5703125" style="15" customWidth="1"/>
    <col min="10760" max="10760" width="10.7109375" style="15" customWidth="1"/>
    <col min="10761" max="10761" width="2.7109375" style="15" customWidth="1"/>
    <col min="10762" max="10762" width="14.28515625" style="15" customWidth="1"/>
    <col min="10763" max="10763" width="2.5703125" style="15" customWidth="1"/>
    <col min="10764" max="10764" width="23" style="15" bestFit="1" customWidth="1"/>
    <col min="10765" max="10767" width="9.28515625" style="15"/>
    <col min="10768" max="10768" width="9.5703125" style="15" bestFit="1" customWidth="1"/>
    <col min="10769" max="11002" width="9.28515625" style="15"/>
    <col min="11003" max="11003" width="6" style="15" customWidth="1"/>
    <col min="11004" max="11004" width="3" style="15" customWidth="1"/>
    <col min="11005" max="11005" width="42.5703125" style="15" customWidth="1"/>
    <col min="11006" max="11006" width="13.42578125" style="15" customWidth="1"/>
    <col min="11007" max="11007" width="3" style="15" customWidth="1"/>
    <col min="11008" max="11008" width="12.7109375" style="15" customWidth="1"/>
    <col min="11009" max="11009" width="3.28515625" style="15" customWidth="1"/>
    <col min="11010" max="11010" width="12.7109375" style="15" customWidth="1"/>
    <col min="11011" max="11011" width="2.42578125" style="15" customWidth="1"/>
    <col min="11012" max="11012" width="10.7109375" style="15" customWidth="1"/>
    <col min="11013" max="11013" width="2.7109375" style="15" customWidth="1"/>
    <col min="11014" max="11014" width="14.28515625" style="15" customWidth="1"/>
    <col min="11015" max="11015" width="2.5703125" style="15" customWidth="1"/>
    <col min="11016" max="11016" width="10.7109375" style="15" customWidth="1"/>
    <col min="11017" max="11017" width="2.7109375" style="15" customWidth="1"/>
    <col min="11018" max="11018" width="14.28515625" style="15" customWidth="1"/>
    <col min="11019" max="11019" width="2.5703125" style="15" customWidth="1"/>
    <col min="11020" max="11020" width="23" style="15" bestFit="1" customWidth="1"/>
    <col min="11021" max="11023" width="9.28515625" style="15"/>
    <col min="11024" max="11024" width="9.5703125" style="15" bestFit="1" customWidth="1"/>
    <col min="11025" max="11258" width="9.28515625" style="15"/>
    <col min="11259" max="11259" width="6" style="15" customWidth="1"/>
    <col min="11260" max="11260" width="3" style="15" customWidth="1"/>
    <col min="11261" max="11261" width="42.5703125" style="15" customWidth="1"/>
    <col min="11262" max="11262" width="13.42578125" style="15" customWidth="1"/>
    <col min="11263" max="11263" width="3" style="15" customWidth="1"/>
    <col min="11264" max="11264" width="12.7109375" style="15" customWidth="1"/>
    <col min="11265" max="11265" width="3.28515625" style="15" customWidth="1"/>
    <col min="11266" max="11266" width="12.7109375" style="15" customWidth="1"/>
    <col min="11267" max="11267" width="2.42578125" style="15" customWidth="1"/>
    <col min="11268" max="11268" width="10.7109375" style="15" customWidth="1"/>
    <col min="11269" max="11269" width="2.7109375" style="15" customWidth="1"/>
    <col min="11270" max="11270" width="14.28515625" style="15" customWidth="1"/>
    <col min="11271" max="11271" width="2.5703125" style="15" customWidth="1"/>
    <col min="11272" max="11272" width="10.7109375" style="15" customWidth="1"/>
    <col min="11273" max="11273" width="2.7109375" style="15" customWidth="1"/>
    <col min="11274" max="11274" width="14.28515625" style="15" customWidth="1"/>
    <col min="11275" max="11275" width="2.5703125" style="15" customWidth="1"/>
    <col min="11276" max="11276" width="23" style="15" bestFit="1" customWidth="1"/>
    <col min="11277" max="11279" width="9.28515625" style="15"/>
    <col min="11280" max="11280" width="9.5703125" style="15" bestFit="1" customWidth="1"/>
    <col min="11281" max="11514" width="9.28515625" style="15"/>
    <col min="11515" max="11515" width="6" style="15" customWidth="1"/>
    <col min="11516" max="11516" width="3" style="15" customWidth="1"/>
    <col min="11517" max="11517" width="42.5703125" style="15" customWidth="1"/>
    <col min="11518" max="11518" width="13.42578125" style="15" customWidth="1"/>
    <col min="11519" max="11519" width="3" style="15" customWidth="1"/>
    <col min="11520" max="11520" width="12.7109375" style="15" customWidth="1"/>
    <col min="11521" max="11521" width="3.28515625" style="15" customWidth="1"/>
    <col min="11522" max="11522" width="12.7109375" style="15" customWidth="1"/>
    <col min="11523" max="11523" width="2.42578125" style="15" customWidth="1"/>
    <col min="11524" max="11524" width="10.7109375" style="15" customWidth="1"/>
    <col min="11525" max="11525" width="2.7109375" style="15" customWidth="1"/>
    <col min="11526" max="11526" width="14.28515625" style="15" customWidth="1"/>
    <col min="11527" max="11527" width="2.5703125" style="15" customWidth="1"/>
    <col min="11528" max="11528" width="10.7109375" style="15" customWidth="1"/>
    <col min="11529" max="11529" width="2.7109375" style="15" customWidth="1"/>
    <col min="11530" max="11530" width="14.28515625" style="15" customWidth="1"/>
    <col min="11531" max="11531" width="2.5703125" style="15" customWidth="1"/>
    <col min="11532" max="11532" width="23" style="15" bestFit="1" customWidth="1"/>
    <col min="11533" max="11535" width="9.28515625" style="15"/>
    <col min="11536" max="11536" width="9.5703125" style="15" bestFit="1" customWidth="1"/>
    <col min="11537" max="11770" width="9.28515625" style="15"/>
    <col min="11771" max="11771" width="6" style="15" customWidth="1"/>
    <col min="11772" max="11772" width="3" style="15" customWidth="1"/>
    <col min="11773" max="11773" width="42.5703125" style="15" customWidth="1"/>
    <col min="11774" max="11774" width="13.42578125" style="15" customWidth="1"/>
    <col min="11775" max="11775" width="3" style="15" customWidth="1"/>
    <col min="11776" max="11776" width="12.7109375" style="15" customWidth="1"/>
    <col min="11777" max="11777" width="3.28515625" style="15" customWidth="1"/>
    <col min="11778" max="11778" width="12.7109375" style="15" customWidth="1"/>
    <col min="11779" max="11779" width="2.42578125" style="15" customWidth="1"/>
    <col min="11780" max="11780" width="10.7109375" style="15" customWidth="1"/>
    <col min="11781" max="11781" width="2.7109375" style="15" customWidth="1"/>
    <col min="11782" max="11782" width="14.28515625" style="15" customWidth="1"/>
    <col min="11783" max="11783" width="2.5703125" style="15" customWidth="1"/>
    <col min="11784" max="11784" width="10.7109375" style="15" customWidth="1"/>
    <col min="11785" max="11785" width="2.7109375" style="15" customWidth="1"/>
    <col min="11786" max="11786" width="14.28515625" style="15" customWidth="1"/>
    <col min="11787" max="11787" width="2.5703125" style="15" customWidth="1"/>
    <col min="11788" max="11788" width="23" style="15" bestFit="1" customWidth="1"/>
    <col min="11789" max="11791" width="9.28515625" style="15"/>
    <col min="11792" max="11792" width="9.5703125" style="15" bestFit="1" customWidth="1"/>
    <col min="11793" max="12026" width="9.28515625" style="15"/>
    <col min="12027" max="12027" width="6" style="15" customWidth="1"/>
    <col min="12028" max="12028" width="3" style="15" customWidth="1"/>
    <col min="12029" max="12029" width="42.5703125" style="15" customWidth="1"/>
    <col min="12030" max="12030" width="13.42578125" style="15" customWidth="1"/>
    <col min="12031" max="12031" width="3" style="15" customWidth="1"/>
    <col min="12032" max="12032" width="12.7109375" style="15" customWidth="1"/>
    <col min="12033" max="12033" width="3.28515625" style="15" customWidth="1"/>
    <col min="12034" max="12034" width="12.7109375" style="15" customWidth="1"/>
    <col min="12035" max="12035" width="2.42578125" style="15" customWidth="1"/>
    <col min="12036" max="12036" width="10.7109375" style="15" customWidth="1"/>
    <col min="12037" max="12037" width="2.7109375" style="15" customWidth="1"/>
    <col min="12038" max="12038" width="14.28515625" style="15" customWidth="1"/>
    <col min="12039" max="12039" width="2.5703125" style="15" customWidth="1"/>
    <col min="12040" max="12040" width="10.7109375" style="15" customWidth="1"/>
    <col min="12041" max="12041" width="2.7109375" style="15" customWidth="1"/>
    <col min="12042" max="12042" width="14.28515625" style="15" customWidth="1"/>
    <col min="12043" max="12043" width="2.5703125" style="15" customWidth="1"/>
    <col min="12044" max="12044" width="23" style="15" bestFit="1" customWidth="1"/>
    <col min="12045" max="12047" width="9.28515625" style="15"/>
    <col min="12048" max="12048" width="9.5703125" style="15" bestFit="1" customWidth="1"/>
    <col min="12049" max="12282" width="9.28515625" style="15"/>
    <col min="12283" max="12283" width="6" style="15" customWidth="1"/>
    <col min="12284" max="12284" width="3" style="15" customWidth="1"/>
    <col min="12285" max="12285" width="42.5703125" style="15" customWidth="1"/>
    <col min="12286" max="12286" width="13.42578125" style="15" customWidth="1"/>
    <col min="12287" max="12287" width="3" style="15" customWidth="1"/>
    <col min="12288" max="12288" width="12.7109375" style="15" customWidth="1"/>
    <col min="12289" max="12289" width="3.28515625" style="15" customWidth="1"/>
    <col min="12290" max="12290" width="12.7109375" style="15" customWidth="1"/>
    <col min="12291" max="12291" width="2.42578125" style="15" customWidth="1"/>
    <col min="12292" max="12292" width="10.7109375" style="15" customWidth="1"/>
    <col min="12293" max="12293" width="2.7109375" style="15" customWidth="1"/>
    <col min="12294" max="12294" width="14.28515625" style="15" customWidth="1"/>
    <col min="12295" max="12295" width="2.5703125" style="15" customWidth="1"/>
    <col min="12296" max="12296" width="10.7109375" style="15" customWidth="1"/>
    <col min="12297" max="12297" width="2.7109375" style="15" customWidth="1"/>
    <col min="12298" max="12298" width="14.28515625" style="15" customWidth="1"/>
    <col min="12299" max="12299" width="2.5703125" style="15" customWidth="1"/>
    <col min="12300" max="12300" width="23" style="15" bestFit="1" customWidth="1"/>
    <col min="12301" max="12303" width="9.28515625" style="15"/>
    <col min="12304" max="12304" width="9.5703125" style="15" bestFit="1" customWidth="1"/>
    <col min="12305" max="12538" width="9.28515625" style="15"/>
    <col min="12539" max="12539" width="6" style="15" customWidth="1"/>
    <col min="12540" max="12540" width="3" style="15" customWidth="1"/>
    <col min="12541" max="12541" width="42.5703125" style="15" customWidth="1"/>
    <col min="12542" max="12542" width="13.42578125" style="15" customWidth="1"/>
    <col min="12543" max="12543" width="3" style="15" customWidth="1"/>
    <col min="12544" max="12544" width="12.7109375" style="15" customWidth="1"/>
    <col min="12545" max="12545" width="3.28515625" style="15" customWidth="1"/>
    <col min="12546" max="12546" width="12.7109375" style="15" customWidth="1"/>
    <col min="12547" max="12547" width="2.42578125" style="15" customWidth="1"/>
    <col min="12548" max="12548" width="10.7109375" style="15" customWidth="1"/>
    <col min="12549" max="12549" width="2.7109375" style="15" customWidth="1"/>
    <col min="12550" max="12550" width="14.28515625" style="15" customWidth="1"/>
    <col min="12551" max="12551" width="2.5703125" style="15" customWidth="1"/>
    <col min="12552" max="12552" width="10.7109375" style="15" customWidth="1"/>
    <col min="12553" max="12553" width="2.7109375" style="15" customWidth="1"/>
    <col min="12554" max="12554" width="14.28515625" style="15" customWidth="1"/>
    <col min="12555" max="12555" width="2.5703125" style="15" customWidth="1"/>
    <col min="12556" max="12556" width="23" style="15" bestFit="1" customWidth="1"/>
    <col min="12557" max="12559" width="9.28515625" style="15"/>
    <col min="12560" max="12560" width="9.5703125" style="15" bestFit="1" customWidth="1"/>
    <col min="12561" max="12794" width="9.28515625" style="15"/>
    <col min="12795" max="12795" width="6" style="15" customWidth="1"/>
    <col min="12796" max="12796" width="3" style="15" customWidth="1"/>
    <col min="12797" max="12797" width="42.5703125" style="15" customWidth="1"/>
    <col min="12798" max="12798" width="13.42578125" style="15" customWidth="1"/>
    <col min="12799" max="12799" width="3" style="15" customWidth="1"/>
    <col min="12800" max="12800" width="12.7109375" style="15" customWidth="1"/>
    <col min="12801" max="12801" width="3.28515625" style="15" customWidth="1"/>
    <col min="12802" max="12802" width="12.7109375" style="15" customWidth="1"/>
    <col min="12803" max="12803" width="2.42578125" style="15" customWidth="1"/>
    <col min="12804" max="12804" width="10.7109375" style="15" customWidth="1"/>
    <col min="12805" max="12805" width="2.7109375" style="15" customWidth="1"/>
    <col min="12806" max="12806" width="14.28515625" style="15" customWidth="1"/>
    <col min="12807" max="12807" width="2.5703125" style="15" customWidth="1"/>
    <col min="12808" max="12808" width="10.7109375" style="15" customWidth="1"/>
    <col min="12809" max="12809" width="2.7109375" style="15" customWidth="1"/>
    <col min="12810" max="12810" width="14.28515625" style="15" customWidth="1"/>
    <col min="12811" max="12811" width="2.5703125" style="15" customWidth="1"/>
    <col min="12812" max="12812" width="23" style="15" bestFit="1" customWidth="1"/>
    <col min="12813" max="12815" width="9.28515625" style="15"/>
    <col min="12816" max="12816" width="9.5703125" style="15" bestFit="1" customWidth="1"/>
    <col min="12817" max="13050" width="9.28515625" style="15"/>
    <col min="13051" max="13051" width="6" style="15" customWidth="1"/>
    <col min="13052" max="13052" width="3" style="15" customWidth="1"/>
    <col min="13053" max="13053" width="42.5703125" style="15" customWidth="1"/>
    <col min="13054" max="13054" width="13.42578125" style="15" customWidth="1"/>
    <col min="13055" max="13055" width="3" style="15" customWidth="1"/>
    <col min="13056" max="13056" width="12.7109375" style="15" customWidth="1"/>
    <col min="13057" max="13057" width="3.28515625" style="15" customWidth="1"/>
    <col min="13058" max="13058" width="12.7109375" style="15" customWidth="1"/>
    <col min="13059" max="13059" width="2.42578125" style="15" customWidth="1"/>
    <col min="13060" max="13060" width="10.7109375" style="15" customWidth="1"/>
    <col min="13061" max="13061" width="2.7109375" style="15" customWidth="1"/>
    <col min="13062" max="13062" width="14.28515625" style="15" customWidth="1"/>
    <col min="13063" max="13063" width="2.5703125" style="15" customWidth="1"/>
    <col min="13064" max="13064" width="10.7109375" style="15" customWidth="1"/>
    <col min="13065" max="13065" width="2.7109375" style="15" customWidth="1"/>
    <col min="13066" max="13066" width="14.28515625" style="15" customWidth="1"/>
    <col min="13067" max="13067" width="2.5703125" style="15" customWidth="1"/>
    <col min="13068" max="13068" width="23" style="15" bestFit="1" customWidth="1"/>
    <col min="13069" max="13071" width="9.28515625" style="15"/>
    <col min="13072" max="13072" width="9.5703125" style="15" bestFit="1" customWidth="1"/>
    <col min="13073" max="13306" width="9.28515625" style="15"/>
    <col min="13307" max="13307" width="6" style="15" customWidth="1"/>
    <col min="13308" max="13308" width="3" style="15" customWidth="1"/>
    <col min="13309" max="13309" width="42.5703125" style="15" customWidth="1"/>
    <col min="13310" max="13310" width="13.42578125" style="15" customWidth="1"/>
    <col min="13311" max="13311" width="3" style="15" customWidth="1"/>
    <col min="13312" max="13312" width="12.7109375" style="15" customWidth="1"/>
    <col min="13313" max="13313" width="3.28515625" style="15" customWidth="1"/>
    <col min="13314" max="13314" width="12.7109375" style="15" customWidth="1"/>
    <col min="13315" max="13315" width="2.42578125" style="15" customWidth="1"/>
    <col min="13316" max="13316" width="10.7109375" style="15" customWidth="1"/>
    <col min="13317" max="13317" width="2.7109375" style="15" customWidth="1"/>
    <col min="13318" max="13318" width="14.28515625" style="15" customWidth="1"/>
    <col min="13319" max="13319" width="2.5703125" style="15" customWidth="1"/>
    <col min="13320" max="13320" width="10.7109375" style="15" customWidth="1"/>
    <col min="13321" max="13321" width="2.7109375" style="15" customWidth="1"/>
    <col min="13322" max="13322" width="14.28515625" style="15" customWidth="1"/>
    <col min="13323" max="13323" width="2.5703125" style="15" customWidth="1"/>
    <col min="13324" max="13324" width="23" style="15" bestFit="1" customWidth="1"/>
    <col min="13325" max="13327" width="9.28515625" style="15"/>
    <col min="13328" max="13328" width="9.5703125" style="15" bestFit="1" customWidth="1"/>
    <col min="13329" max="13562" width="9.28515625" style="15"/>
    <col min="13563" max="13563" width="6" style="15" customWidth="1"/>
    <col min="13564" max="13564" width="3" style="15" customWidth="1"/>
    <col min="13565" max="13565" width="42.5703125" style="15" customWidth="1"/>
    <col min="13566" max="13566" width="13.42578125" style="15" customWidth="1"/>
    <col min="13567" max="13567" width="3" style="15" customWidth="1"/>
    <col min="13568" max="13568" width="12.7109375" style="15" customWidth="1"/>
    <col min="13569" max="13569" width="3.28515625" style="15" customWidth="1"/>
    <col min="13570" max="13570" width="12.7109375" style="15" customWidth="1"/>
    <col min="13571" max="13571" width="2.42578125" style="15" customWidth="1"/>
    <col min="13572" max="13572" width="10.7109375" style="15" customWidth="1"/>
    <col min="13573" max="13573" width="2.7109375" style="15" customWidth="1"/>
    <col min="13574" max="13574" width="14.28515625" style="15" customWidth="1"/>
    <col min="13575" max="13575" width="2.5703125" style="15" customWidth="1"/>
    <col min="13576" max="13576" width="10.7109375" style="15" customWidth="1"/>
    <col min="13577" max="13577" width="2.7109375" style="15" customWidth="1"/>
    <col min="13578" max="13578" width="14.28515625" style="15" customWidth="1"/>
    <col min="13579" max="13579" width="2.5703125" style="15" customWidth="1"/>
    <col min="13580" max="13580" width="23" style="15" bestFit="1" customWidth="1"/>
    <col min="13581" max="13583" width="9.28515625" style="15"/>
    <col min="13584" max="13584" width="9.5703125" style="15" bestFit="1" customWidth="1"/>
    <col min="13585" max="13818" width="9.28515625" style="15"/>
    <col min="13819" max="13819" width="6" style="15" customWidth="1"/>
    <col min="13820" max="13820" width="3" style="15" customWidth="1"/>
    <col min="13821" max="13821" width="42.5703125" style="15" customWidth="1"/>
    <col min="13822" max="13822" width="13.42578125" style="15" customWidth="1"/>
    <col min="13823" max="13823" width="3" style="15" customWidth="1"/>
    <col min="13824" max="13824" width="12.7109375" style="15" customWidth="1"/>
    <col min="13825" max="13825" width="3.28515625" style="15" customWidth="1"/>
    <col min="13826" max="13826" width="12.7109375" style="15" customWidth="1"/>
    <col min="13827" max="13827" width="2.42578125" style="15" customWidth="1"/>
    <col min="13828" max="13828" width="10.7109375" style="15" customWidth="1"/>
    <col min="13829" max="13829" width="2.7109375" style="15" customWidth="1"/>
    <col min="13830" max="13830" width="14.28515625" style="15" customWidth="1"/>
    <col min="13831" max="13831" width="2.5703125" style="15" customWidth="1"/>
    <col min="13832" max="13832" width="10.7109375" style="15" customWidth="1"/>
    <col min="13833" max="13833" width="2.7109375" style="15" customWidth="1"/>
    <col min="13834" max="13834" width="14.28515625" style="15" customWidth="1"/>
    <col min="13835" max="13835" width="2.5703125" style="15" customWidth="1"/>
    <col min="13836" max="13836" width="23" style="15" bestFit="1" customWidth="1"/>
    <col min="13837" max="13839" width="9.28515625" style="15"/>
    <col min="13840" max="13840" width="9.5703125" style="15" bestFit="1" customWidth="1"/>
    <col min="13841" max="14074" width="9.28515625" style="15"/>
    <col min="14075" max="14075" width="6" style="15" customWidth="1"/>
    <col min="14076" max="14076" width="3" style="15" customWidth="1"/>
    <col min="14077" max="14077" width="42.5703125" style="15" customWidth="1"/>
    <col min="14078" max="14078" width="13.42578125" style="15" customWidth="1"/>
    <col min="14079" max="14079" width="3" style="15" customWidth="1"/>
    <col min="14080" max="14080" width="12.7109375" style="15" customWidth="1"/>
    <col min="14081" max="14081" width="3.28515625" style="15" customWidth="1"/>
    <col min="14082" max="14082" width="12.7109375" style="15" customWidth="1"/>
    <col min="14083" max="14083" width="2.42578125" style="15" customWidth="1"/>
    <col min="14084" max="14084" width="10.7109375" style="15" customWidth="1"/>
    <col min="14085" max="14085" width="2.7109375" style="15" customWidth="1"/>
    <col min="14086" max="14086" width="14.28515625" style="15" customWidth="1"/>
    <col min="14087" max="14087" width="2.5703125" style="15" customWidth="1"/>
    <col min="14088" max="14088" width="10.7109375" style="15" customWidth="1"/>
    <col min="14089" max="14089" width="2.7109375" style="15" customWidth="1"/>
    <col min="14090" max="14090" width="14.28515625" style="15" customWidth="1"/>
    <col min="14091" max="14091" width="2.5703125" style="15" customWidth="1"/>
    <col min="14092" max="14092" width="23" style="15" bestFit="1" customWidth="1"/>
    <col min="14093" max="14095" width="9.28515625" style="15"/>
    <col min="14096" max="14096" width="9.5703125" style="15" bestFit="1" customWidth="1"/>
    <col min="14097" max="14330" width="9.28515625" style="15"/>
    <col min="14331" max="14331" width="6" style="15" customWidth="1"/>
    <col min="14332" max="14332" width="3" style="15" customWidth="1"/>
    <col min="14333" max="14333" width="42.5703125" style="15" customWidth="1"/>
    <col min="14334" max="14334" width="13.42578125" style="15" customWidth="1"/>
    <col min="14335" max="14335" width="3" style="15" customWidth="1"/>
    <col min="14336" max="14336" width="12.7109375" style="15" customWidth="1"/>
    <col min="14337" max="14337" width="3.28515625" style="15" customWidth="1"/>
    <col min="14338" max="14338" width="12.7109375" style="15" customWidth="1"/>
    <col min="14339" max="14339" width="2.42578125" style="15" customWidth="1"/>
    <col min="14340" max="14340" width="10.7109375" style="15" customWidth="1"/>
    <col min="14341" max="14341" width="2.7109375" style="15" customWidth="1"/>
    <col min="14342" max="14342" width="14.28515625" style="15" customWidth="1"/>
    <col min="14343" max="14343" width="2.5703125" style="15" customWidth="1"/>
    <col min="14344" max="14344" width="10.7109375" style="15" customWidth="1"/>
    <col min="14345" max="14345" width="2.7109375" style="15" customWidth="1"/>
    <col min="14346" max="14346" width="14.28515625" style="15" customWidth="1"/>
    <col min="14347" max="14347" width="2.5703125" style="15" customWidth="1"/>
    <col min="14348" max="14348" width="23" style="15" bestFit="1" customWidth="1"/>
    <col min="14349" max="14351" width="9.28515625" style="15"/>
    <col min="14352" max="14352" width="9.5703125" style="15" bestFit="1" customWidth="1"/>
    <col min="14353" max="14586" width="9.28515625" style="15"/>
    <col min="14587" max="14587" width="6" style="15" customWidth="1"/>
    <col min="14588" max="14588" width="3" style="15" customWidth="1"/>
    <col min="14589" max="14589" width="42.5703125" style="15" customWidth="1"/>
    <col min="14590" max="14590" width="13.42578125" style="15" customWidth="1"/>
    <col min="14591" max="14591" width="3" style="15" customWidth="1"/>
    <col min="14592" max="14592" width="12.7109375" style="15" customWidth="1"/>
    <col min="14593" max="14593" width="3.28515625" style="15" customWidth="1"/>
    <col min="14594" max="14594" width="12.7109375" style="15" customWidth="1"/>
    <col min="14595" max="14595" width="2.42578125" style="15" customWidth="1"/>
    <col min="14596" max="14596" width="10.7109375" style="15" customWidth="1"/>
    <col min="14597" max="14597" width="2.7109375" style="15" customWidth="1"/>
    <col min="14598" max="14598" width="14.28515625" style="15" customWidth="1"/>
    <col min="14599" max="14599" width="2.5703125" style="15" customWidth="1"/>
    <col min="14600" max="14600" width="10.7109375" style="15" customWidth="1"/>
    <col min="14601" max="14601" width="2.7109375" style="15" customWidth="1"/>
    <col min="14602" max="14602" width="14.28515625" style="15" customWidth="1"/>
    <col min="14603" max="14603" width="2.5703125" style="15" customWidth="1"/>
    <col min="14604" max="14604" width="23" style="15" bestFit="1" customWidth="1"/>
    <col min="14605" max="14607" width="9.28515625" style="15"/>
    <col min="14608" max="14608" width="9.5703125" style="15" bestFit="1" customWidth="1"/>
    <col min="14609" max="14842" width="9.28515625" style="15"/>
    <col min="14843" max="14843" width="6" style="15" customWidth="1"/>
    <col min="14844" max="14844" width="3" style="15" customWidth="1"/>
    <col min="14845" max="14845" width="42.5703125" style="15" customWidth="1"/>
    <col min="14846" max="14846" width="13.42578125" style="15" customWidth="1"/>
    <col min="14847" max="14847" width="3" style="15" customWidth="1"/>
    <col min="14848" max="14848" width="12.7109375" style="15" customWidth="1"/>
    <col min="14849" max="14849" width="3.28515625" style="15" customWidth="1"/>
    <col min="14850" max="14850" width="12.7109375" style="15" customWidth="1"/>
    <col min="14851" max="14851" width="2.42578125" style="15" customWidth="1"/>
    <col min="14852" max="14852" width="10.7109375" style="15" customWidth="1"/>
    <col min="14853" max="14853" width="2.7109375" style="15" customWidth="1"/>
    <col min="14854" max="14854" width="14.28515625" style="15" customWidth="1"/>
    <col min="14855" max="14855" width="2.5703125" style="15" customWidth="1"/>
    <col min="14856" max="14856" width="10.7109375" style="15" customWidth="1"/>
    <col min="14857" max="14857" width="2.7109375" style="15" customWidth="1"/>
    <col min="14858" max="14858" width="14.28515625" style="15" customWidth="1"/>
    <col min="14859" max="14859" width="2.5703125" style="15" customWidth="1"/>
    <col min="14860" max="14860" width="23" style="15" bestFit="1" customWidth="1"/>
    <col min="14861" max="14863" width="9.28515625" style="15"/>
    <col min="14864" max="14864" width="9.5703125" style="15" bestFit="1" customWidth="1"/>
    <col min="14865" max="15098" width="9.28515625" style="15"/>
    <col min="15099" max="15099" width="6" style="15" customWidth="1"/>
    <col min="15100" max="15100" width="3" style="15" customWidth="1"/>
    <col min="15101" max="15101" width="42.5703125" style="15" customWidth="1"/>
    <col min="15102" max="15102" width="13.42578125" style="15" customWidth="1"/>
    <col min="15103" max="15103" width="3" style="15" customWidth="1"/>
    <col min="15104" max="15104" width="12.7109375" style="15" customWidth="1"/>
    <col min="15105" max="15105" width="3.28515625" style="15" customWidth="1"/>
    <col min="15106" max="15106" width="12.7109375" style="15" customWidth="1"/>
    <col min="15107" max="15107" width="2.42578125" style="15" customWidth="1"/>
    <col min="15108" max="15108" width="10.7109375" style="15" customWidth="1"/>
    <col min="15109" max="15109" width="2.7109375" style="15" customWidth="1"/>
    <col min="15110" max="15110" width="14.28515625" style="15" customWidth="1"/>
    <col min="15111" max="15111" width="2.5703125" style="15" customWidth="1"/>
    <col min="15112" max="15112" width="10.7109375" style="15" customWidth="1"/>
    <col min="15113" max="15113" width="2.7109375" style="15" customWidth="1"/>
    <col min="15114" max="15114" width="14.28515625" style="15" customWidth="1"/>
    <col min="15115" max="15115" width="2.5703125" style="15" customWidth="1"/>
    <col min="15116" max="15116" width="23" style="15" bestFit="1" customWidth="1"/>
    <col min="15117" max="15119" width="9.28515625" style="15"/>
    <col min="15120" max="15120" width="9.5703125" style="15" bestFit="1" customWidth="1"/>
    <col min="15121" max="15354" width="9.28515625" style="15"/>
    <col min="15355" max="15355" width="6" style="15" customWidth="1"/>
    <col min="15356" max="15356" width="3" style="15" customWidth="1"/>
    <col min="15357" max="15357" width="42.5703125" style="15" customWidth="1"/>
    <col min="15358" max="15358" width="13.42578125" style="15" customWidth="1"/>
    <col min="15359" max="15359" width="3" style="15" customWidth="1"/>
    <col min="15360" max="15360" width="12.7109375" style="15" customWidth="1"/>
    <col min="15361" max="15361" width="3.28515625" style="15" customWidth="1"/>
    <col min="15362" max="15362" width="12.7109375" style="15" customWidth="1"/>
    <col min="15363" max="15363" width="2.42578125" style="15" customWidth="1"/>
    <col min="15364" max="15364" width="10.7109375" style="15" customWidth="1"/>
    <col min="15365" max="15365" width="2.7109375" style="15" customWidth="1"/>
    <col min="15366" max="15366" width="14.28515625" style="15" customWidth="1"/>
    <col min="15367" max="15367" width="2.5703125" style="15" customWidth="1"/>
    <col min="15368" max="15368" width="10.7109375" style="15" customWidth="1"/>
    <col min="15369" max="15369" width="2.7109375" style="15" customWidth="1"/>
    <col min="15370" max="15370" width="14.28515625" style="15" customWidth="1"/>
    <col min="15371" max="15371" width="2.5703125" style="15" customWidth="1"/>
    <col min="15372" max="15372" width="23" style="15" bestFit="1" customWidth="1"/>
    <col min="15373" max="15375" width="9.28515625" style="15"/>
    <col min="15376" max="15376" width="9.5703125" style="15" bestFit="1" customWidth="1"/>
    <col min="15377" max="15610" width="9.28515625" style="15"/>
    <col min="15611" max="15611" width="6" style="15" customWidth="1"/>
    <col min="15612" max="15612" width="3" style="15" customWidth="1"/>
    <col min="15613" max="15613" width="42.5703125" style="15" customWidth="1"/>
    <col min="15614" max="15614" width="13.42578125" style="15" customWidth="1"/>
    <col min="15615" max="15615" width="3" style="15" customWidth="1"/>
    <col min="15616" max="15616" width="12.7109375" style="15" customWidth="1"/>
    <col min="15617" max="15617" width="3.28515625" style="15" customWidth="1"/>
    <col min="15618" max="15618" width="12.7109375" style="15" customWidth="1"/>
    <col min="15619" max="15619" width="2.42578125" style="15" customWidth="1"/>
    <col min="15620" max="15620" width="10.7109375" style="15" customWidth="1"/>
    <col min="15621" max="15621" width="2.7109375" style="15" customWidth="1"/>
    <col min="15622" max="15622" width="14.28515625" style="15" customWidth="1"/>
    <col min="15623" max="15623" width="2.5703125" style="15" customWidth="1"/>
    <col min="15624" max="15624" width="10.7109375" style="15" customWidth="1"/>
    <col min="15625" max="15625" width="2.7109375" style="15" customWidth="1"/>
    <col min="15626" max="15626" width="14.28515625" style="15" customWidth="1"/>
    <col min="15627" max="15627" width="2.5703125" style="15" customWidth="1"/>
    <col min="15628" max="15628" width="23" style="15" bestFit="1" customWidth="1"/>
    <col min="15629" max="15631" width="9.28515625" style="15"/>
    <col min="15632" max="15632" width="9.5703125" style="15" bestFit="1" customWidth="1"/>
    <col min="15633" max="15866" width="9.28515625" style="15"/>
    <col min="15867" max="15867" width="6" style="15" customWidth="1"/>
    <col min="15868" max="15868" width="3" style="15" customWidth="1"/>
    <col min="15869" max="15869" width="42.5703125" style="15" customWidth="1"/>
    <col min="15870" max="15870" width="13.42578125" style="15" customWidth="1"/>
    <col min="15871" max="15871" width="3" style="15" customWidth="1"/>
    <col min="15872" max="15872" width="12.7109375" style="15" customWidth="1"/>
    <col min="15873" max="15873" width="3.28515625" style="15" customWidth="1"/>
    <col min="15874" max="15874" width="12.7109375" style="15" customWidth="1"/>
    <col min="15875" max="15875" width="2.42578125" style="15" customWidth="1"/>
    <col min="15876" max="15876" width="10.7109375" style="15" customWidth="1"/>
    <col min="15877" max="15877" width="2.7109375" style="15" customWidth="1"/>
    <col min="15878" max="15878" width="14.28515625" style="15" customWidth="1"/>
    <col min="15879" max="15879" width="2.5703125" style="15" customWidth="1"/>
    <col min="15880" max="15880" width="10.7109375" style="15" customWidth="1"/>
    <col min="15881" max="15881" width="2.7109375" style="15" customWidth="1"/>
    <col min="15882" max="15882" width="14.28515625" style="15" customWidth="1"/>
    <col min="15883" max="15883" width="2.5703125" style="15" customWidth="1"/>
    <col min="15884" max="15884" width="23" style="15" bestFit="1" customWidth="1"/>
    <col min="15885" max="15887" width="9.28515625" style="15"/>
    <col min="15888" max="15888" width="9.5703125" style="15" bestFit="1" customWidth="1"/>
    <col min="15889" max="16122" width="9.28515625" style="15"/>
    <col min="16123" max="16123" width="6" style="15" customWidth="1"/>
    <col min="16124" max="16124" width="3" style="15" customWidth="1"/>
    <col min="16125" max="16125" width="42.5703125" style="15" customWidth="1"/>
    <col min="16126" max="16126" width="13.42578125" style="15" customWidth="1"/>
    <col min="16127" max="16127" width="3" style="15" customWidth="1"/>
    <col min="16128" max="16128" width="12.7109375" style="15" customWidth="1"/>
    <col min="16129" max="16129" width="3.28515625" style="15" customWidth="1"/>
    <col min="16130" max="16130" width="12.7109375" style="15" customWidth="1"/>
    <col min="16131" max="16131" width="2.42578125" style="15" customWidth="1"/>
    <col min="16132" max="16132" width="10.7109375" style="15" customWidth="1"/>
    <col min="16133" max="16133" width="2.7109375" style="15" customWidth="1"/>
    <col min="16134" max="16134" width="14.28515625" style="15" customWidth="1"/>
    <col min="16135" max="16135" width="2.5703125" style="15" customWidth="1"/>
    <col min="16136" max="16136" width="10.7109375" style="15" customWidth="1"/>
    <col min="16137" max="16137" width="2.7109375" style="15" customWidth="1"/>
    <col min="16138" max="16138" width="14.28515625" style="15" customWidth="1"/>
    <col min="16139" max="16139" width="2.5703125" style="15" customWidth="1"/>
    <col min="16140" max="16140" width="23" style="15" bestFit="1" customWidth="1"/>
    <col min="16141" max="16143" width="9.28515625" style="15"/>
    <col min="16144" max="16144" width="9.5703125" style="15" bestFit="1" customWidth="1"/>
    <col min="16145" max="16384" width="9.28515625" style="15"/>
  </cols>
  <sheetData>
    <row r="1" spans="1:13">
      <c r="A1" s="233" t="s">
        <v>73</v>
      </c>
      <c r="B1" s="233"/>
      <c r="C1" s="233"/>
      <c r="D1" s="233"/>
      <c r="E1" s="233"/>
      <c r="F1" s="233"/>
      <c r="G1" s="233"/>
      <c r="H1" s="233"/>
      <c r="I1" s="233"/>
      <c r="J1" s="233"/>
      <c r="K1" s="233"/>
      <c r="L1" s="233"/>
    </row>
    <row r="2" spans="1:13">
      <c r="A2" s="233" t="str">
        <f>'Table of Contents'!A2:C2</f>
        <v>Local Service Annual Transmission Revenue Requirements (ATRR)</v>
      </c>
      <c r="B2" s="233"/>
      <c r="C2" s="233"/>
      <c r="D2" s="233"/>
      <c r="E2" s="233"/>
      <c r="F2" s="233"/>
      <c r="G2" s="233"/>
      <c r="H2" s="233"/>
      <c r="I2" s="233"/>
      <c r="J2" s="233"/>
      <c r="K2" s="233"/>
      <c r="L2" s="233"/>
    </row>
    <row r="3" spans="1:13">
      <c r="A3" s="233" t="str">
        <f>'Table of Contents'!A3:C3</f>
        <v>Per Attachment 2 of Appendix B to Attachment F of the ISO New England Inc. Open Access Transmission Tariff</v>
      </c>
      <c r="B3" s="233"/>
      <c r="C3" s="233"/>
      <c r="D3" s="233"/>
      <c r="E3" s="233"/>
      <c r="F3" s="233"/>
      <c r="G3" s="233"/>
      <c r="H3" s="233"/>
      <c r="I3" s="233"/>
      <c r="J3" s="233"/>
      <c r="K3" s="233"/>
      <c r="L3" s="233"/>
    </row>
    <row r="4" spans="1:13">
      <c r="A4" s="233" t="s">
        <v>102</v>
      </c>
      <c r="B4" s="233"/>
      <c r="C4" s="233"/>
      <c r="D4" s="233"/>
      <c r="E4" s="233"/>
      <c r="F4" s="233"/>
      <c r="G4" s="233"/>
      <c r="H4" s="233"/>
      <c r="I4" s="233"/>
      <c r="J4" s="233"/>
      <c r="K4" s="233"/>
      <c r="L4" s="233"/>
    </row>
    <row r="5" spans="1:13">
      <c r="A5" s="233" t="s">
        <v>103</v>
      </c>
      <c r="B5" s="233"/>
      <c r="C5" s="233"/>
      <c r="D5" s="233"/>
      <c r="E5" s="233"/>
      <c r="F5" s="233"/>
      <c r="G5" s="233"/>
      <c r="H5" s="233"/>
      <c r="I5" s="233"/>
      <c r="J5" s="233"/>
      <c r="K5" s="233"/>
      <c r="L5" s="233"/>
    </row>
    <row r="6" spans="1:13">
      <c r="A6" s="233" t="str">
        <f>'WS 2 VP Inv Base Detail'!A6:P6</f>
        <v>For Costs in 2023</v>
      </c>
      <c r="B6" s="233"/>
      <c r="C6" s="233"/>
      <c r="D6" s="233"/>
      <c r="E6" s="233"/>
      <c r="F6" s="233"/>
      <c r="G6" s="233"/>
      <c r="H6" s="233"/>
      <c r="I6" s="233"/>
      <c r="J6" s="233"/>
      <c r="K6" s="233"/>
      <c r="L6" s="233"/>
    </row>
    <row r="7" spans="1:13">
      <c r="A7" s="5"/>
      <c r="B7" s="5"/>
      <c r="C7" s="5"/>
      <c r="D7" s="5"/>
      <c r="E7" s="5"/>
      <c r="F7" s="5"/>
      <c r="G7" s="5"/>
      <c r="H7" s="5"/>
      <c r="I7" s="5"/>
      <c r="J7" s="5"/>
      <c r="K7" s="5"/>
      <c r="L7" s="5"/>
    </row>
    <row r="8" spans="1:13">
      <c r="B8" s="11" t="s">
        <v>4</v>
      </c>
      <c r="F8" s="17" t="s">
        <v>5</v>
      </c>
      <c r="G8" s="17"/>
      <c r="H8" s="17" t="s">
        <v>51</v>
      </c>
      <c r="I8" s="17"/>
      <c r="J8" s="17" t="s">
        <v>104</v>
      </c>
      <c r="K8" s="17"/>
      <c r="L8" s="17" t="s">
        <v>77</v>
      </c>
    </row>
    <row r="9" spans="1:13">
      <c r="A9" s="45"/>
      <c r="D9" s="22" t="s">
        <v>80</v>
      </c>
      <c r="H9" s="155"/>
      <c r="I9" s="31"/>
      <c r="J9" s="31"/>
      <c r="K9" s="31"/>
    </row>
    <row r="10" spans="1:13">
      <c r="A10" s="44" t="s">
        <v>105</v>
      </c>
      <c r="B10" s="41"/>
      <c r="C10" s="41"/>
      <c r="D10" s="22" t="s">
        <v>81</v>
      </c>
      <c r="E10" s="41"/>
      <c r="F10" s="31"/>
      <c r="G10" s="31"/>
      <c r="H10" s="156"/>
      <c r="I10" s="22"/>
      <c r="J10" s="26"/>
      <c r="K10" s="26"/>
      <c r="L10" s="26"/>
    </row>
    <row r="11" spans="1:13">
      <c r="A11" s="43" t="s">
        <v>52</v>
      </c>
      <c r="B11" s="40" t="s">
        <v>7</v>
      </c>
      <c r="C11" s="41"/>
      <c r="D11" s="21" t="s">
        <v>52</v>
      </c>
      <c r="E11" s="41"/>
      <c r="F11" s="40" t="s">
        <v>106</v>
      </c>
      <c r="G11" s="26"/>
      <c r="H11" s="74" t="s">
        <v>85</v>
      </c>
      <c r="I11" s="22"/>
      <c r="J11" s="40" t="s">
        <v>86</v>
      </c>
      <c r="K11" s="26"/>
      <c r="L11" s="40" t="s">
        <v>54</v>
      </c>
    </row>
    <row r="12" spans="1:13">
      <c r="A12" s="44"/>
      <c r="B12" s="26"/>
      <c r="C12" s="41"/>
      <c r="D12" s="22"/>
      <c r="E12" s="41"/>
      <c r="F12" s="26"/>
      <c r="G12" s="26"/>
      <c r="H12" s="161"/>
      <c r="I12" s="22"/>
      <c r="J12" s="26"/>
      <c r="K12" s="26"/>
      <c r="L12" s="26"/>
    </row>
    <row r="13" spans="1:13">
      <c r="A13" s="29">
        <v>1</v>
      </c>
      <c r="B13" s="15" t="s">
        <v>107</v>
      </c>
      <c r="C13" s="17" t="s">
        <v>98</v>
      </c>
      <c r="D13" s="29" t="s">
        <v>108</v>
      </c>
      <c r="F13" s="76">
        <f>'ATT VP-1 '!D22</f>
        <v>4123187.1058060401</v>
      </c>
      <c r="G13" s="36"/>
      <c r="H13" s="162">
        <v>1</v>
      </c>
      <c r="I13" s="17" t="s">
        <v>90</v>
      </c>
      <c r="J13" s="38">
        <f>F13*H13</f>
        <v>4123187.1058060401</v>
      </c>
      <c r="K13" s="35"/>
      <c r="L13" s="98" t="s">
        <v>109</v>
      </c>
      <c r="M13" s="34"/>
    </row>
    <row r="14" spans="1:13">
      <c r="A14" s="29">
        <v>2</v>
      </c>
      <c r="B14" s="15" t="s">
        <v>110</v>
      </c>
      <c r="C14" s="17" t="s">
        <v>98</v>
      </c>
      <c r="D14" s="29" t="s">
        <v>111</v>
      </c>
      <c r="F14" s="76">
        <f>'ATT VP-1 '!D23</f>
        <v>44038.8162684579</v>
      </c>
      <c r="G14" s="36"/>
      <c r="H14" s="162">
        <v>1</v>
      </c>
      <c r="I14" s="17" t="s">
        <v>90</v>
      </c>
      <c r="J14" s="38">
        <f>F14*H14</f>
        <v>44038.8162684579</v>
      </c>
      <c r="K14" s="35"/>
      <c r="L14" s="98" t="s">
        <v>112</v>
      </c>
      <c r="M14" s="34"/>
    </row>
    <row r="15" spans="1:13" ht="13.5" thickBot="1">
      <c r="A15" s="29">
        <v>3</v>
      </c>
      <c r="B15" s="15" t="s">
        <v>113</v>
      </c>
      <c r="J15" s="46">
        <f>+J13+J14</f>
        <v>4167225.9220744981</v>
      </c>
      <c r="K15" s="35"/>
      <c r="L15" s="98"/>
      <c r="M15" s="34"/>
    </row>
    <row r="16" spans="1:13" ht="13.5" thickTop="1"/>
    <row r="17" spans="1:13">
      <c r="A17" s="109" t="s">
        <v>43</v>
      </c>
      <c r="B17" s="16"/>
    </row>
    <row r="18" spans="1:13">
      <c r="A18" s="17" t="s">
        <v>44</v>
      </c>
      <c r="B18" s="1" t="s">
        <v>96</v>
      </c>
    </row>
    <row r="19" spans="1:13">
      <c r="A19" s="17" t="s">
        <v>90</v>
      </c>
      <c r="B19" s="154" t="s">
        <v>97</v>
      </c>
    </row>
    <row r="20" spans="1:13">
      <c r="A20" s="17" t="s">
        <v>98</v>
      </c>
      <c r="B20" s="16" t="s">
        <v>114</v>
      </c>
      <c r="C20" s="16"/>
      <c r="D20" s="16"/>
      <c r="E20" s="16"/>
      <c r="F20" s="16"/>
      <c r="G20" s="16"/>
      <c r="H20" s="16"/>
      <c r="I20" s="16"/>
      <c r="J20" s="16"/>
      <c r="K20" s="16"/>
      <c r="L20" s="16"/>
      <c r="M20" s="16"/>
    </row>
    <row r="21" spans="1:13">
      <c r="A21" s="16"/>
      <c r="B21" s="16" t="s">
        <v>115</v>
      </c>
      <c r="C21" s="16"/>
      <c r="D21" s="16"/>
      <c r="E21" s="16"/>
      <c r="F21" s="16"/>
      <c r="G21" s="16"/>
      <c r="H21" s="16"/>
      <c r="I21" s="16"/>
      <c r="J21" s="16"/>
      <c r="K21" s="16"/>
      <c r="L21" s="16"/>
      <c r="M21" s="16"/>
    </row>
    <row r="22" spans="1:13">
      <c r="A22" s="16"/>
      <c r="B22" s="16" t="s">
        <v>116</v>
      </c>
      <c r="C22" s="16"/>
      <c r="D22" s="16"/>
      <c r="E22" s="16"/>
      <c r="F22" s="16"/>
      <c r="G22" s="16"/>
      <c r="H22" s="16"/>
      <c r="I22" s="16"/>
      <c r="J22" s="16"/>
      <c r="K22" s="16"/>
      <c r="L22" s="16"/>
      <c r="M22" s="16"/>
    </row>
    <row r="23" spans="1:13">
      <c r="A23" s="17"/>
      <c r="B23" s="154"/>
    </row>
    <row r="24" spans="1:13">
      <c r="A24" s="16"/>
      <c r="B24" s="154"/>
    </row>
    <row r="25" spans="1:13">
      <c r="A25" s="16"/>
      <c r="B25" s="154"/>
    </row>
  </sheetData>
  <mergeCells count="6">
    <mergeCell ref="A6:L6"/>
    <mergeCell ref="A1:L1"/>
    <mergeCell ref="A2:L2"/>
    <mergeCell ref="A3:L3"/>
    <mergeCell ref="A4:L4"/>
    <mergeCell ref="A5:L5"/>
  </mergeCells>
  <pageMargins left="0.7" right="0.7" top="0.75" bottom="0.75" header="0.3" footer="0.3"/>
  <pageSetup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8"/>
  <sheetViews>
    <sheetView zoomScaleNormal="100" zoomScaleSheetLayoutView="55" zoomScalePageLayoutView="145" workbookViewId="0">
      <selection activeCell="L15" sqref="L15"/>
    </sheetView>
  </sheetViews>
  <sheetFormatPr defaultRowHeight="12.95"/>
  <cols>
    <col min="1" max="1" width="6.85546875" style="15" bestFit="1" customWidth="1"/>
    <col min="2" max="2" width="56.7109375" style="15" customWidth="1"/>
    <col min="3" max="3" width="5.5703125" style="15" bestFit="1" customWidth="1"/>
    <col min="4" max="4" width="11.5703125" style="15" customWidth="1"/>
    <col min="5" max="5" width="1.42578125" style="15" customWidth="1"/>
    <col min="6" max="6" width="14.7109375" style="15" customWidth="1"/>
    <col min="7" max="7" width="2.5703125" style="15" customWidth="1"/>
    <col min="8" max="8" width="33.42578125" style="15" bestFit="1" customWidth="1"/>
    <col min="9" max="11" width="9.28515625" style="15"/>
    <col min="12" max="12" width="9.5703125" style="15" bestFit="1" customWidth="1"/>
    <col min="13" max="246" width="9.28515625" style="15"/>
    <col min="247" max="247" width="6" style="15" customWidth="1"/>
    <col min="248" max="248" width="3" style="15" customWidth="1"/>
    <col min="249" max="249" width="42.5703125" style="15" customWidth="1"/>
    <col min="250" max="250" width="13.42578125" style="15" customWidth="1"/>
    <col min="251" max="251" width="3" style="15" customWidth="1"/>
    <col min="252" max="252" width="12.7109375" style="15" customWidth="1"/>
    <col min="253" max="253" width="3.28515625" style="15" customWidth="1"/>
    <col min="254" max="254" width="12.7109375" style="15" customWidth="1"/>
    <col min="255" max="255" width="2.42578125" style="15" customWidth="1"/>
    <col min="256" max="256" width="10.7109375" style="15" customWidth="1"/>
    <col min="257" max="257" width="2.7109375" style="15" customWidth="1"/>
    <col min="258" max="258" width="14.28515625" style="15" customWidth="1"/>
    <col min="259" max="259" width="2.5703125" style="15" customWidth="1"/>
    <col min="260" max="260" width="10.7109375" style="15" customWidth="1"/>
    <col min="261" max="261" width="2.7109375" style="15" customWidth="1"/>
    <col min="262" max="262" width="14.28515625" style="15" customWidth="1"/>
    <col min="263" max="263" width="2.5703125" style="15" customWidth="1"/>
    <col min="264" max="264" width="23" style="15" bestFit="1" customWidth="1"/>
    <col min="265" max="267" width="9.28515625" style="15"/>
    <col min="268" max="268" width="9.5703125" style="15" bestFit="1" customWidth="1"/>
    <col min="269" max="502" width="9.28515625" style="15"/>
    <col min="503" max="503" width="6" style="15" customWidth="1"/>
    <col min="504" max="504" width="3" style="15" customWidth="1"/>
    <col min="505" max="505" width="42.5703125" style="15" customWidth="1"/>
    <col min="506" max="506" width="13.42578125" style="15" customWidth="1"/>
    <col min="507" max="507" width="3" style="15" customWidth="1"/>
    <col min="508" max="508" width="12.7109375" style="15" customWidth="1"/>
    <col min="509" max="509" width="3.28515625" style="15" customWidth="1"/>
    <col min="510" max="510" width="12.7109375" style="15" customWidth="1"/>
    <col min="511" max="511" width="2.42578125" style="15" customWidth="1"/>
    <col min="512" max="512" width="10.7109375" style="15" customWidth="1"/>
    <col min="513" max="513" width="2.7109375" style="15" customWidth="1"/>
    <col min="514" max="514" width="14.28515625" style="15" customWidth="1"/>
    <col min="515" max="515" width="2.5703125" style="15" customWidth="1"/>
    <col min="516" max="516" width="10.7109375" style="15" customWidth="1"/>
    <col min="517" max="517" width="2.7109375" style="15" customWidth="1"/>
    <col min="518" max="518" width="14.28515625" style="15" customWidth="1"/>
    <col min="519" max="519" width="2.5703125" style="15" customWidth="1"/>
    <col min="520" max="520" width="23" style="15" bestFit="1" customWidth="1"/>
    <col min="521" max="523" width="9.28515625" style="15"/>
    <col min="524" max="524" width="9.5703125" style="15" bestFit="1" customWidth="1"/>
    <col min="525" max="758" width="9.28515625" style="15"/>
    <col min="759" max="759" width="6" style="15" customWidth="1"/>
    <col min="760" max="760" width="3" style="15" customWidth="1"/>
    <col min="761" max="761" width="42.5703125" style="15" customWidth="1"/>
    <col min="762" max="762" width="13.42578125" style="15" customWidth="1"/>
    <col min="763" max="763" width="3" style="15" customWidth="1"/>
    <col min="764" max="764" width="12.7109375" style="15" customWidth="1"/>
    <col min="765" max="765" width="3.28515625" style="15" customWidth="1"/>
    <col min="766" max="766" width="12.7109375" style="15" customWidth="1"/>
    <col min="767" max="767" width="2.42578125" style="15" customWidth="1"/>
    <col min="768" max="768" width="10.7109375" style="15" customWidth="1"/>
    <col min="769" max="769" width="2.7109375" style="15" customWidth="1"/>
    <col min="770" max="770" width="14.28515625" style="15" customWidth="1"/>
    <col min="771" max="771" width="2.5703125" style="15" customWidth="1"/>
    <col min="772" max="772" width="10.7109375" style="15" customWidth="1"/>
    <col min="773" max="773" width="2.7109375" style="15" customWidth="1"/>
    <col min="774" max="774" width="14.28515625" style="15" customWidth="1"/>
    <col min="775" max="775" width="2.5703125" style="15" customWidth="1"/>
    <col min="776" max="776" width="23" style="15" bestFit="1" customWidth="1"/>
    <col min="777" max="779" width="9.28515625" style="15"/>
    <col min="780" max="780" width="9.5703125" style="15" bestFit="1" customWidth="1"/>
    <col min="781" max="1014" width="9.28515625" style="15"/>
    <col min="1015" max="1015" width="6" style="15" customWidth="1"/>
    <col min="1016" max="1016" width="3" style="15" customWidth="1"/>
    <col min="1017" max="1017" width="42.5703125" style="15" customWidth="1"/>
    <col min="1018" max="1018" width="13.42578125" style="15" customWidth="1"/>
    <col min="1019" max="1019" width="3" style="15" customWidth="1"/>
    <col min="1020" max="1020" width="12.7109375" style="15" customWidth="1"/>
    <col min="1021" max="1021" width="3.28515625" style="15" customWidth="1"/>
    <col min="1022" max="1022" width="12.7109375" style="15" customWidth="1"/>
    <col min="1023" max="1023" width="2.42578125" style="15" customWidth="1"/>
    <col min="1024" max="1024" width="10.7109375" style="15" customWidth="1"/>
    <col min="1025" max="1025" width="2.7109375" style="15" customWidth="1"/>
    <col min="1026" max="1026" width="14.28515625" style="15" customWidth="1"/>
    <col min="1027" max="1027" width="2.5703125" style="15" customWidth="1"/>
    <col min="1028" max="1028" width="10.7109375" style="15" customWidth="1"/>
    <col min="1029" max="1029" width="2.7109375" style="15" customWidth="1"/>
    <col min="1030" max="1030" width="14.28515625" style="15" customWidth="1"/>
    <col min="1031" max="1031" width="2.5703125" style="15" customWidth="1"/>
    <col min="1032" max="1032" width="23" style="15" bestFit="1" customWidth="1"/>
    <col min="1033" max="1035" width="9.28515625" style="15"/>
    <col min="1036" max="1036" width="9.5703125" style="15" bestFit="1" customWidth="1"/>
    <col min="1037" max="1270" width="9.28515625" style="15"/>
    <col min="1271" max="1271" width="6" style="15" customWidth="1"/>
    <col min="1272" max="1272" width="3" style="15" customWidth="1"/>
    <col min="1273" max="1273" width="42.5703125" style="15" customWidth="1"/>
    <col min="1274" max="1274" width="13.42578125" style="15" customWidth="1"/>
    <col min="1275" max="1275" width="3" style="15" customWidth="1"/>
    <col min="1276" max="1276" width="12.7109375" style="15" customWidth="1"/>
    <col min="1277" max="1277" width="3.28515625" style="15" customWidth="1"/>
    <col min="1278" max="1278" width="12.7109375" style="15" customWidth="1"/>
    <col min="1279" max="1279" width="2.42578125" style="15" customWidth="1"/>
    <col min="1280" max="1280" width="10.7109375" style="15" customWidth="1"/>
    <col min="1281" max="1281" width="2.7109375" style="15" customWidth="1"/>
    <col min="1282" max="1282" width="14.28515625" style="15" customWidth="1"/>
    <col min="1283" max="1283" width="2.5703125" style="15" customWidth="1"/>
    <col min="1284" max="1284" width="10.7109375" style="15" customWidth="1"/>
    <col min="1285" max="1285" width="2.7109375" style="15" customWidth="1"/>
    <col min="1286" max="1286" width="14.28515625" style="15" customWidth="1"/>
    <col min="1287" max="1287" width="2.5703125" style="15" customWidth="1"/>
    <col min="1288" max="1288" width="23" style="15" bestFit="1" customWidth="1"/>
    <col min="1289" max="1291" width="9.28515625" style="15"/>
    <col min="1292" max="1292" width="9.5703125" style="15" bestFit="1" customWidth="1"/>
    <col min="1293" max="1526" width="9.28515625" style="15"/>
    <col min="1527" max="1527" width="6" style="15" customWidth="1"/>
    <col min="1528" max="1528" width="3" style="15" customWidth="1"/>
    <col min="1529" max="1529" width="42.5703125" style="15" customWidth="1"/>
    <col min="1530" max="1530" width="13.42578125" style="15" customWidth="1"/>
    <col min="1531" max="1531" width="3" style="15" customWidth="1"/>
    <col min="1532" max="1532" width="12.7109375" style="15" customWidth="1"/>
    <col min="1533" max="1533" width="3.28515625" style="15" customWidth="1"/>
    <col min="1534" max="1534" width="12.7109375" style="15" customWidth="1"/>
    <col min="1535" max="1535" width="2.42578125" style="15" customWidth="1"/>
    <col min="1536" max="1536" width="10.7109375" style="15" customWidth="1"/>
    <col min="1537" max="1537" width="2.7109375" style="15" customWidth="1"/>
    <col min="1538" max="1538" width="14.28515625" style="15" customWidth="1"/>
    <col min="1539" max="1539" width="2.5703125" style="15" customWidth="1"/>
    <col min="1540" max="1540" width="10.7109375" style="15" customWidth="1"/>
    <col min="1541" max="1541" width="2.7109375" style="15" customWidth="1"/>
    <col min="1542" max="1542" width="14.28515625" style="15" customWidth="1"/>
    <col min="1543" max="1543" width="2.5703125" style="15" customWidth="1"/>
    <col min="1544" max="1544" width="23" style="15" bestFit="1" customWidth="1"/>
    <col min="1545" max="1547" width="9.28515625" style="15"/>
    <col min="1548" max="1548" width="9.5703125" style="15" bestFit="1" customWidth="1"/>
    <col min="1549" max="1782" width="9.28515625" style="15"/>
    <col min="1783" max="1783" width="6" style="15" customWidth="1"/>
    <col min="1784" max="1784" width="3" style="15" customWidth="1"/>
    <col min="1785" max="1785" width="42.5703125" style="15" customWidth="1"/>
    <col min="1786" max="1786" width="13.42578125" style="15" customWidth="1"/>
    <col min="1787" max="1787" width="3" style="15" customWidth="1"/>
    <col min="1788" max="1788" width="12.7109375" style="15" customWidth="1"/>
    <col min="1789" max="1789" width="3.28515625" style="15" customWidth="1"/>
    <col min="1790" max="1790" width="12.7109375" style="15" customWidth="1"/>
    <col min="1791" max="1791" width="2.42578125" style="15" customWidth="1"/>
    <col min="1792" max="1792" width="10.7109375" style="15" customWidth="1"/>
    <col min="1793" max="1793" width="2.7109375" style="15" customWidth="1"/>
    <col min="1794" max="1794" width="14.28515625" style="15" customWidth="1"/>
    <col min="1795" max="1795" width="2.5703125" style="15" customWidth="1"/>
    <col min="1796" max="1796" width="10.7109375" style="15" customWidth="1"/>
    <col min="1797" max="1797" width="2.7109375" style="15" customWidth="1"/>
    <col min="1798" max="1798" width="14.28515625" style="15" customWidth="1"/>
    <col min="1799" max="1799" width="2.5703125" style="15" customWidth="1"/>
    <col min="1800" max="1800" width="23" style="15" bestFit="1" customWidth="1"/>
    <col min="1801" max="1803" width="9.28515625" style="15"/>
    <col min="1804" max="1804" width="9.5703125" style="15" bestFit="1" customWidth="1"/>
    <col min="1805" max="2038" width="9.28515625" style="15"/>
    <col min="2039" max="2039" width="6" style="15" customWidth="1"/>
    <col min="2040" max="2040" width="3" style="15" customWidth="1"/>
    <col min="2041" max="2041" width="42.5703125" style="15" customWidth="1"/>
    <col min="2042" max="2042" width="13.42578125" style="15" customWidth="1"/>
    <col min="2043" max="2043" width="3" style="15" customWidth="1"/>
    <col min="2044" max="2044" width="12.7109375" style="15" customWidth="1"/>
    <col min="2045" max="2045" width="3.28515625" style="15" customWidth="1"/>
    <col min="2046" max="2046" width="12.7109375" style="15" customWidth="1"/>
    <col min="2047" max="2047" width="2.42578125" style="15" customWidth="1"/>
    <col min="2048" max="2048" width="10.7109375" style="15" customWidth="1"/>
    <col min="2049" max="2049" width="2.7109375" style="15" customWidth="1"/>
    <col min="2050" max="2050" width="14.28515625" style="15" customWidth="1"/>
    <col min="2051" max="2051" width="2.5703125" style="15" customWidth="1"/>
    <col min="2052" max="2052" width="10.7109375" style="15" customWidth="1"/>
    <col min="2053" max="2053" width="2.7109375" style="15" customWidth="1"/>
    <col min="2054" max="2054" width="14.28515625" style="15" customWidth="1"/>
    <col min="2055" max="2055" width="2.5703125" style="15" customWidth="1"/>
    <col min="2056" max="2056" width="23" style="15" bestFit="1" customWidth="1"/>
    <col min="2057" max="2059" width="9.28515625" style="15"/>
    <col min="2060" max="2060" width="9.5703125" style="15" bestFit="1" customWidth="1"/>
    <col min="2061" max="2294" width="9.28515625" style="15"/>
    <col min="2295" max="2295" width="6" style="15" customWidth="1"/>
    <col min="2296" max="2296" width="3" style="15" customWidth="1"/>
    <col min="2297" max="2297" width="42.5703125" style="15" customWidth="1"/>
    <col min="2298" max="2298" width="13.42578125" style="15" customWidth="1"/>
    <col min="2299" max="2299" width="3" style="15" customWidth="1"/>
    <col min="2300" max="2300" width="12.7109375" style="15" customWidth="1"/>
    <col min="2301" max="2301" width="3.28515625" style="15" customWidth="1"/>
    <col min="2302" max="2302" width="12.7109375" style="15" customWidth="1"/>
    <col min="2303" max="2303" width="2.42578125" style="15" customWidth="1"/>
    <col min="2304" max="2304" width="10.7109375" style="15" customWidth="1"/>
    <col min="2305" max="2305" width="2.7109375" style="15" customWidth="1"/>
    <col min="2306" max="2306" width="14.28515625" style="15" customWidth="1"/>
    <col min="2307" max="2307" width="2.5703125" style="15" customWidth="1"/>
    <col min="2308" max="2308" width="10.7109375" style="15" customWidth="1"/>
    <col min="2309" max="2309" width="2.7109375" style="15" customWidth="1"/>
    <col min="2310" max="2310" width="14.28515625" style="15" customWidth="1"/>
    <col min="2311" max="2311" width="2.5703125" style="15" customWidth="1"/>
    <col min="2312" max="2312" width="23" style="15" bestFit="1" customWidth="1"/>
    <col min="2313" max="2315" width="9.28515625" style="15"/>
    <col min="2316" max="2316" width="9.5703125" style="15" bestFit="1" customWidth="1"/>
    <col min="2317" max="2550" width="9.28515625" style="15"/>
    <col min="2551" max="2551" width="6" style="15" customWidth="1"/>
    <col min="2552" max="2552" width="3" style="15" customWidth="1"/>
    <col min="2553" max="2553" width="42.5703125" style="15" customWidth="1"/>
    <col min="2554" max="2554" width="13.42578125" style="15" customWidth="1"/>
    <col min="2555" max="2555" width="3" style="15" customWidth="1"/>
    <col min="2556" max="2556" width="12.7109375" style="15" customWidth="1"/>
    <col min="2557" max="2557" width="3.28515625" style="15" customWidth="1"/>
    <col min="2558" max="2558" width="12.7109375" style="15" customWidth="1"/>
    <col min="2559" max="2559" width="2.42578125" style="15" customWidth="1"/>
    <col min="2560" max="2560" width="10.7109375" style="15" customWidth="1"/>
    <col min="2561" max="2561" width="2.7109375" style="15" customWidth="1"/>
    <col min="2562" max="2562" width="14.28515625" style="15" customWidth="1"/>
    <col min="2563" max="2563" width="2.5703125" style="15" customWidth="1"/>
    <col min="2564" max="2564" width="10.7109375" style="15" customWidth="1"/>
    <col min="2565" max="2565" width="2.7109375" style="15" customWidth="1"/>
    <col min="2566" max="2566" width="14.28515625" style="15" customWidth="1"/>
    <col min="2567" max="2567" width="2.5703125" style="15" customWidth="1"/>
    <col min="2568" max="2568" width="23" style="15" bestFit="1" customWidth="1"/>
    <col min="2569" max="2571" width="9.28515625" style="15"/>
    <col min="2572" max="2572" width="9.5703125" style="15" bestFit="1" customWidth="1"/>
    <col min="2573" max="2806" width="9.28515625" style="15"/>
    <col min="2807" max="2807" width="6" style="15" customWidth="1"/>
    <col min="2808" max="2808" width="3" style="15" customWidth="1"/>
    <col min="2809" max="2809" width="42.5703125" style="15" customWidth="1"/>
    <col min="2810" max="2810" width="13.42578125" style="15" customWidth="1"/>
    <col min="2811" max="2811" width="3" style="15" customWidth="1"/>
    <col min="2812" max="2812" width="12.7109375" style="15" customWidth="1"/>
    <col min="2813" max="2813" width="3.28515625" style="15" customWidth="1"/>
    <col min="2814" max="2814" width="12.7109375" style="15" customWidth="1"/>
    <col min="2815" max="2815" width="2.42578125" style="15" customWidth="1"/>
    <col min="2816" max="2816" width="10.7109375" style="15" customWidth="1"/>
    <col min="2817" max="2817" width="2.7109375" style="15" customWidth="1"/>
    <col min="2818" max="2818" width="14.28515625" style="15" customWidth="1"/>
    <col min="2819" max="2819" width="2.5703125" style="15" customWidth="1"/>
    <col min="2820" max="2820" width="10.7109375" style="15" customWidth="1"/>
    <col min="2821" max="2821" width="2.7109375" style="15" customWidth="1"/>
    <col min="2822" max="2822" width="14.28515625" style="15" customWidth="1"/>
    <col min="2823" max="2823" width="2.5703125" style="15" customWidth="1"/>
    <col min="2824" max="2824" width="23" style="15" bestFit="1" customWidth="1"/>
    <col min="2825" max="2827" width="9.28515625" style="15"/>
    <col min="2828" max="2828" width="9.5703125" style="15" bestFit="1" customWidth="1"/>
    <col min="2829" max="3062" width="9.28515625" style="15"/>
    <col min="3063" max="3063" width="6" style="15" customWidth="1"/>
    <col min="3064" max="3064" width="3" style="15" customWidth="1"/>
    <col min="3065" max="3065" width="42.5703125" style="15" customWidth="1"/>
    <col min="3066" max="3066" width="13.42578125" style="15" customWidth="1"/>
    <col min="3067" max="3067" width="3" style="15" customWidth="1"/>
    <col min="3068" max="3068" width="12.7109375" style="15" customWidth="1"/>
    <col min="3069" max="3069" width="3.28515625" style="15" customWidth="1"/>
    <col min="3070" max="3070" width="12.7109375" style="15" customWidth="1"/>
    <col min="3071" max="3071" width="2.42578125" style="15" customWidth="1"/>
    <col min="3072" max="3072" width="10.7109375" style="15" customWidth="1"/>
    <col min="3073" max="3073" width="2.7109375" style="15" customWidth="1"/>
    <col min="3074" max="3074" width="14.28515625" style="15" customWidth="1"/>
    <col min="3075" max="3075" width="2.5703125" style="15" customWidth="1"/>
    <col min="3076" max="3076" width="10.7109375" style="15" customWidth="1"/>
    <col min="3077" max="3077" width="2.7109375" style="15" customWidth="1"/>
    <col min="3078" max="3078" width="14.28515625" style="15" customWidth="1"/>
    <col min="3079" max="3079" width="2.5703125" style="15" customWidth="1"/>
    <col min="3080" max="3080" width="23" style="15" bestFit="1" customWidth="1"/>
    <col min="3081" max="3083" width="9.28515625" style="15"/>
    <col min="3084" max="3084" width="9.5703125" style="15" bestFit="1" customWidth="1"/>
    <col min="3085" max="3318" width="9.28515625" style="15"/>
    <col min="3319" max="3319" width="6" style="15" customWidth="1"/>
    <col min="3320" max="3320" width="3" style="15" customWidth="1"/>
    <col min="3321" max="3321" width="42.5703125" style="15" customWidth="1"/>
    <col min="3322" max="3322" width="13.42578125" style="15" customWidth="1"/>
    <col min="3323" max="3323" width="3" style="15" customWidth="1"/>
    <col min="3324" max="3324" width="12.7109375" style="15" customWidth="1"/>
    <col min="3325" max="3325" width="3.28515625" style="15" customWidth="1"/>
    <col min="3326" max="3326" width="12.7109375" style="15" customWidth="1"/>
    <col min="3327" max="3327" width="2.42578125" style="15" customWidth="1"/>
    <col min="3328" max="3328" width="10.7109375" style="15" customWidth="1"/>
    <col min="3329" max="3329" width="2.7109375" style="15" customWidth="1"/>
    <col min="3330" max="3330" width="14.28515625" style="15" customWidth="1"/>
    <col min="3331" max="3331" width="2.5703125" style="15" customWidth="1"/>
    <col min="3332" max="3332" width="10.7109375" style="15" customWidth="1"/>
    <col min="3333" max="3333" width="2.7109375" style="15" customWidth="1"/>
    <col min="3334" max="3334" width="14.28515625" style="15" customWidth="1"/>
    <col min="3335" max="3335" width="2.5703125" style="15" customWidth="1"/>
    <col min="3336" max="3336" width="23" style="15" bestFit="1" customWidth="1"/>
    <col min="3337" max="3339" width="9.28515625" style="15"/>
    <col min="3340" max="3340" width="9.5703125" style="15" bestFit="1" customWidth="1"/>
    <col min="3341" max="3574" width="9.28515625" style="15"/>
    <col min="3575" max="3575" width="6" style="15" customWidth="1"/>
    <col min="3576" max="3576" width="3" style="15" customWidth="1"/>
    <col min="3577" max="3577" width="42.5703125" style="15" customWidth="1"/>
    <col min="3578" max="3578" width="13.42578125" style="15" customWidth="1"/>
    <col min="3579" max="3579" width="3" style="15" customWidth="1"/>
    <col min="3580" max="3580" width="12.7109375" style="15" customWidth="1"/>
    <col min="3581" max="3581" width="3.28515625" style="15" customWidth="1"/>
    <col min="3582" max="3582" width="12.7109375" style="15" customWidth="1"/>
    <col min="3583" max="3583" width="2.42578125" style="15" customWidth="1"/>
    <col min="3584" max="3584" width="10.7109375" style="15" customWidth="1"/>
    <col min="3585" max="3585" width="2.7109375" style="15" customWidth="1"/>
    <col min="3586" max="3586" width="14.28515625" style="15" customWidth="1"/>
    <col min="3587" max="3587" width="2.5703125" style="15" customWidth="1"/>
    <col min="3588" max="3588" width="10.7109375" style="15" customWidth="1"/>
    <col min="3589" max="3589" width="2.7109375" style="15" customWidth="1"/>
    <col min="3590" max="3590" width="14.28515625" style="15" customWidth="1"/>
    <col min="3591" max="3591" width="2.5703125" style="15" customWidth="1"/>
    <col min="3592" max="3592" width="23" style="15" bestFit="1" customWidth="1"/>
    <col min="3593" max="3595" width="9.28515625" style="15"/>
    <col min="3596" max="3596" width="9.5703125" style="15" bestFit="1" customWidth="1"/>
    <col min="3597" max="3830" width="9.28515625" style="15"/>
    <col min="3831" max="3831" width="6" style="15" customWidth="1"/>
    <col min="3832" max="3832" width="3" style="15" customWidth="1"/>
    <col min="3833" max="3833" width="42.5703125" style="15" customWidth="1"/>
    <col min="3834" max="3834" width="13.42578125" style="15" customWidth="1"/>
    <col min="3835" max="3835" width="3" style="15" customWidth="1"/>
    <col min="3836" max="3836" width="12.7109375" style="15" customWidth="1"/>
    <col min="3837" max="3837" width="3.28515625" style="15" customWidth="1"/>
    <col min="3838" max="3838" width="12.7109375" style="15" customWidth="1"/>
    <col min="3839" max="3839" width="2.42578125" style="15" customWidth="1"/>
    <col min="3840" max="3840" width="10.7109375" style="15" customWidth="1"/>
    <col min="3841" max="3841" width="2.7109375" style="15" customWidth="1"/>
    <col min="3842" max="3842" width="14.28515625" style="15" customWidth="1"/>
    <col min="3843" max="3843" width="2.5703125" style="15" customWidth="1"/>
    <col min="3844" max="3844" width="10.7109375" style="15" customWidth="1"/>
    <col min="3845" max="3845" width="2.7109375" style="15" customWidth="1"/>
    <col min="3846" max="3846" width="14.28515625" style="15" customWidth="1"/>
    <col min="3847" max="3847" width="2.5703125" style="15" customWidth="1"/>
    <col min="3848" max="3848" width="23" style="15" bestFit="1" customWidth="1"/>
    <col min="3849" max="3851" width="9.28515625" style="15"/>
    <col min="3852" max="3852" width="9.5703125" style="15" bestFit="1" customWidth="1"/>
    <col min="3853" max="4086" width="9.28515625" style="15"/>
    <col min="4087" max="4087" width="6" style="15" customWidth="1"/>
    <col min="4088" max="4088" width="3" style="15" customWidth="1"/>
    <col min="4089" max="4089" width="42.5703125" style="15" customWidth="1"/>
    <col min="4090" max="4090" width="13.42578125" style="15" customWidth="1"/>
    <col min="4091" max="4091" width="3" style="15" customWidth="1"/>
    <col min="4092" max="4092" width="12.7109375" style="15" customWidth="1"/>
    <col min="4093" max="4093" width="3.28515625" style="15" customWidth="1"/>
    <col min="4094" max="4094" width="12.7109375" style="15" customWidth="1"/>
    <col min="4095" max="4095" width="2.42578125" style="15" customWidth="1"/>
    <col min="4096" max="4096" width="10.7109375" style="15" customWidth="1"/>
    <col min="4097" max="4097" width="2.7109375" style="15" customWidth="1"/>
    <col min="4098" max="4098" width="14.28515625" style="15" customWidth="1"/>
    <col min="4099" max="4099" width="2.5703125" style="15" customWidth="1"/>
    <col min="4100" max="4100" width="10.7109375" style="15" customWidth="1"/>
    <col min="4101" max="4101" width="2.7109375" style="15" customWidth="1"/>
    <col min="4102" max="4102" width="14.28515625" style="15" customWidth="1"/>
    <col min="4103" max="4103" width="2.5703125" style="15" customWidth="1"/>
    <col min="4104" max="4104" width="23" style="15" bestFit="1" customWidth="1"/>
    <col min="4105" max="4107" width="9.28515625" style="15"/>
    <col min="4108" max="4108" width="9.5703125" style="15" bestFit="1" customWidth="1"/>
    <col min="4109" max="4342" width="9.28515625" style="15"/>
    <col min="4343" max="4343" width="6" style="15" customWidth="1"/>
    <col min="4344" max="4344" width="3" style="15" customWidth="1"/>
    <col min="4345" max="4345" width="42.5703125" style="15" customWidth="1"/>
    <col min="4346" max="4346" width="13.42578125" style="15" customWidth="1"/>
    <col min="4347" max="4347" width="3" style="15" customWidth="1"/>
    <col min="4348" max="4348" width="12.7109375" style="15" customWidth="1"/>
    <col min="4349" max="4349" width="3.28515625" style="15" customWidth="1"/>
    <col min="4350" max="4350" width="12.7109375" style="15" customWidth="1"/>
    <col min="4351" max="4351" width="2.42578125" style="15" customWidth="1"/>
    <col min="4352" max="4352" width="10.7109375" style="15" customWidth="1"/>
    <col min="4353" max="4353" width="2.7109375" style="15" customWidth="1"/>
    <col min="4354" max="4354" width="14.28515625" style="15" customWidth="1"/>
    <col min="4355" max="4355" width="2.5703125" style="15" customWidth="1"/>
    <col min="4356" max="4356" width="10.7109375" style="15" customWidth="1"/>
    <col min="4357" max="4357" width="2.7109375" style="15" customWidth="1"/>
    <col min="4358" max="4358" width="14.28515625" style="15" customWidth="1"/>
    <col min="4359" max="4359" width="2.5703125" style="15" customWidth="1"/>
    <col min="4360" max="4360" width="23" style="15" bestFit="1" customWidth="1"/>
    <col min="4361" max="4363" width="9.28515625" style="15"/>
    <col min="4364" max="4364" width="9.5703125" style="15" bestFit="1" customWidth="1"/>
    <col min="4365" max="4598" width="9.28515625" style="15"/>
    <col min="4599" max="4599" width="6" style="15" customWidth="1"/>
    <col min="4600" max="4600" width="3" style="15" customWidth="1"/>
    <col min="4601" max="4601" width="42.5703125" style="15" customWidth="1"/>
    <col min="4602" max="4602" width="13.42578125" style="15" customWidth="1"/>
    <col min="4603" max="4603" width="3" style="15" customWidth="1"/>
    <col min="4604" max="4604" width="12.7109375" style="15" customWidth="1"/>
    <col min="4605" max="4605" width="3.28515625" style="15" customWidth="1"/>
    <col min="4606" max="4606" width="12.7109375" style="15" customWidth="1"/>
    <col min="4607" max="4607" width="2.42578125" style="15" customWidth="1"/>
    <col min="4608" max="4608" width="10.7109375" style="15" customWidth="1"/>
    <col min="4609" max="4609" width="2.7109375" style="15" customWidth="1"/>
    <col min="4610" max="4610" width="14.28515625" style="15" customWidth="1"/>
    <col min="4611" max="4611" width="2.5703125" style="15" customWidth="1"/>
    <col min="4612" max="4612" width="10.7109375" style="15" customWidth="1"/>
    <col min="4613" max="4613" width="2.7109375" style="15" customWidth="1"/>
    <col min="4614" max="4614" width="14.28515625" style="15" customWidth="1"/>
    <col min="4615" max="4615" width="2.5703125" style="15" customWidth="1"/>
    <col min="4616" max="4616" width="23" style="15" bestFit="1" customWidth="1"/>
    <col min="4617" max="4619" width="9.28515625" style="15"/>
    <col min="4620" max="4620" width="9.5703125" style="15" bestFit="1" customWidth="1"/>
    <col min="4621" max="4854" width="9.28515625" style="15"/>
    <col min="4855" max="4855" width="6" style="15" customWidth="1"/>
    <col min="4856" max="4856" width="3" style="15" customWidth="1"/>
    <col min="4857" max="4857" width="42.5703125" style="15" customWidth="1"/>
    <col min="4858" max="4858" width="13.42578125" style="15" customWidth="1"/>
    <col min="4859" max="4859" width="3" style="15" customWidth="1"/>
    <col min="4860" max="4860" width="12.7109375" style="15" customWidth="1"/>
    <col min="4861" max="4861" width="3.28515625" style="15" customWidth="1"/>
    <col min="4862" max="4862" width="12.7109375" style="15" customWidth="1"/>
    <col min="4863" max="4863" width="2.42578125" style="15" customWidth="1"/>
    <col min="4864" max="4864" width="10.7109375" style="15" customWidth="1"/>
    <col min="4865" max="4865" width="2.7109375" style="15" customWidth="1"/>
    <col min="4866" max="4866" width="14.28515625" style="15" customWidth="1"/>
    <col min="4867" max="4867" width="2.5703125" style="15" customWidth="1"/>
    <col min="4868" max="4868" width="10.7109375" style="15" customWidth="1"/>
    <col min="4869" max="4869" width="2.7109375" style="15" customWidth="1"/>
    <col min="4870" max="4870" width="14.28515625" style="15" customWidth="1"/>
    <col min="4871" max="4871" width="2.5703125" style="15" customWidth="1"/>
    <col min="4872" max="4872" width="23" style="15" bestFit="1" customWidth="1"/>
    <col min="4873" max="4875" width="9.28515625" style="15"/>
    <col min="4876" max="4876" width="9.5703125" style="15" bestFit="1" customWidth="1"/>
    <col min="4877" max="5110" width="9.28515625" style="15"/>
    <col min="5111" max="5111" width="6" style="15" customWidth="1"/>
    <col min="5112" max="5112" width="3" style="15" customWidth="1"/>
    <col min="5113" max="5113" width="42.5703125" style="15" customWidth="1"/>
    <col min="5114" max="5114" width="13.42578125" style="15" customWidth="1"/>
    <col min="5115" max="5115" width="3" style="15" customWidth="1"/>
    <col min="5116" max="5116" width="12.7109375" style="15" customWidth="1"/>
    <col min="5117" max="5117" width="3.28515625" style="15" customWidth="1"/>
    <col min="5118" max="5118" width="12.7109375" style="15" customWidth="1"/>
    <col min="5119" max="5119" width="2.42578125" style="15" customWidth="1"/>
    <col min="5120" max="5120" width="10.7109375" style="15" customWidth="1"/>
    <col min="5121" max="5121" width="2.7109375" style="15" customWidth="1"/>
    <col min="5122" max="5122" width="14.28515625" style="15" customWidth="1"/>
    <col min="5123" max="5123" width="2.5703125" style="15" customWidth="1"/>
    <col min="5124" max="5124" width="10.7109375" style="15" customWidth="1"/>
    <col min="5125" max="5125" width="2.7109375" style="15" customWidth="1"/>
    <col min="5126" max="5126" width="14.28515625" style="15" customWidth="1"/>
    <col min="5127" max="5127" width="2.5703125" style="15" customWidth="1"/>
    <col min="5128" max="5128" width="23" style="15" bestFit="1" customWidth="1"/>
    <col min="5129" max="5131" width="9.28515625" style="15"/>
    <col min="5132" max="5132" width="9.5703125" style="15" bestFit="1" customWidth="1"/>
    <col min="5133" max="5366" width="9.28515625" style="15"/>
    <col min="5367" max="5367" width="6" style="15" customWidth="1"/>
    <col min="5368" max="5368" width="3" style="15" customWidth="1"/>
    <col min="5369" max="5369" width="42.5703125" style="15" customWidth="1"/>
    <col min="5370" max="5370" width="13.42578125" style="15" customWidth="1"/>
    <col min="5371" max="5371" width="3" style="15" customWidth="1"/>
    <col min="5372" max="5372" width="12.7109375" style="15" customWidth="1"/>
    <col min="5373" max="5373" width="3.28515625" style="15" customWidth="1"/>
    <col min="5374" max="5374" width="12.7109375" style="15" customWidth="1"/>
    <col min="5375" max="5375" width="2.42578125" style="15" customWidth="1"/>
    <col min="5376" max="5376" width="10.7109375" style="15" customWidth="1"/>
    <col min="5377" max="5377" width="2.7109375" style="15" customWidth="1"/>
    <col min="5378" max="5378" width="14.28515625" style="15" customWidth="1"/>
    <col min="5379" max="5379" width="2.5703125" style="15" customWidth="1"/>
    <col min="5380" max="5380" width="10.7109375" style="15" customWidth="1"/>
    <col min="5381" max="5381" width="2.7109375" style="15" customWidth="1"/>
    <col min="5382" max="5382" width="14.28515625" style="15" customWidth="1"/>
    <col min="5383" max="5383" width="2.5703125" style="15" customWidth="1"/>
    <col min="5384" max="5384" width="23" style="15" bestFit="1" customWidth="1"/>
    <col min="5385" max="5387" width="9.28515625" style="15"/>
    <col min="5388" max="5388" width="9.5703125" style="15" bestFit="1" customWidth="1"/>
    <col min="5389" max="5622" width="9.28515625" style="15"/>
    <col min="5623" max="5623" width="6" style="15" customWidth="1"/>
    <col min="5624" max="5624" width="3" style="15" customWidth="1"/>
    <col min="5625" max="5625" width="42.5703125" style="15" customWidth="1"/>
    <col min="5626" max="5626" width="13.42578125" style="15" customWidth="1"/>
    <col min="5627" max="5627" width="3" style="15" customWidth="1"/>
    <col min="5628" max="5628" width="12.7109375" style="15" customWidth="1"/>
    <col min="5629" max="5629" width="3.28515625" style="15" customWidth="1"/>
    <col min="5630" max="5630" width="12.7109375" style="15" customWidth="1"/>
    <col min="5631" max="5631" width="2.42578125" style="15" customWidth="1"/>
    <col min="5632" max="5632" width="10.7109375" style="15" customWidth="1"/>
    <col min="5633" max="5633" width="2.7109375" style="15" customWidth="1"/>
    <col min="5634" max="5634" width="14.28515625" style="15" customWidth="1"/>
    <col min="5635" max="5635" width="2.5703125" style="15" customWidth="1"/>
    <col min="5636" max="5636" width="10.7109375" style="15" customWidth="1"/>
    <col min="5637" max="5637" width="2.7109375" style="15" customWidth="1"/>
    <col min="5638" max="5638" width="14.28515625" style="15" customWidth="1"/>
    <col min="5639" max="5639" width="2.5703125" style="15" customWidth="1"/>
    <col min="5640" max="5640" width="23" style="15" bestFit="1" customWidth="1"/>
    <col min="5641" max="5643" width="9.28515625" style="15"/>
    <col min="5644" max="5644" width="9.5703125" style="15" bestFit="1" customWidth="1"/>
    <col min="5645" max="5878" width="9.28515625" style="15"/>
    <col min="5879" max="5879" width="6" style="15" customWidth="1"/>
    <col min="5880" max="5880" width="3" style="15" customWidth="1"/>
    <col min="5881" max="5881" width="42.5703125" style="15" customWidth="1"/>
    <col min="5882" max="5882" width="13.42578125" style="15" customWidth="1"/>
    <col min="5883" max="5883" width="3" style="15" customWidth="1"/>
    <col min="5884" max="5884" width="12.7109375" style="15" customWidth="1"/>
    <col min="5885" max="5885" width="3.28515625" style="15" customWidth="1"/>
    <col min="5886" max="5886" width="12.7109375" style="15" customWidth="1"/>
    <col min="5887" max="5887" width="2.42578125" style="15" customWidth="1"/>
    <col min="5888" max="5888" width="10.7109375" style="15" customWidth="1"/>
    <col min="5889" max="5889" width="2.7109375" style="15" customWidth="1"/>
    <col min="5890" max="5890" width="14.28515625" style="15" customWidth="1"/>
    <col min="5891" max="5891" width="2.5703125" style="15" customWidth="1"/>
    <col min="5892" max="5892" width="10.7109375" style="15" customWidth="1"/>
    <col min="5893" max="5893" width="2.7109375" style="15" customWidth="1"/>
    <col min="5894" max="5894" width="14.28515625" style="15" customWidth="1"/>
    <col min="5895" max="5895" width="2.5703125" style="15" customWidth="1"/>
    <col min="5896" max="5896" width="23" style="15" bestFit="1" customWidth="1"/>
    <col min="5897" max="5899" width="9.28515625" style="15"/>
    <col min="5900" max="5900" width="9.5703125" style="15" bestFit="1" customWidth="1"/>
    <col min="5901" max="6134" width="9.28515625" style="15"/>
    <col min="6135" max="6135" width="6" style="15" customWidth="1"/>
    <col min="6136" max="6136" width="3" style="15" customWidth="1"/>
    <col min="6137" max="6137" width="42.5703125" style="15" customWidth="1"/>
    <col min="6138" max="6138" width="13.42578125" style="15" customWidth="1"/>
    <col min="6139" max="6139" width="3" style="15" customWidth="1"/>
    <col min="6140" max="6140" width="12.7109375" style="15" customWidth="1"/>
    <col min="6141" max="6141" width="3.28515625" style="15" customWidth="1"/>
    <col min="6142" max="6142" width="12.7109375" style="15" customWidth="1"/>
    <col min="6143" max="6143" width="2.42578125" style="15" customWidth="1"/>
    <col min="6144" max="6144" width="10.7109375" style="15" customWidth="1"/>
    <col min="6145" max="6145" width="2.7109375" style="15" customWidth="1"/>
    <col min="6146" max="6146" width="14.28515625" style="15" customWidth="1"/>
    <col min="6147" max="6147" width="2.5703125" style="15" customWidth="1"/>
    <col min="6148" max="6148" width="10.7109375" style="15" customWidth="1"/>
    <col min="6149" max="6149" width="2.7109375" style="15" customWidth="1"/>
    <col min="6150" max="6150" width="14.28515625" style="15" customWidth="1"/>
    <col min="6151" max="6151" width="2.5703125" style="15" customWidth="1"/>
    <col min="6152" max="6152" width="23" style="15" bestFit="1" customWidth="1"/>
    <col min="6153" max="6155" width="9.28515625" style="15"/>
    <col min="6156" max="6156" width="9.5703125" style="15" bestFit="1" customWidth="1"/>
    <col min="6157" max="6390" width="9.28515625" style="15"/>
    <col min="6391" max="6391" width="6" style="15" customWidth="1"/>
    <col min="6392" max="6392" width="3" style="15" customWidth="1"/>
    <col min="6393" max="6393" width="42.5703125" style="15" customWidth="1"/>
    <col min="6394" max="6394" width="13.42578125" style="15" customWidth="1"/>
    <col min="6395" max="6395" width="3" style="15" customWidth="1"/>
    <col min="6396" max="6396" width="12.7109375" style="15" customWidth="1"/>
    <col min="6397" max="6397" width="3.28515625" style="15" customWidth="1"/>
    <col min="6398" max="6398" width="12.7109375" style="15" customWidth="1"/>
    <col min="6399" max="6399" width="2.42578125" style="15" customWidth="1"/>
    <col min="6400" max="6400" width="10.7109375" style="15" customWidth="1"/>
    <col min="6401" max="6401" width="2.7109375" style="15" customWidth="1"/>
    <col min="6402" max="6402" width="14.28515625" style="15" customWidth="1"/>
    <col min="6403" max="6403" width="2.5703125" style="15" customWidth="1"/>
    <col min="6404" max="6404" width="10.7109375" style="15" customWidth="1"/>
    <col min="6405" max="6405" width="2.7109375" style="15" customWidth="1"/>
    <col min="6406" max="6406" width="14.28515625" style="15" customWidth="1"/>
    <col min="6407" max="6407" width="2.5703125" style="15" customWidth="1"/>
    <col min="6408" max="6408" width="23" style="15" bestFit="1" customWidth="1"/>
    <col min="6409" max="6411" width="9.28515625" style="15"/>
    <col min="6412" max="6412" width="9.5703125" style="15" bestFit="1" customWidth="1"/>
    <col min="6413" max="6646" width="9.28515625" style="15"/>
    <col min="6647" max="6647" width="6" style="15" customWidth="1"/>
    <col min="6648" max="6648" width="3" style="15" customWidth="1"/>
    <col min="6649" max="6649" width="42.5703125" style="15" customWidth="1"/>
    <col min="6650" max="6650" width="13.42578125" style="15" customWidth="1"/>
    <col min="6651" max="6651" width="3" style="15" customWidth="1"/>
    <col min="6652" max="6652" width="12.7109375" style="15" customWidth="1"/>
    <col min="6653" max="6653" width="3.28515625" style="15" customWidth="1"/>
    <col min="6654" max="6654" width="12.7109375" style="15" customWidth="1"/>
    <col min="6655" max="6655" width="2.42578125" style="15" customWidth="1"/>
    <col min="6656" max="6656" width="10.7109375" style="15" customWidth="1"/>
    <col min="6657" max="6657" width="2.7109375" style="15" customWidth="1"/>
    <col min="6658" max="6658" width="14.28515625" style="15" customWidth="1"/>
    <col min="6659" max="6659" width="2.5703125" style="15" customWidth="1"/>
    <col min="6660" max="6660" width="10.7109375" style="15" customWidth="1"/>
    <col min="6661" max="6661" width="2.7109375" style="15" customWidth="1"/>
    <col min="6662" max="6662" width="14.28515625" style="15" customWidth="1"/>
    <col min="6663" max="6663" width="2.5703125" style="15" customWidth="1"/>
    <col min="6664" max="6664" width="23" style="15" bestFit="1" customWidth="1"/>
    <col min="6665" max="6667" width="9.28515625" style="15"/>
    <col min="6668" max="6668" width="9.5703125" style="15" bestFit="1" customWidth="1"/>
    <col min="6669" max="6902" width="9.28515625" style="15"/>
    <col min="6903" max="6903" width="6" style="15" customWidth="1"/>
    <col min="6904" max="6904" width="3" style="15" customWidth="1"/>
    <col min="6905" max="6905" width="42.5703125" style="15" customWidth="1"/>
    <col min="6906" max="6906" width="13.42578125" style="15" customWidth="1"/>
    <col min="6907" max="6907" width="3" style="15" customWidth="1"/>
    <col min="6908" max="6908" width="12.7109375" style="15" customWidth="1"/>
    <col min="6909" max="6909" width="3.28515625" style="15" customWidth="1"/>
    <col min="6910" max="6910" width="12.7109375" style="15" customWidth="1"/>
    <col min="6911" max="6911" width="2.42578125" style="15" customWidth="1"/>
    <col min="6912" max="6912" width="10.7109375" style="15" customWidth="1"/>
    <col min="6913" max="6913" width="2.7109375" style="15" customWidth="1"/>
    <col min="6914" max="6914" width="14.28515625" style="15" customWidth="1"/>
    <col min="6915" max="6915" width="2.5703125" style="15" customWidth="1"/>
    <col min="6916" max="6916" width="10.7109375" style="15" customWidth="1"/>
    <col min="6917" max="6917" width="2.7109375" style="15" customWidth="1"/>
    <col min="6918" max="6918" width="14.28515625" style="15" customWidth="1"/>
    <col min="6919" max="6919" width="2.5703125" style="15" customWidth="1"/>
    <col min="6920" max="6920" width="23" style="15" bestFit="1" customWidth="1"/>
    <col min="6921" max="6923" width="9.28515625" style="15"/>
    <col min="6924" max="6924" width="9.5703125" style="15" bestFit="1" customWidth="1"/>
    <col min="6925" max="7158" width="9.28515625" style="15"/>
    <col min="7159" max="7159" width="6" style="15" customWidth="1"/>
    <col min="7160" max="7160" width="3" style="15" customWidth="1"/>
    <col min="7161" max="7161" width="42.5703125" style="15" customWidth="1"/>
    <col min="7162" max="7162" width="13.42578125" style="15" customWidth="1"/>
    <col min="7163" max="7163" width="3" style="15" customWidth="1"/>
    <col min="7164" max="7164" width="12.7109375" style="15" customWidth="1"/>
    <col min="7165" max="7165" width="3.28515625" style="15" customWidth="1"/>
    <col min="7166" max="7166" width="12.7109375" style="15" customWidth="1"/>
    <col min="7167" max="7167" width="2.42578125" style="15" customWidth="1"/>
    <col min="7168" max="7168" width="10.7109375" style="15" customWidth="1"/>
    <col min="7169" max="7169" width="2.7109375" style="15" customWidth="1"/>
    <col min="7170" max="7170" width="14.28515625" style="15" customWidth="1"/>
    <col min="7171" max="7171" width="2.5703125" style="15" customWidth="1"/>
    <col min="7172" max="7172" width="10.7109375" style="15" customWidth="1"/>
    <col min="7173" max="7173" width="2.7109375" style="15" customWidth="1"/>
    <col min="7174" max="7174" width="14.28515625" style="15" customWidth="1"/>
    <col min="7175" max="7175" width="2.5703125" style="15" customWidth="1"/>
    <col min="7176" max="7176" width="23" style="15" bestFit="1" customWidth="1"/>
    <col min="7177" max="7179" width="9.28515625" style="15"/>
    <col min="7180" max="7180" width="9.5703125" style="15" bestFit="1" customWidth="1"/>
    <col min="7181" max="7414" width="9.28515625" style="15"/>
    <col min="7415" max="7415" width="6" style="15" customWidth="1"/>
    <col min="7416" max="7416" width="3" style="15" customWidth="1"/>
    <col min="7417" max="7417" width="42.5703125" style="15" customWidth="1"/>
    <col min="7418" max="7418" width="13.42578125" style="15" customWidth="1"/>
    <col min="7419" max="7419" width="3" style="15" customWidth="1"/>
    <col min="7420" max="7420" width="12.7109375" style="15" customWidth="1"/>
    <col min="7421" max="7421" width="3.28515625" style="15" customWidth="1"/>
    <col min="7422" max="7422" width="12.7109375" style="15" customWidth="1"/>
    <col min="7423" max="7423" width="2.42578125" style="15" customWidth="1"/>
    <col min="7424" max="7424" width="10.7109375" style="15" customWidth="1"/>
    <col min="7425" max="7425" width="2.7109375" style="15" customWidth="1"/>
    <col min="7426" max="7426" width="14.28515625" style="15" customWidth="1"/>
    <col min="7427" max="7427" width="2.5703125" style="15" customWidth="1"/>
    <col min="7428" max="7428" width="10.7109375" style="15" customWidth="1"/>
    <col min="7429" max="7429" width="2.7109375" style="15" customWidth="1"/>
    <col min="7430" max="7430" width="14.28515625" style="15" customWidth="1"/>
    <col min="7431" max="7431" width="2.5703125" style="15" customWidth="1"/>
    <col min="7432" max="7432" width="23" style="15" bestFit="1" customWidth="1"/>
    <col min="7433" max="7435" width="9.28515625" style="15"/>
    <col min="7436" max="7436" width="9.5703125" style="15" bestFit="1" customWidth="1"/>
    <col min="7437" max="7670" width="9.28515625" style="15"/>
    <col min="7671" max="7671" width="6" style="15" customWidth="1"/>
    <col min="7672" max="7672" width="3" style="15" customWidth="1"/>
    <col min="7673" max="7673" width="42.5703125" style="15" customWidth="1"/>
    <col min="7674" max="7674" width="13.42578125" style="15" customWidth="1"/>
    <col min="7675" max="7675" width="3" style="15" customWidth="1"/>
    <col min="7676" max="7676" width="12.7109375" style="15" customWidth="1"/>
    <col min="7677" max="7677" width="3.28515625" style="15" customWidth="1"/>
    <col min="7678" max="7678" width="12.7109375" style="15" customWidth="1"/>
    <col min="7679" max="7679" width="2.42578125" style="15" customWidth="1"/>
    <col min="7680" max="7680" width="10.7109375" style="15" customWidth="1"/>
    <col min="7681" max="7681" width="2.7109375" style="15" customWidth="1"/>
    <col min="7682" max="7682" width="14.28515625" style="15" customWidth="1"/>
    <col min="7683" max="7683" width="2.5703125" style="15" customWidth="1"/>
    <col min="7684" max="7684" width="10.7109375" style="15" customWidth="1"/>
    <col min="7685" max="7685" width="2.7109375" style="15" customWidth="1"/>
    <col min="7686" max="7686" width="14.28515625" style="15" customWidth="1"/>
    <col min="7687" max="7687" width="2.5703125" style="15" customWidth="1"/>
    <col min="7688" max="7688" width="23" style="15" bestFit="1" customWidth="1"/>
    <col min="7689" max="7691" width="9.28515625" style="15"/>
    <col min="7692" max="7692" width="9.5703125" style="15" bestFit="1" customWidth="1"/>
    <col min="7693" max="7926" width="9.28515625" style="15"/>
    <col min="7927" max="7927" width="6" style="15" customWidth="1"/>
    <col min="7928" max="7928" width="3" style="15" customWidth="1"/>
    <col min="7929" max="7929" width="42.5703125" style="15" customWidth="1"/>
    <col min="7930" max="7930" width="13.42578125" style="15" customWidth="1"/>
    <col min="7931" max="7931" width="3" style="15" customWidth="1"/>
    <col min="7932" max="7932" width="12.7109375" style="15" customWidth="1"/>
    <col min="7933" max="7933" width="3.28515625" style="15" customWidth="1"/>
    <col min="7934" max="7934" width="12.7109375" style="15" customWidth="1"/>
    <col min="7935" max="7935" width="2.42578125" style="15" customWidth="1"/>
    <col min="7936" max="7936" width="10.7109375" style="15" customWidth="1"/>
    <col min="7937" max="7937" width="2.7109375" style="15" customWidth="1"/>
    <col min="7938" max="7938" width="14.28515625" style="15" customWidth="1"/>
    <col min="7939" max="7939" width="2.5703125" style="15" customWidth="1"/>
    <col min="7940" max="7940" width="10.7109375" style="15" customWidth="1"/>
    <col min="7941" max="7941" width="2.7109375" style="15" customWidth="1"/>
    <col min="7942" max="7942" width="14.28515625" style="15" customWidth="1"/>
    <col min="7943" max="7943" width="2.5703125" style="15" customWidth="1"/>
    <col min="7944" max="7944" width="23" style="15" bestFit="1" customWidth="1"/>
    <col min="7945" max="7947" width="9.28515625" style="15"/>
    <col min="7948" max="7948" width="9.5703125" style="15" bestFit="1" customWidth="1"/>
    <col min="7949" max="8182" width="9.28515625" style="15"/>
    <col min="8183" max="8183" width="6" style="15" customWidth="1"/>
    <col min="8184" max="8184" width="3" style="15" customWidth="1"/>
    <col min="8185" max="8185" width="42.5703125" style="15" customWidth="1"/>
    <col min="8186" max="8186" width="13.42578125" style="15" customWidth="1"/>
    <col min="8187" max="8187" width="3" style="15" customWidth="1"/>
    <col min="8188" max="8188" width="12.7109375" style="15" customWidth="1"/>
    <col min="8189" max="8189" width="3.28515625" style="15" customWidth="1"/>
    <col min="8190" max="8190" width="12.7109375" style="15" customWidth="1"/>
    <col min="8191" max="8191" width="2.42578125" style="15" customWidth="1"/>
    <col min="8192" max="8192" width="10.7109375" style="15" customWidth="1"/>
    <col min="8193" max="8193" width="2.7109375" style="15" customWidth="1"/>
    <col min="8194" max="8194" width="14.28515625" style="15" customWidth="1"/>
    <col min="8195" max="8195" width="2.5703125" style="15" customWidth="1"/>
    <col min="8196" max="8196" width="10.7109375" style="15" customWidth="1"/>
    <col min="8197" max="8197" width="2.7109375" style="15" customWidth="1"/>
    <col min="8198" max="8198" width="14.28515625" style="15" customWidth="1"/>
    <col min="8199" max="8199" width="2.5703125" style="15" customWidth="1"/>
    <col min="8200" max="8200" width="23" style="15" bestFit="1" customWidth="1"/>
    <col min="8201" max="8203" width="9.28515625" style="15"/>
    <col min="8204" max="8204" width="9.5703125" style="15" bestFit="1" customWidth="1"/>
    <col min="8205" max="8438" width="9.28515625" style="15"/>
    <col min="8439" max="8439" width="6" style="15" customWidth="1"/>
    <col min="8440" max="8440" width="3" style="15" customWidth="1"/>
    <col min="8441" max="8441" width="42.5703125" style="15" customWidth="1"/>
    <col min="8442" max="8442" width="13.42578125" style="15" customWidth="1"/>
    <col min="8443" max="8443" width="3" style="15" customWidth="1"/>
    <col min="8444" max="8444" width="12.7109375" style="15" customWidth="1"/>
    <col min="8445" max="8445" width="3.28515625" style="15" customWidth="1"/>
    <col min="8446" max="8446" width="12.7109375" style="15" customWidth="1"/>
    <col min="8447" max="8447" width="2.42578125" style="15" customWidth="1"/>
    <col min="8448" max="8448" width="10.7109375" style="15" customWidth="1"/>
    <col min="8449" max="8449" width="2.7109375" style="15" customWidth="1"/>
    <col min="8450" max="8450" width="14.28515625" style="15" customWidth="1"/>
    <col min="8451" max="8451" width="2.5703125" style="15" customWidth="1"/>
    <col min="8452" max="8452" width="10.7109375" style="15" customWidth="1"/>
    <col min="8453" max="8453" width="2.7109375" style="15" customWidth="1"/>
    <col min="8454" max="8454" width="14.28515625" style="15" customWidth="1"/>
    <col min="8455" max="8455" width="2.5703125" style="15" customWidth="1"/>
    <col min="8456" max="8456" width="23" style="15" bestFit="1" customWidth="1"/>
    <col min="8457" max="8459" width="9.28515625" style="15"/>
    <col min="8460" max="8460" width="9.5703125" style="15" bestFit="1" customWidth="1"/>
    <col min="8461" max="8694" width="9.28515625" style="15"/>
    <col min="8695" max="8695" width="6" style="15" customWidth="1"/>
    <col min="8696" max="8696" width="3" style="15" customWidth="1"/>
    <col min="8697" max="8697" width="42.5703125" style="15" customWidth="1"/>
    <col min="8698" max="8698" width="13.42578125" style="15" customWidth="1"/>
    <col min="8699" max="8699" width="3" style="15" customWidth="1"/>
    <col min="8700" max="8700" width="12.7109375" style="15" customWidth="1"/>
    <col min="8701" max="8701" width="3.28515625" style="15" customWidth="1"/>
    <col min="8702" max="8702" width="12.7109375" style="15" customWidth="1"/>
    <col min="8703" max="8703" width="2.42578125" style="15" customWidth="1"/>
    <col min="8704" max="8704" width="10.7109375" style="15" customWidth="1"/>
    <col min="8705" max="8705" width="2.7109375" style="15" customWidth="1"/>
    <col min="8706" max="8706" width="14.28515625" style="15" customWidth="1"/>
    <col min="8707" max="8707" width="2.5703125" style="15" customWidth="1"/>
    <col min="8708" max="8708" width="10.7109375" style="15" customWidth="1"/>
    <col min="8709" max="8709" width="2.7109375" style="15" customWidth="1"/>
    <col min="8710" max="8710" width="14.28515625" style="15" customWidth="1"/>
    <col min="8711" max="8711" width="2.5703125" style="15" customWidth="1"/>
    <col min="8712" max="8712" width="23" style="15" bestFit="1" customWidth="1"/>
    <col min="8713" max="8715" width="9.28515625" style="15"/>
    <col min="8716" max="8716" width="9.5703125" style="15" bestFit="1" customWidth="1"/>
    <col min="8717" max="8950" width="9.28515625" style="15"/>
    <col min="8951" max="8951" width="6" style="15" customWidth="1"/>
    <col min="8952" max="8952" width="3" style="15" customWidth="1"/>
    <col min="8953" max="8953" width="42.5703125" style="15" customWidth="1"/>
    <col min="8954" max="8954" width="13.42578125" style="15" customWidth="1"/>
    <col min="8955" max="8955" width="3" style="15" customWidth="1"/>
    <col min="8956" max="8956" width="12.7109375" style="15" customWidth="1"/>
    <col min="8957" max="8957" width="3.28515625" style="15" customWidth="1"/>
    <col min="8958" max="8958" width="12.7109375" style="15" customWidth="1"/>
    <col min="8959" max="8959" width="2.42578125" style="15" customWidth="1"/>
    <col min="8960" max="8960" width="10.7109375" style="15" customWidth="1"/>
    <col min="8961" max="8961" width="2.7109375" style="15" customWidth="1"/>
    <col min="8962" max="8962" width="14.28515625" style="15" customWidth="1"/>
    <col min="8963" max="8963" width="2.5703125" style="15" customWidth="1"/>
    <col min="8964" max="8964" width="10.7109375" style="15" customWidth="1"/>
    <col min="8965" max="8965" width="2.7109375" style="15" customWidth="1"/>
    <col min="8966" max="8966" width="14.28515625" style="15" customWidth="1"/>
    <col min="8967" max="8967" width="2.5703125" style="15" customWidth="1"/>
    <col min="8968" max="8968" width="23" style="15" bestFit="1" customWidth="1"/>
    <col min="8969" max="8971" width="9.28515625" style="15"/>
    <col min="8972" max="8972" width="9.5703125" style="15" bestFit="1" customWidth="1"/>
    <col min="8973" max="9206" width="9.28515625" style="15"/>
    <col min="9207" max="9207" width="6" style="15" customWidth="1"/>
    <col min="9208" max="9208" width="3" style="15" customWidth="1"/>
    <col min="9209" max="9209" width="42.5703125" style="15" customWidth="1"/>
    <col min="9210" max="9210" width="13.42578125" style="15" customWidth="1"/>
    <col min="9211" max="9211" width="3" style="15" customWidth="1"/>
    <col min="9212" max="9212" width="12.7109375" style="15" customWidth="1"/>
    <col min="9213" max="9213" width="3.28515625" style="15" customWidth="1"/>
    <col min="9214" max="9214" width="12.7109375" style="15" customWidth="1"/>
    <col min="9215" max="9215" width="2.42578125" style="15" customWidth="1"/>
    <col min="9216" max="9216" width="10.7109375" style="15" customWidth="1"/>
    <col min="9217" max="9217" width="2.7109375" style="15" customWidth="1"/>
    <col min="9218" max="9218" width="14.28515625" style="15" customWidth="1"/>
    <col min="9219" max="9219" width="2.5703125" style="15" customWidth="1"/>
    <col min="9220" max="9220" width="10.7109375" style="15" customWidth="1"/>
    <col min="9221" max="9221" width="2.7109375" style="15" customWidth="1"/>
    <col min="9222" max="9222" width="14.28515625" style="15" customWidth="1"/>
    <col min="9223" max="9223" width="2.5703125" style="15" customWidth="1"/>
    <col min="9224" max="9224" width="23" style="15" bestFit="1" customWidth="1"/>
    <col min="9225" max="9227" width="9.28515625" style="15"/>
    <col min="9228" max="9228" width="9.5703125" style="15" bestFit="1" customWidth="1"/>
    <col min="9229" max="9462" width="9.28515625" style="15"/>
    <col min="9463" max="9463" width="6" style="15" customWidth="1"/>
    <col min="9464" max="9464" width="3" style="15" customWidth="1"/>
    <col min="9465" max="9465" width="42.5703125" style="15" customWidth="1"/>
    <col min="9466" max="9466" width="13.42578125" style="15" customWidth="1"/>
    <col min="9467" max="9467" width="3" style="15" customWidth="1"/>
    <col min="9468" max="9468" width="12.7109375" style="15" customWidth="1"/>
    <col min="9469" max="9469" width="3.28515625" style="15" customWidth="1"/>
    <col min="9470" max="9470" width="12.7109375" style="15" customWidth="1"/>
    <col min="9471" max="9471" width="2.42578125" style="15" customWidth="1"/>
    <col min="9472" max="9472" width="10.7109375" style="15" customWidth="1"/>
    <col min="9473" max="9473" width="2.7109375" style="15" customWidth="1"/>
    <col min="9474" max="9474" width="14.28515625" style="15" customWidth="1"/>
    <col min="9475" max="9475" width="2.5703125" style="15" customWidth="1"/>
    <col min="9476" max="9476" width="10.7109375" style="15" customWidth="1"/>
    <col min="9477" max="9477" width="2.7109375" style="15" customWidth="1"/>
    <col min="9478" max="9478" width="14.28515625" style="15" customWidth="1"/>
    <col min="9479" max="9479" width="2.5703125" style="15" customWidth="1"/>
    <col min="9480" max="9480" width="23" style="15" bestFit="1" customWidth="1"/>
    <col min="9481" max="9483" width="9.28515625" style="15"/>
    <col min="9484" max="9484" width="9.5703125" style="15" bestFit="1" customWidth="1"/>
    <col min="9485" max="9718" width="9.28515625" style="15"/>
    <col min="9719" max="9719" width="6" style="15" customWidth="1"/>
    <col min="9720" max="9720" width="3" style="15" customWidth="1"/>
    <col min="9721" max="9721" width="42.5703125" style="15" customWidth="1"/>
    <col min="9722" max="9722" width="13.42578125" style="15" customWidth="1"/>
    <col min="9723" max="9723" width="3" style="15" customWidth="1"/>
    <col min="9724" max="9724" width="12.7109375" style="15" customWidth="1"/>
    <col min="9725" max="9725" width="3.28515625" style="15" customWidth="1"/>
    <col min="9726" max="9726" width="12.7109375" style="15" customWidth="1"/>
    <col min="9727" max="9727" width="2.42578125" style="15" customWidth="1"/>
    <col min="9728" max="9728" width="10.7109375" style="15" customWidth="1"/>
    <col min="9729" max="9729" width="2.7109375" style="15" customWidth="1"/>
    <col min="9730" max="9730" width="14.28515625" style="15" customWidth="1"/>
    <col min="9731" max="9731" width="2.5703125" style="15" customWidth="1"/>
    <col min="9732" max="9732" width="10.7109375" style="15" customWidth="1"/>
    <col min="9733" max="9733" width="2.7109375" style="15" customWidth="1"/>
    <col min="9734" max="9734" width="14.28515625" style="15" customWidth="1"/>
    <col min="9735" max="9735" width="2.5703125" style="15" customWidth="1"/>
    <col min="9736" max="9736" width="23" style="15" bestFit="1" customWidth="1"/>
    <col min="9737" max="9739" width="9.28515625" style="15"/>
    <col min="9740" max="9740" width="9.5703125" style="15" bestFit="1" customWidth="1"/>
    <col min="9741" max="9974" width="9.28515625" style="15"/>
    <col min="9975" max="9975" width="6" style="15" customWidth="1"/>
    <col min="9976" max="9976" width="3" style="15" customWidth="1"/>
    <col min="9977" max="9977" width="42.5703125" style="15" customWidth="1"/>
    <col min="9978" max="9978" width="13.42578125" style="15" customWidth="1"/>
    <col min="9979" max="9979" width="3" style="15" customWidth="1"/>
    <col min="9980" max="9980" width="12.7109375" style="15" customWidth="1"/>
    <col min="9981" max="9981" width="3.28515625" style="15" customWidth="1"/>
    <col min="9982" max="9982" width="12.7109375" style="15" customWidth="1"/>
    <col min="9983" max="9983" width="2.42578125" style="15" customWidth="1"/>
    <col min="9984" max="9984" width="10.7109375" style="15" customWidth="1"/>
    <col min="9985" max="9985" width="2.7109375" style="15" customWidth="1"/>
    <col min="9986" max="9986" width="14.28515625" style="15" customWidth="1"/>
    <col min="9987" max="9987" width="2.5703125" style="15" customWidth="1"/>
    <col min="9988" max="9988" width="10.7109375" style="15" customWidth="1"/>
    <col min="9989" max="9989" width="2.7109375" style="15" customWidth="1"/>
    <col min="9990" max="9990" width="14.28515625" style="15" customWidth="1"/>
    <col min="9991" max="9991" width="2.5703125" style="15" customWidth="1"/>
    <col min="9992" max="9992" width="23" style="15" bestFit="1" customWidth="1"/>
    <col min="9993" max="9995" width="9.28515625" style="15"/>
    <col min="9996" max="9996" width="9.5703125" style="15" bestFit="1" customWidth="1"/>
    <col min="9997" max="10230" width="9.28515625" style="15"/>
    <col min="10231" max="10231" width="6" style="15" customWidth="1"/>
    <col min="10232" max="10232" width="3" style="15" customWidth="1"/>
    <col min="10233" max="10233" width="42.5703125" style="15" customWidth="1"/>
    <col min="10234" max="10234" width="13.42578125" style="15" customWidth="1"/>
    <col min="10235" max="10235" width="3" style="15" customWidth="1"/>
    <col min="10236" max="10236" width="12.7109375" style="15" customWidth="1"/>
    <col min="10237" max="10237" width="3.28515625" style="15" customWidth="1"/>
    <col min="10238" max="10238" width="12.7109375" style="15" customWidth="1"/>
    <col min="10239" max="10239" width="2.42578125" style="15" customWidth="1"/>
    <col min="10240" max="10240" width="10.7109375" style="15" customWidth="1"/>
    <col min="10241" max="10241" width="2.7109375" style="15" customWidth="1"/>
    <col min="10242" max="10242" width="14.28515625" style="15" customWidth="1"/>
    <col min="10243" max="10243" width="2.5703125" style="15" customWidth="1"/>
    <col min="10244" max="10244" width="10.7109375" style="15" customWidth="1"/>
    <col min="10245" max="10245" width="2.7109375" style="15" customWidth="1"/>
    <col min="10246" max="10246" width="14.28515625" style="15" customWidth="1"/>
    <col min="10247" max="10247" width="2.5703125" style="15" customWidth="1"/>
    <col min="10248" max="10248" width="23" style="15" bestFit="1" customWidth="1"/>
    <col min="10249" max="10251" width="9.28515625" style="15"/>
    <col min="10252" max="10252" width="9.5703125" style="15" bestFit="1" customWidth="1"/>
    <col min="10253" max="10486" width="9.28515625" style="15"/>
    <col min="10487" max="10487" width="6" style="15" customWidth="1"/>
    <col min="10488" max="10488" width="3" style="15" customWidth="1"/>
    <col min="10489" max="10489" width="42.5703125" style="15" customWidth="1"/>
    <col min="10490" max="10490" width="13.42578125" style="15" customWidth="1"/>
    <col min="10491" max="10491" width="3" style="15" customWidth="1"/>
    <col min="10492" max="10492" width="12.7109375" style="15" customWidth="1"/>
    <col min="10493" max="10493" width="3.28515625" style="15" customWidth="1"/>
    <col min="10494" max="10494" width="12.7109375" style="15" customWidth="1"/>
    <col min="10495" max="10495" width="2.42578125" style="15" customWidth="1"/>
    <col min="10496" max="10496" width="10.7109375" style="15" customWidth="1"/>
    <col min="10497" max="10497" width="2.7109375" style="15" customWidth="1"/>
    <col min="10498" max="10498" width="14.28515625" style="15" customWidth="1"/>
    <col min="10499" max="10499" width="2.5703125" style="15" customWidth="1"/>
    <col min="10500" max="10500" width="10.7109375" style="15" customWidth="1"/>
    <col min="10501" max="10501" width="2.7109375" style="15" customWidth="1"/>
    <col min="10502" max="10502" width="14.28515625" style="15" customWidth="1"/>
    <col min="10503" max="10503" width="2.5703125" style="15" customWidth="1"/>
    <col min="10504" max="10504" width="23" style="15" bestFit="1" customWidth="1"/>
    <col min="10505" max="10507" width="9.28515625" style="15"/>
    <col min="10508" max="10508" width="9.5703125" style="15" bestFit="1" customWidth="1"/>
    <col min="10509" max="10742" width="9.28515625" style="15"/>
    <col min="10743" max="10743" width="6" style="15" customWidth="1"/>
    <col min="10744" max="10744" width="3" style="15" customWidth="1"/>
    <col min="10745" max="10745" width="42.5703125" style="15" customWidth="1"/>
    <col min="10746" max="10746" width="13.42578125" style="15" customWidth="1"/>
    <col min="10747" max="10747" width="3" style="15" customWidth="1"/>
    <col min="10748" max="10748" width="12.7109375" style="15" customWidth="1"/>
    <col min="10749" max="10749" width="3.28515625" style="15" customWidth="1"/>
    <col min="10750" max="10750" width="12.7109375" style="15" customWidth="1"/>
    <col min="10751" max="10751" width="2.42578125" style="15" customWidth="1"/>
    <col min="10752" max="10752" width="10.7109375" style="15" customWidth="1"/>
    <col min="10753" max="10753" width="2.7109375" style="15" customWidth="1"/>
    <col min="10754" max="10754" width="14.28515625" style="15" customWidth="1"/>
    <col min="10755" max="10755" width="2.5703125" style="15" customWidth="1"/>
    <col min="10756" max="10756" width="10.7109375" style="15" customWidth="1"/>
    <col min="10757" max="10757" width="2.7109375" style="15" customWidth="1"/>
    <col min="10758" max="10758" width="14.28515625" style="15" customWidth="1"/>
    <col min="10759" max="10759" width="2.5703125" style="15" customWidth="1"/>
    <col min="10760" max="10760" width="23" style="15" bestFit="1" customWidth="1"/>
    <col min="10761" max="10763" width="9.28515625" style="15"/>
    <col min="10764" max="10764" width="9.5703125" style="15" bestFit="1" customWidth="1"/>
    <col min="10765" max="10998" width="9.28515625" style="15"/>
    <col min="10999" max="10999" width="6" style="15" customWidth="1"/>
    <col min="11000" max="11000" width="3" style="15" customWidth="1"/>
    <col min="11001" max="11001" width="42.5703125" style="15" customWidth="1"/>
    <col min="11002" max="11002" width="13.42578125" style="15" customWidth="1"/>
    <col min="11003" max="11003" width="3" style="15" customWidth="1"/>
    <col min="11004" max="11004" width="12.7109375" style="15" customWidth="1"/>
    <col min="11005" max="11005" width="3.28515625" style="15" customWidth="1"/>
    <col min="11006" max="11006" width="12.7109375" style="15" customWidth="1"/>
    <col min="11007" max="11007" width="2.42578125" style="15" customWidth="1"/>
    <col min="11008" max="11008" width="10.7109375" style="15" customWidth="1"/>
    <col min="11009" max="11009" width="2.7109375" style="15" customWidth="1"/>
    <col min="11010" max="11010" width="14.28515625" style="15" customWidth="1"/>
    <col min="11011" max="11011" width="2.5703125" style="15" customWidth="1"/>
    <col min="11012" max="11012" width="10.7109375" style="15" customWidth="1"/>
    <col min="11013" max="11013" width="2.7109375" style="15" customWidth="1"/>
    <col min="11014" max="11014" width="14.28515625" style="15" customWidth="1"/>
    <col min="11015" max="11015" width="2.5703125" style="15" customWidth="1"/>
    <col min="11016" max="11016" width="23" style="15" bestFit="1" customWidth="1"/>
    <col min="11017" max="11019" width="9.28515625" style="15"/>
    <col min="11020" max="11020" width="9.5703125" style="15" bestFit="1" customWidth="1"/>
    <col min="11021" max="11254" width="9.28515625" style="15"/>
    <col min="11255" max="11255" width="6" style="15" customWidth="1"/>
    <col min="11256" max="11256" width="3" style="15" customWidth="1"/>
    <col min="11257" max="11257" width="42.5703125" style="15" customWidth="1"/>
    <col min="11258" max="11258" width="13.42578125" style="15" customWidth="1"/>
    <col min="11259" max="11259" width="3" style="15" customWidth="1"/>
    <col min="11260" max="11260" width="12.7109375" style="15" customWidth="1"/>
    <col min="11261" max="11261" width="3.28515625" style="15" customWidth="1"/>
    <col min="11262" max="11262" width="12.7109375" style="15" customWidth="1"/>
    <col min="11263" max="11263" width="2.42578125" style="15" customWidth="1"/>
    <col min="11264" max="11264" width="10.7109375" style="15" customWidth="1"/>
    <col min="11265" max="11265" width="2.7109375" style="15" customWidth="1"/>
    <col min="11266" max="11266" width="14.28515625" style="15" customWidth="1"/>
    <col min="11267" max="11267" width="2.5703125" style="15" customWidth="1"/>
    <col min="11268" max="11268" width="10.7109375" style="15" customWidth="1"/>
    <col min="11269" max="11269" width="2.7109375" style="15" customWidth="1"/>
    <col min="11270" max="11270" width="14.28515625" style="15" customWidth="1"/>
    <col min="11271" max="11271" width="2.5703125" style="15" customWidth="1"/>
    <col min="11272" max="11272" width="23" style="15" bestFit="1" customWidth="1"/>
    <col min="11273" max="11275" width="9.28515625" style="15"/>
    <col min="11276" max="11276" width="9.5703125" style="15" bestFit="1" customWidth="1"/>
    <col min="11277" max="11510" width="9.28515625" style="15"/>
    <col min="11511" max="11511" width="6" style="15" customWidth="1"/>
    <col min="11512" max="11512" width="3" style="15" customWidth="1"/>
    <col min="11513" max="11513" width="42.5703125" style="15" customWidth="1"/>
    <col min="11514" max="11514" width="13.42578125" style="15" customWidth="1"/>
    <col min="11515" max="11515" width="3" style="15" customWidth="1"/>
    <col min="11516" max="11516" width="12.7109375" style="15" customWidth="1"/>
    <col min="11517" max="11517" width="3.28515625" style="15" customWidth="1"/>
    <col min="11518" max="11518" width="12.7109375" style="15" customWidth="1"/>
    <col min="11519" max="11519" width="2.42578125" style="15" customWidth="1"/>
    <col min="11520" max="11520" width="10.7109375" style="15" customWidth="1"/>
    <col min="11521" max="11521" width="2.7109375" style="15" customWidth="1"/>
    <col min="11522" max="11522" width="14.28515625" style="15" customWidth="1"/>
    <col min="11523" max="11523" width="2.5703125" style="15" customWidth="1"/>
    <col min="11524" max="11524" width="10.7109375" style="15" customWidth="1"/>
    <col min="11525" max="11525" width="2.7109375" style="15" customWidth="1"/>
    <col min="11526" max="11526" width="14.28515625" style="15" customWidth="1"/>
    <col min="11527" max="11527" width="2.5703125" style="15" customWidth="1"/>
    <col min="11528" max="11528" width="23" style="15" bestFit="1" customWidth="1"/>
    <col min="11529" max="11531" width="9.28515625" style="15"/>
    <col min="11532" max="11532" width="9.5703125" style="15" bestFit="1" customWidth="1"/>
    <col min="11533" max="11766" width="9.28515625" style="15"/>
    <col min="11767" max="11767" width="6" style="15" customWidth="1"/>
    <col min="11768" max="11768" width="3" style="15" customWidth="1"/>
    <col min="11769" max="11769" width="42.5703125" style="15" customWidth="1"/>
    <col min="11770" max="11770" width="13.42578125" style="15" customWidth="1"/>
    <col min="11771" max="11771" width="3" style="15" customWidth="1"/>
    <col min="11772" max="11772" width="12.7109375" style="15" customWidth="1"/>
    <col min="11773" max="11773" width="3.28515625" style="15" customWidth="1"/>
    <col min="11774" max="11774" width="12.7109375" style="15" customWidth="1"/>
    <col min="11775" max="11775" width="2.42578125" style="15" customWidth="1"/>
    <col min="11776" max="11776" width="10.7109375" style="15" customWidth="1"/>
    <col min="11777" max="11777" width="2.7109375" style="15" customWidth="1"/>
    <col min="11778" max="11778" width="14.28515625" style="15" customWidth="1"/>
    <col min="11779" max="11779" width="2.5703125" style="15" customWidth="1"/>
    <col min="11780" max="11780" width="10.7109375" style="15" customWidth="1"/>
    <col min="11781" max="11781" width="2.7109375" style="15" customWidth="1"/>
    <col min="11782" max="11782" width="14.28515625" style="15" customWidth="1"/>
    <col min="11783" max="11783" width="2.5703125" style="15" customWidth="1"/>
    <col min="11784" max="11784" width="23" style="15" bestFit="1" customWidth="1"/>
    <col min="11785" max="11787" width="9.28515625" style="15"/>
    <col min="11788" max="11788" width="9.5703125" style="15" bestFit="1" customWidth="1"/>
    <col min="11789" max="12022" width="9.28515625" style="15"/>
    <col min="12023" max="12023" width="6" style="15" customWidth="1"/>
    <col min="12024" max="12024" width="3" style="15" customWidth="1"/>
    <col min="12025" max="12025" width="42.5703125" style="15" customWidth="1"/>
    <col min="12026" max="12026" width="13.42578125" style="15" customWidth="1"/>
    <col min="12027" max="12027" width="3" style="15" customWidth="1"/>
    <col min="12028" max="12028" width="12.7109375" style="15" customWidth="1"/>
    <col min="12029" max="12029" width="3.28515625" style="15" customWidth="1"/>
    <col min="12030" max="12030" width="12.7109375" style="15" customWidth="1"/>
    <col min="12031" max="12031" width="2.42578125" style="15" customWidth="1"/>
    <col min="12032" max="12032" width="10.7109375" style="15" customWidth="1"/>
    <col min="12033" max="12033" width="2.7109375" style="15" customWidth="1"/>
    <col min="12034" max="12034" width="14.28515625" style="15" customWidth="1"/>
    <col min="12035" max="12035" width="2.5703125" style="15" customWidth="1"/>
    <col min="12036" max="12036" width="10.7109375" style="15" customWidth="1"/>
    <col min="12037" max="12037" width="2.7109375" style="15" customWidth="1"/>
    <col min="12038" max="12038" width="14.28515625" style="15" customWidth="1"/>
    <col min="12039" max="12039" width="2.5703125" style="15" customWidth="1"/>
    <col min="12040" max="12040" width="23" style="15" bestFit="1" customWidth="1"/>
    <col min="12041" max="12043" width="9.28515625" style="15"/>
    <col min="12044" max="12044" width="9.5703125" style="15" bestFit="1" customWidth="1"/>
    <col min="12045" max="12278" width="9.28515625" style="15"/>
    <col min="12279" max="12279" width="6" style="15" customWidth="1"/>
    <col min="12280" max="12280" width="3" style="15" customWidth="1"/>
    <col min="12281" max="12281" width="42.5703125" style="15" customWidth="1"/>
    <col min="12282" max="12282" width="13.42578125" style="15" customWidth="1"/>
    <col min="12283" max="12283" width="3" style="15" customWidth="1"/>
    <col min="12284" max="12284" width="12.7109375" style="15" customWidth="1"/>
    <col min="12285" max="12285" width="3.28515625" style="15" customWidth="1"/>
    <col min="12286" max="12286" width="12.7109375" style="15" customWidth="1"/>
    <col min="12287" max="12287" width="2.42578125" style="15" customWidth="1"/>
    <col min="12288" max="12288" width="10.7109375" style="15" customWidth="1"/>
    <col min="12289" max="12289" width="2.7109375" style="15" customWidth="1"/>
    <col min="12290" max="12290" width="14.28515625" style="15" customWidth="1"/>
    <col min="12291" max="12291" width="2.5703125" style="15" customWidth="1"/>
    <col min="12292" max="12292" width="10.7109375" style="15" customWidth="1"/>
    <col min="12293" max="12293" width="2.7109375" style="15" customWidth="1"/>
    <col min="12294" max="12294" width="14.28515625" style="15" customWidth="1"/>
    <col min="12295" max="12295" width="2.5703125" style="15" customWidth="1"/>
    <col min="12296" max="12296" width="23" style="15" bestFit="1" customWidth="1"/>
    <col min="12297" max="12299" width="9.28515625" style="15"/>
    <col min="12300" max="12300" width="9.5703125" style="15" bestFit="1" customWidth="1"/>
    <col min="12301" max="12534" width="9.28515625" style="15"/>
    <col min="12535" max="12535" width="6" style="15" customWidth="1"/>
    <col min="12536" max="12536" width="3" style="15" customWidth="1"/>
    <col min="12537" max="12537" width="42.5703125" style="15" customWidth="1"/>
    <col min="12538" max="12538" width="13.42578125" style="15" customWidth="1"/>
    <col min="12539" max="12539" width="3" style="15" customWidth="1"/>
    <col min="12540" max="12540" width="12.7109375" style="15" customWidth="1"/>
    <col min="12541" max="12541" width="3.28515625" style="15" customWidth="1"/>
    <col min="12542" max="12542" width="12.7109375" style="15" customWidth="1"/>
    <col min="12543" max="12543" width="2.42578125" style="15" customWidth="1"/>
    <col min="12544" max="12544" width="10.7109375" style="15" customWidth="1"/>
    <col min="12545" max="12545" width="2.7109375" style="15" customWidth="1"/>
    <col min="12546" max="12546" width="14.28515625" style="15" customWidth="1"/>
    <col min="12547" max="12547" width="2.5703125" style="15" customWidth="1"/>
    <col min="12548" max="12548" width="10.7109375" style="15" customWidth="1"/>
    <col min="12549" max="12549" width="2.7109375" style="15" customWidth="1"/>
    <col min="12550" max="12550" width="14.28515625" style="15" customWidth="1"/>
    <col min="12551" max="12551" width="2.5703125" style="15" customWidth="1"/>
    <col min="12552" max="12552" width="23" style="15" bestFit="1" customWidth="1"/>
    <col min="12553" max="12555" width="9.28515625" style="15"/>
    <col min="12556" max="12556" width="9.5703125" style="15" bestFit="1" customWidth="1"/>
    <col min="12557" max="12790" width="9.28515625" style="15"/>
    <col min="12791" max="12791" width="6" style="15" customWidth="1"/>
    <col min="12792" max="12792" width="3" style="15" customWidth="1"/>
    <col min="12793" max="12793" width="42.5703125" style="15" customWidth="1"/>
    <col min="12794" max="12794" width="13.42578125" style="15" customWidth="1"/>
    <col min="12795" max="12795" width="3" style="15" customWidth="1"/>
    <col min="12796" max="12796" width="12.7109375" style="15" customWidth="1"/>
    <col min="12797" max="12797" width="3.28515625" style="15" customWidth="1"/>
    <col min="12798" max="12798" width="12.7109375" style="15" customWidth="1"/>
    <col min="12799" max="12799" width="2.42578125" style="15" customWidth="1"/>
    <col min="12800" max="12800" width="10.7109375" style="15" customWidth="1"/>
    <col min="12801" max="12801" width="2.7109375" style="15" customWidth="1"/>
    <col min="12802" max="12802" width="14.28515625" style="15" customWidth="1"/>
    <col min="12803" max="12803" width="2.5703125" style="15" customWidth="1"/>
    <col min="12804" max="12804" width="10.7109375" style="15" customWidth="1"/>
    <col min="12805" max="12805" width="2.7109375" style="15" customWidth="1"/>
    <col min="12806" max="12806" width="14.28515625" style="15" customWidth="1"/>
    <col min="12807" max="12807" width="2.5703125" style="15" customWidth="1"/>
    <col min="12808" max="12808" width="23" style="15" bestFit="1" customWidth="1"/>
    <col min="12809" max="12811" width="9.28515625" style="15"/>
    <col min="12812" max="12812" width="9.5703125" style="15" bestFit="1" customWidth="1"/>
    <col min="12813" max="13046" width="9.28515625" style="15"/>
    <col min="13047" max="13047" width="6" style="15" customWidth="1"/>
    <col min="13048" max="13048" width="3" style="15" customWidth="1"/>
    <col min="13049" max="13049" width="42.5703125" style="15" customWidth="1"/>
    <col min="13050" max="13050" width="13.42578125" style="15" customWidth="1"/>
    <col min="13051" max="13051" width="3" style="15" customWidth="1"/>
    <col min="13052" max="13052" width="12.7109375" style="15" customWidth="1"/>
    <col min="13053" max="13053" width="3.28515625" style="15" customWidth="1"/>
    <col min="13054" max="13054" width="12.7109375" style="15" customWidth="1"/>
    <col min="13055" max="13055" width="2.42578125" style="15" customWidth="1"/>
    <col min="13056" max="13056" width="10.7109375" style="15" customWidth="1"/>
    <col min="13057" max="13057" width="2.7109375" style="15" customWidth="1"/>
    <col min="13058" max="13058" width="14.28515625" style="15" customWidth="1"/>
    <col min="13059" max="13059" width="2.5703125" style="15" customWidth="1"/>
    <col min="13060" max="13060" width="10.7109375" style="15" customWidth="1"/>
    <col min="13061" max="13061" width="2.7109375" style="15" customWidth="1"/>
    <col min="13062" max="13062" width="14.28515625" style="15" customWidth="1"/>
    <col min="13063" max="13063" width="2.5703125" style="15" customWidth="1"/>
    <col min="13064" max="13064" width="23" style="15" bestFit="1" customWidth="1"/>
    <col min="13065" max="13067" width="9.28515625" style="15"/>
    <col min="13068" max="13068" width="9.5703125" style="15" bestFit="1" customWidth="1"/>
    <col min="13069" max="13302" width="9.28515625" style="15"/>
    <col min="13303" max="13303" width="6" style="15" customWidth="1"/>
    <col min="13304" max="13304" width="3" style="15" customWidth="1"/>
    <col min="13305" max="13305" width="42.5703125" style="15" customWidth="1"/>
    <col min="13306" max="13306" width="13.42578125" style="15" customWidth="1"/>
    <col min="13307" max="13307" width="3" style="15" customWidth="1"/>
    <col min="13308" max="13308" width="12.7109375" style="15" customWidth="1"/>
    <col min="13309" max="13309" width="3.28515625" style="15" customWidth="1"/>
    <col min="13310" max="13310" width="12.7109375" style="15" customWidth="1"/>
    <col min="13311" max="13311" width="2.42578125" style="15" customWidth="1"/>
    <col min="13312" max="13312" width="10.7109375" style="15" customWidth="1"/>
    <col min="13313" max="13313" width="2.7109375" style="15" customWidth="1"/>
    <col min="13314" max="13314" width="14.28515625" style="15" customWidth="1"/>
    <col min="13315" max="13315" width="2.5703125" style="15" customWidth="1"/>
    <col min="13316" max="13316" width="10.7109375" style="15" customWidth="1"/>
    <col min="13317" max="13317" width="2.7109375" style="15" customWidth="1"/>
    <col min="13318" max="13318" width="14.28515625" style="15" customWidth="1"/>
    <col min="13319" max="13319" width="2.5703125" style="15" customWidth="1"/>
    <col min="13320" max="13320" width="23" style="15" bestFit="1" customWidth="1"/>
    <col min="13321" max="13323" width="9.28515625" style="15"/>
    <col min="13324" max="13324" width="9.5703125" style="15" bestFit="1" customWidth="1"/>
    <col min="13325" max="13558" width="9.28515625" style="15"/>
    <col min="13559" max="13559" width="6" style="15" customWidth="1"/>
    <col min="13560" max="13560" width="3" style="15" customWidth="1"/>
    <col min="13561" max="13561" width="42.5703125" style="15" customWidth="1"/>
    <col min="13562" max="13562" width="13.42578125" style="15" customWidth="1"/>
    <col min="13563" max="13563" width="3" style="15" customWidth="1"/>
    <col min="13564" max="13564" width="12.7109375" style="15" customWidth="1"/>
    <col min="13565" max="13565" width="3.28515625" style="15" customWidth="1"/>
    <col min="13566" max="13566" width="12.7109375" style="15" customWidth="1"/>
    <col min="13567" max="13567" width="2.42578125" style="15" customWidth="1"/>
    <col min="13568" max="13568" width="10.7109375" style="15" customWidth="1"/>
    <col min="13569" max="13569" width="2.7109375" style="15" customWidth="1"/>
    <col min="13570" max="13570" width="14.28515625" style="15" customWidth="1"/>
    <col min="13571" max="13571" width="2.5703125" style="15" customWidth="1"/>
    <col min="13572" max="13572" width="10.7109375" style="15" customWidth="1"/>
    <col min="13573" max="13573" width="2.7109375" style="15" customWidth="1"/>
    <col min="13574" max="13574" width="14.28515625" style="15" customWidth="1"/>
    <col min="13575" max="13575" width="2.5703125" style="15" customWidth="1"/>
    <col min="13576" max="13576" width="23" style="15" bestFit="1" customWidth="1"/>
    <col min="13577" max="13579" width="9.28515625" style="15"/>
    <col min="13580" max="13580" width="9.5703125" style="15" bestFit="1" customWidth="1"/>
    <col min="13581" max="13814" width="9.28515625" style="15"/>
    <col min="13815" max="13815" width="6" style="15" customWidth="1"/>
    <col min="13816" max="13816" width="3" style="15" customWidth="1"/>
    <col min="13817" max="13817" width="42.5703125" style="15" customWidth="1"/>
    <col min="13818" max="13818" width="13.42578125" style="15" customWidth="1"/>
    <col min="13819" max="13819" width="3" style="15" customWidth="1"/>
    <col min="13820" max="13820" width="12.7109375" style="15" customWidth="1"/>
    <col min="13821" max="13821" width="3.28515625" style="15" customWidth="1"/>
    <col min="13822" max="13822" width="12.7109375" style="15" customWidth="1"/>
    <col min="13823" max="13823" width="2.42578125" style="15" customWidth="1"/>
    <col min="13824" max="13824" width="10.7109375" style="15" customWidth="1"/>
    <col min="13825" max="13825" width="2.7109375" style="15" customWidth="1"/>
    <col min="13826" max="13826" width="14.28515625" style="15" customWidth="1"/>
    <col min="13827" max="13827" width="2.5703125" style="15" customWidth="1"/>
    <col min="13828" max="13828" width="10.7109375" style="15" customWidth="1"/>
    <col min="13829" max="13829" width="2.7109375" style="15" customWidth="1"/>
    <col min="13830" max="13830" width="14.28515625" style="15" customWidth="1"/>
    <col min="13831" max="13831" width="2.5703125" style="15" customWidth="1"/>
    <col min="13832" max="13832" width="23" style="15" bestFit="1" customWidth="1"/>
    <col min="13833" max="13835" width="9.28515625" style="15"/>
    <col min="13836" max="13836" width="9.5703125" style="15" bestFit="1" customWidth="1"/>
    <col min="13837" max="14070" width="9.28515625" style="15"/>
    <col min="14071" max="14071" width="6" style="15" customWidth="1"/>
    <col min="14072" max="14072" width="3" style="15" customWidth="1"/>
    <col min="14073" max="14073" width="42.5703125" style="15" customWidth="1"/>
    <col min="14074" max="14074" width="13.42578125" style="15" customWidth="1"/>
    <col min="14075" max="14075" width="3" style="15" customWidth="1"/>
    <col min="14076" max="14076" width="12.7109375" style="15" customWidth="1"/>
    <col min="14077" max="14077" width="3.28515625" style="15" customWidth="1"/>
    <col min="14078" max="14078" width="12.7109375" style="15" customWidth="1"/>
    <col min="14079" max="14079" width="2.42578125" style="15" customWidth="1"/>
    <col min="14080" max="14080" width="10.7109375" style="15" customWidth="1"/>
    <col min="14081" max="14081" width="2.7109375" style="15" customWidth="1"/>
    <col min="14082" max="14082" width="14.28515625" style="15" customWidth="1"/>
    <col min="14083" max="14083" width="2.5703125" style="15" customWidth="1"/>
    <col min="14084" max="14084" width="10.7109375" style="15" customWidth="1"/>
    <col min="14085" max="14085" width="2.7109375" style="15" customWidth="1"/>
    <col min="14086" max="14086" width="14.28515625" style="15" customWidth="1"/>
    <col min="14087" max="14087" width="2.5703125" style="15" customWidth="1"/>
    <col min="14088" max="14088" width="23" style="15" bestFit="1" customWidth="1"/>
    <col min="14089" max="14091" width="9.28515625" style="15"/>
    <col min="14092" max="14092" width="9.5703125" style="15" bestFit="1" customWidth="1"/>
    <col min="14093" max="14326" width="9.28515625" style="15"/>
    <col min="14327" max="14327" width="6" style="15" customWidth="1"/>
    <col min="14328" max="14328" width="3" style="15" customWidth="1"/>
    <col min="14329" max="14329" width="42.5703125" style="15" customWidth="1"/>
    <col min="14330" max="14330" width="13.42578125" style="15" customWidth="1"/>
    <col min="14331" max="14331" width="3" style="15" customWidth="1"/>
    <col min="14332" max="14332" width="12.7109375" style="15" customWidth="1"/>
    <col min="14333" max="14333" width="3.28515625" style="15" customWidth="1"/>
    <col min="14334" max="14334" width="12.7109375" style="15" customWidth="1"/>
    <col min="14335" max="14335" width="2.42578125" style="15" customWidth="1"/>
    <col min="14336" max="14336" width="10.7109375" style="15" customWidth="1"/>
    <col min="14337" max="14337" width="2.7109375" style="15" customWidth="1"/>
    <col min="14338" max="14338" width="14.28515625" style="15" customWidth="1"/>
    <col min="14339" max="14339" width="2.5703125" style="15" customWidth="1"/>
    <col min="14340" max="14340" width="10.7109375" style="15" customWidth="1"/>
    <col min="14341" max="14341" width="2.7109375" style="15" customWidth="1"/>
    <col min="14342" max="14342" width="14.28515625" style="15" customWidth="1"/>
    <col min="14343" max="14343" width="2.5703125" style="15" customWidth="1"/>
    <col min="14344" max="14344" width="23" style="15" bestFit="1" customWidth="1"/>
    <col min="14345" max="14347" width="9.28515625" style="15"/>
    <col min="14348" max="14348" width="9.5703125" style="15" bestFit="1" customWidth="1"/>
    <col min="14349" max="14582" width="9.28515625" style="15"/>
    <col min="14583" max="14583" width="6" style="15" customWidth="1"/>
    <col min="14584" max="14584" width="3" style="15" customWidth="1"/>
    <col min="14585" max="14585" width="42.5703125" style="15" customWidth="1"/>
    <col min="14586" max="14586" width="13.42578125" style="15" customWidth="1"/>
    <col min="14587" max="14587" width="3" style="15" customWidth="1"/>
    <col min="14588" max="14588" width="12.7109375" style="15" customWidth="1"/>
    <col min="14589" max="14589" width="3.28515625" style="15" customWidth="1"/>
    <col min="14590" max="14590" width="12.7109375" style="15" customWidth="1"/>
    <col min="14591" max="14591" width="2.42578125" style="15" customWidth="1"/>
    <col min="14592" max="14592" width="10.7109375" style="15" customWidth="1"/>
    <col min="14593" max="14593" width="2.7109375" style="15" customWidth="1"/>
    <col min="14594" max="14594" width="14.28515625" style="15" customWidth="1"/>
    <col min="14595" max="14595" width="2.5703125" style="15" customWidth="1"/>
    <col min="14596" max="14596" width="10.7109375" style="15" customWidth="1"/>
    <col min="14597" max="14597" width="2.7109375" style="15" customWidth="1"/>
    <col min="14598" max="14598" width="14.28515625" style="15" customWidth="1"/>
    <col min="14599" max="14599" width="2.5703125" style="15" customWidth="1"/>
    <col min="14600" max="14600" width="23" style="15" bestFit="1" customWidth="1"/>
    <col min="14601" max="14603" width="9.28515625" style="15"/>
    <col min="14604" max="14604" width="9.5703125" style="15" bestFit="1" customWidth="1"/>
    <col min="14605" max="14838" width="9.28515625" style="15"/>
    <col min="14839" max="14839" width="6" style="15" customWidth="1"/>
    <col min="14840" max="14840" width="3" style="15" customWidth="1"/>
    <col min="14841" max="14841" width="42.5703125" style="15" customWidth="1"/>
    <col min="14842" max="14842" width="13.42578125" style="15" customWidth="1"/>
    <col min="14843" max="14843" width="3" style="15" customWidth="1"/>
    <col min="14844" max="14844" width="12.7109375" style="15" customWidth="1"/>
    <col min="14845" max="14845" width="3.28515625" style="15" customWidth="1"/>
    <col min="14846" max="14846" width="12.7109375" style="15" customWidth="1"/>
    <col min="14847" max="14847" width="2.42578125" style="15" customWidth="1"/>
    <col min="14848" max="14848" width="10.7109375" style="15" customWidth="1"/>
    <col min="14849" max="14849" width="2.7109375" style="15" customWidth="1"/>
    <col min="14850" max="14850" width="14.28515625" style="15" customWidth="1"/>
    <col min="14851" max="14851" width="2.5703125" style="15" customWidth="1"/>
    <col min="14852" max="14852" width="10.7109375" style="15" customWidth="1"/>
    <col min="14853" max="14853" width="2.7109375" style="15" customWidth="1"/>
    <col min="14854" max="14854" width="14.28515625" style="15" customWidth="1"/>
    <col min="14855" max="14855" width="2.5703125" style="15" customWidth="1"/>
    <col min="14856" max="14856" width="23" style="15" bestFit="1" customWidth="1"/>
    <col min="14857" max="14859" width="9.28515625" style="15"/>
    <col min="14860" max="14860" width="9.5703125" style="15" bestFit="1" customWidth="1"/>
    <col min="14861" max="15094" width="9.28515625" style="15"/>
    <col min="15095" max="15095" width="6" style="15" customWidth="1"/>
    <col min="15096" max="15096" width="3" style="15" customWidth="1"/>
    <col min="15097" max="15097" width="42.5703125" style="15" customWidth="1"/>
    <col min="15098" max="15098" width="13.42578125" style="15" customWidth="1"/>
    <col min="15099" max="15099" width="3" style="15" customWidth="1"/>
    <col min="15100" max="15100" width="12.7109375" style="15" customWidth="1"/>
    <col min="15101" max="15101" width="3.28515625" style="15" customWidth="1"/>
    <col min="15102" max="15102" width="12.7109375" style="15" customWidth="1"/>
    <col min="15103" max="15103" width="2.42578125" style="15" customWidth="1"/>
    <col min="15104" max="15104" width="10.7109375" style="15" customWidth="1"/>
    <col min="15105" max="15105" width="2.7109375" style="15" customWidth="1"/>
    <col min="15106" max="15106" width="14.28515625" style="15" customWidth="1"/>
    <col min="15107" max="15107" width="2.5703125" style="15" customWidth="1"/>
    <col min="15108" max="15108" width="10.7109375" style="15" customWidth="1"/>
    <col min="15109" max="15109" width="2.7109375" style="15" customWidth="1"/>
    <col min="15110" max="15110" width="14.28515625" style="15" customWidth="1"/>
    <col min="15111" max="15111" width="2.5703125" style="15" customWidth="1"/>
    <col min="15112" max="15112" width="23" style="15" bestFit="1" customWidth="1"/>
    <col min="15113" max="15115" width="9.28515625" style="15"/>
    <col min="15116" max="15116" width="9.5703125" style="15" bestFit="1" customWidth="1"/>
    <col min="15117" max="15350" width="9.28515625" style="15"/>
    <col min="15351" max="15351" width="6" style="15" customWidth="1"/>
    <col min="15352" max="15352" width="3" style="15" customWidth="1"/>
    <col min="15353" max="15353" width="42.5703125" style="15" customWidth="1"/>
    <col min="15354" max="15354" width="13.42578125" style="15" customWidth="1"/>
    <col min="15355" max="15355" width="3" style="15" customWidth="1"/>
    <col min="15356" max="15356" width="12.7109375" style="15" customWidth="1"/>
    <col min="15357" max="15357" width="3.28515625" style="15" customWidth="1"/>
    <col min="15358" max="15358" width="12.7109375" style="15" customWidth="1"/>
    <col min="15359" max="15359" width="2.42578125" style="15" customWidth="1"/>
    <col min="15360" max="15360" width="10.7109375" style="15" customWidth="1"/>
    <col min="15361" max="15361" width="2.7109375" style="15" customWidth="1"/>
    <col min="15362" max="15362" width="14.28515625" style="15" customWidth="1"/>
    <col min="15363" max="15363" width="2.5703125" style="15" customWidth="1"/>
    <col min="15364" max="15364" width="10.7109375" style="15" customWidth="1"/>
    <col min="15365" max="15365" width="2.7109375" style="15" customWidth="1"/>
    <col min="15366" max="15366" width="14.28515625" style="15" customWidth="1"/>
    <col min="15367" max="15367" width="2.5703125" style="15" customWidth="1"/>
    <col min="15368" max="15368" width="23" style="15" bestFit="1" customWidth="1"/>
    <col min="15369" max="15371" width="9.28515625" style="15"/>
    <col min="15372" max="15372" width="9.5703125" style="15" bestFit="1" customWidth="1"/>
    <col min="15373" max="15606" width="9.28515625" style="15"/>
    <col min="15607" max="15607" width="6" style="15" customWidth="1"/>
    <col min="15608" max="15608" width="3" style="15" customWidth="1"/>
    <col min="15609" max="15609" width="42.5703125" style="15" customWidth="1"/>
    <col min="15610" max="15610" width="13.42578125" style="15" customWidth="1"/>
    <col min="15611" max="15611" width="3" style="15" customWidth="1"/>
    <col min="15612" max="15612" width="12.7109375" style="15" customWidth="1"/>
    <col min="15613" max="15613" width="3.28515625" style="15" customWidth="1"/>
    <col min="15614" max="15614" width="12.7109375" style="15" customWidth="1"/>
    <col min="15615" max="15615" width="2.42578125" style="15" customWidth="1"/>
    <col min="15616" max="15616" width="10.7109375" style="15" customWidth="1"/>
    <col min="15617" max="15617" width="2.7109375" style="15" customWidth="1"/>
    <col min="15618" max="15618" width="14.28515625" style="15" customWidth="1"/>
    <col min="15619" max="15619" width="2.5703125" style="15" customWidth="1"/>
    <col min="15620" max="15620" width="10.7109375" style="15" customWidth="1"/>
    <col min="15621" max="15621" width="2.7109375" style="15" customWidth="1"/>
    <col min="15622" max="15622" width="14.28515625" style="15" customWidth="1"/>
    <col min="15623" max="15623" width="2.5703125" style="15" customWidth="1"/>
    <col min="15624" max="15624" width="23" style="15" bestFit="1" customWidth="1"/>
    <col min="15625" max="15627" width="9.28515625" style="15"/>
    <col min="15628" max="15628" width="9.5703125" style="15" bestFit="1" customWidth="1"/>
    <col min="15629" max="15862" width="9.28515625" style="15"/>
    <col min="15863" max="15863" width="6" style="15" customWidth="1"/>
    <col min="15864" max="15864" width="3" style="15" customWidth="1"/>
    <col min="15865" max="15865" width="42.5703125" style="15" customWidth="1"/>
    <col min="15866" max="15866" width="13.42578125" style="15" customWidth="1"/>
    <col min="15867" max="15867" width="3" style="15" customWidth="1"/>
    <col min="15868" max="15868" width="12.7109375" style="15" customWidth="1"/>
    <col min="15869" max="15869" width="3.28515625" style="15" customWidth="1"/>
    <col min="15870" max="15870" width="12.7109375" style="15" customWidth="1"/>
    <col min="15871" max="15871" width="2.42578125" style="15" customWidth="1"/>
    <col min="15872" max="15872" width="10.7109375" style="15" customWidth="1"/>
    <col min="15873" max="15873" width="2.7109375" style="15" customWidth="1"/>
    <col min="15874" max="15874" width="14.28515625" style="15" customWidth="1"/>
    <col min="15875" max="15875" width="2.5703125" style="15" customWidth="1"/>
    <col min="15876" max="15876" width="10.7109375" style="15" customWidth="1"/>
    <col min="15877" max="15877" width="2.7109375" style="15" customWidth="1"/>
    <col min="15878" max="15878" width="14.28515625" style="15" customWidth="1"/>
    <col min="15879" max="15879" width="2.5703125" style="15" customWidth="1"/>
    <col min="15880" max="15880" width="23" style="15" bestFit="1" customWidth="1"/>
    <col min="15881" max="15883" width="9.28515625" style="15"/>
    <col min="15884" max="15884" width="9.5703125" style="15" bestFit="1" customWidth="1"/>
    <col min="15885" max="16118" width="9.28515625" style="15"/>
    <col min="16119" max="16119" width="6" style="15" customWidth="1"/>
    <col min="16120" max="16120" width="3" style="15" customWidth="1"/>
    <col min="16121" max="16121" width="42.5703125" style="15" customWidth="1"/>
    <col min="16122" max="16122" width="13.42578125" style="15" customWidth="1"/>
    <col min="16123" max="16123" width="3" style="15" customWidth="1"/>
    <col min="16124" max="16124" width="12.7109375" style="15" customWidth="1"/>
    <col min="16125" max="16125" width="3.28515625" style="15" customWidth="1"/>
    <col min="16126" max="16126" width="12.7109375" style="15" customWidth="1"/>
    <col min="16127" max="16127" width="2.42578125" style="15" customWidth="1"/>
    <col min="16128" max="16128" width="10.7109375" style="15" customWidth="1"/>
    <col min="16129" max="16129" width="2.7109375" style="15" customWidth="1"/>
    <col min="16130" max="16130" width="14.28515625" style="15" customWidth="1"/>
    <col min="16131" max="16131" width="2.5703125" style="15" customWidth="1"/>
    <col min="16132" max="16132" width="10.7109375" style="15" customWidth="1"/>
    <col min="16133" max="16133" width="2.7109375" style="15" customWidth="1"/>
    <col min="16134" max="16134" width="14.28515625" style="15" customWidth="1"/>
    <col min="16135" max="16135" width="2.5703125" style="15" customWidth="1"/>
    <col min="16136" max="16136" width="23" style="15" bestFit="1" customWidth="1"/>
    <col min="16137" max="16139" width="9.28515625" style="15"/>
    <col min="16140" max="16140" width="9.5703125" style="15" bestFit="1" customWidth="1"/>
    <col min="16141" max="16380" width="9.28515625" style="15"/>
    <col min="16381" max="16384" width="9.28515625" style="15" customWidth="1"/>
  </cols>
  <sheetData>
    <row r="1" spans="1:9">
      <c r="A1" s="233" t="s">
        <v>73</v>
      </c>
      <c r="B1" s="233"/>
      <c r="C1" s="233"/>
      <c r="D1" s="233"/>
      <c r="E1" s="233"/>
      <c r="F1" s="233"/>
      <c r="G1" s="233"/>
      <c r="H1" s="233"/>
    </row>
    <row r="2" spans="1:9">
      <c r="A2" s="233" t="str">
        <f>'Table of Contents'!A2:C2</f>
        <v>Local Service Annual Transmission Revenue Requirements (ATRR)</v>
      </c>
      <c r="B2" s="233"/>
      <c r="C2" s="233"/>
      <c r="D2" s="233"/>
      <c r="E2" s="233"/>
      <c r="F2" s="233"/>
      <c r="G2" s="233"/>
      <c r="H2" s="233"/>
    </row>
    <row r="3" spans="1:9">
      <c r="A3" s="233" t="str">
        <f>'Table of Contents'!A3:C3</f>
        <v>Per Attachment 2 of Appendix B to Attachment F of the ISO New England Inc. Open Access Transmission Tariff</v>
      </c>
      <c r="B3" s="233"/>
      <c r="C3" s="233"/>
      <c r="D3" s="233"/>
      <c r="E3" s="233"/>
      <c r="F3" s="233"/>
      <c r="G3" s="233"/>
      <c r="H3" s="233"/>
    </row>
    <row r="4" spans="1:9">
      <c r="A4" s="233" t="s">
        <v>117</v>
      </c>
      <c r="B4" s="233"/>
      <c r="C4" s="233"/>
      <c r="D4" s="233"/>
      <c r="E4" s="233"/>
      <c r="F4" s="233"/>
      <c r="G4" s="233"/>
      <c r="H4" s="233"/>
    </row>
    <row r="5" spans="1:9">
      <c r="A5" s="233" t="s">
        <v>118</v>
      </c>
      <c r="B5" s="233"/>
      <c r="C5" s="233"/>
      <c r="D5" s="233"/>
      <c r="E5" s="233"/>
      <c r="F5" s="233"/>
      <c r="G5" s="233"/>
      <c r="H5" s="233"/>
    </row>
    <row r="6" spans="1:9">
      <c r="A6" s="233" t="str">
        <f>'WS 2a VP Expense Detail'!A6:L6</f>
        <v>For Costs in 2023</v>
      </c>
      <c r="B6" s="233"/>
      <c r="C6" s="233"/>
      <c r="D6" s="233"/>
      <c r="E6" s="233"/>
      <c r="F6" s="233"/>
      <c r="G6" s="233"/>
      <c r="H6" s="233"/>
    </row>
    <row r="7" spans="1:9">
      <c r="A7" s="5"/>
      <c r="B7" s="5"/>
      <c r="C7" s="5"/>
      <c r="D7" s="5"/>
      <c r="E7" s="5"/>
      <c r="F7" s="5"/>
      <c r="G7" s="5"/>
      <c r="H7" s="5"/>
    </row>
    <row r="8" spans="1:9">
      <c r="B8" s="11" t="s">
        <v>4</v>
      </c>
      <c r="F8" s="17" t="s">
        <v>5</v>
      </c>
      <c r="G8" s="17"/>
      <c r="H8" s="17" t="s">
        <v>51</v>
      </c>
    </row>
    <row r="9" spans="1:9">
      <c r="A9" s="45"/>
      <c r="D9" s="22" t="s">
        <v>80</v>
      </c>
    </row>
    <row r="10" spans="1:9">
      <c r="A10" s="44" t="s">
        <v>105</v>
      </c>
      <c r="B10" s="41"/>
      <c r="C10" s="41"/>
      <c r="D10" s="22" t="s">
        <v>81</v>
      </c>
      <c r="E10" s="41"/>
      <c r="F10" s="31"/>
      <c r="G10" s="31"/>
      <c r="H10" s="26"/>
    </row>
    <row r="11" spans="1:9">
      <c r="A11" s="43" t="s">
        <v>52</v>
      </c>
      <c r="B11" s="40" t="s">
        <v>7</v>
      </c>
      <c r="C11" s="41"/>
      <c r="D11" s="21" t="s">
        <v>52</v>
      </c>
      <c r="E11" s="41"/>
      <c r="F11" s="40" t="s">
        <v>106</v>
      </c>
      <c r="G11" s="26"/>
      <c r="H11" s="40" t="s">
        <v>54</v>
      </c>
    </row>
    <row r="12" spans="1:9">
      <c r="A12" s="44"/>
      <c r="B12" s="26"/>
      <c r="C12" s="41"/>
      <c r="D12" s="22"/>
      <c r="E12" s="41"/>
      <c r="F12" s="26"/>
      <c r="G12" s="26"/>
      <c r="H12" s="26"/>
    </row>
    <row r="13" spans="1:9">
      <c r="A13" s="29">
        <v>1</v>
      </c>
      <c r="B13" s="51" t="s">
        <v>119</v>
      </c>
      <c r="C13" s="37"/>
      <c r="D13" s="29">
        <v>456</v>
      </c>
      <c r="F13" s="20">
        <v>-6396</v>
      </c>
      <c r="G13" s="39"/>
      <c r="H13" s="2" t="s">
        <v>120</v>
      </c>
      <c r="I13" s="34"/>
    </row>
    <row r="14" spans="1:9">
      <c r="A14" s="29">
        <f>A13+1</f>
        <v>2</v>
      </c>
      <c r="B14" s="51" t="s">
        <v>121</v>
      </c>
      <c r="C14" s="37"/>
      <c r="D14" s="29">
        <v>565</v>
      </c>
      <c r="F14" s="76">
        <v>0</v>
      </c>
      <c r="G14" s="36"/>
      <c r="H14" s="2" t="s">
        <v>122</v>
      </c>
      <c r="I14" s="34"/>
    </row>
    <row r="15" spans="1:9">
      <c r="A15" s="29">
        <f t="shared" ref="A15:A16" si="0">A14+1</f>
        <v>3</v>
      </c>
      <c r="B15" s="51" t="s">
        <v>123</v>
      </c>
      <c r="C15" s="37"/>
      <c r="D15" s="29">
        <v>456</v>
      </c>
      <c r="F15" s="76">
        <v>-1598429.1944111418</v>
      </c>
      <c r="G15" s="36"/>
      <c r="H15" s="2" t="s">
        <v>124</v>
      </c>
      <c r="I15" s="34"/>
    </row>
    <row r="16" spans="1:9">
      <c r="A16" s="29">
        <f t="shared" si="0"/>
        <v>4</v>
      </c>
      <c r="B16" s="51" t="s">
        <v>125</v>
      </c>
      <c r="C16" s="37"/>
      <c r="D16" s="29">
        <v>456</v>
      </c>
      <c r="F16" s="76">
        <v>-12865.539199999997</v>
      </c>
      <c r="G16" s="36"/>
      <c r="H16" s="2" t="s">
        <v>126</v>
      </c>
      <c r="I16" s="34"/>
    </row>
    <row r="17" spans="1:9">
      <c r="A17" s="29">
        <f>+A16+1</f>
        <v>5</v>
      </c>
      <c r="B17" s="51" t="s">
        <v>127</v>
      </c>
      <c r="C17" s="29" t="s">
        <v>90</v>
      </c>
      <c r="D17" s="29">
        <v>454</v>
      </c>
      <c r="F17" s="76">
        <v>-310991.5464194183</v>
      </c>
      <c r="G17" s="36"/>
      <c r="H17" s="2" t="s">
        <v>128</v>
      </c>
      <c r="I17" s="34"/>
    </row>
    <row r="19" spans="1:9">
      <c r="A19" s="29">
        <f>A17+1</f>
        <v>6</v>
      </c>
      <c r="B19" s="158" t="s">
        <v>129</v>
      </c>
      <c r="F19" s="226">
        <v>-165202</v>
      </c>
      <c r="H19" s="153" t="s">
        <v>130</v>
      </c>
    </row>
    <row r="20" spans="1:9">
      <c r="A20" s="29">
        <f>A19+1</f>
        <v>7</v>
      </c>
      <c r="B20" s="158" t="s">
        <v>131</v>
      </c>
      <c r="F20" s="132">
        <f>'WS 3 Forecast '!$D$28</f>
        <v>0.10401796950503313</v>
      </c>
      <c r="H20" s="160" t="s">
        <v>132</v>
      </c>
    </row>
    <row r="21" spans="1:9">
      <c r="A21" s="29">
        <f>A20+1</f>
        <v>8</v>
      </c>
      <c r="B21" s="158" t="s">
        <v>133</v>
      </c>
      <c r="F21" s="140">
        <f>F19*F20</f>
        <v>-17183.976598170484</v>
      </c>
    </row>
    <row r="23" spans="1:9" ht="13.5" thickBot="1">
      <c r="A23" s="29">
        <f>A21+1</f>
        <v>9</v>
      </c>
      <c r="B23" s="15" t="s">
        <v>134</v>
      </c>
      <c r="F23" s="46">
        <f>SUM(F13:F17)+F21</f>
        <v>-1945866.2566287308</v>
      </c>
    </row>
    <row r="24" spans="1:9" ht="13.5" thickTop="1"/>
    <row r="25" spans="1:9">
      <c r="A25" s="109" t="s">
        <v>43</v>
      </c>
      <c r="B25" s="16"/>
    </row>
    <row r="26" spans="1:9">
      <c r="A26" s="17" t="s">
        <v>44</v>
      </c>
      <c r="B26" s="1" t="s">
        <v>96</v>
      </c>
    </row>
    <row r="27" spans="1:9">
      <c r="A27" s="29" t="s">
        <v>90</v>
      </c>
      <c r="B27" s="15" t="s">
        <v>135</v>
      </c>
    </row>
    <row r="28" spans="1:9">
      <c r="A28" s="29"/>
    </row>
  </sheetData>
  <mergeCells count="6">
    <mergeCell ref="A6:H6"/>
    <mergeCell ref="A1:H1"/>
    <mergeCell ref="A2:H2"/>
    <mergeCell ref="A3:H3"/>
    <mergeCell ref="A4:H4"/>
    <mergeCell ref="A5:H5"/>
  </mergeCells>
  <pageMargins left="0.7" right="0.7" top="0.75" bottom="0.75" header="0.3" footer="0.3"/>
  <pageSetup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J42"/>
  <sheetViews>
    <sheetView topLeftCell="A4" zoomScaleNormal="100" zoomScaleSheetLayoutView="90" zoomScalePageLayoutView="145" workbookViewId="0">
      <selection activeCell="D33" sqref="D33"/>
    </sheetView>
  </sheetViews>
  <sheetFormatPr defaultRowHeight="12.95"/>
  <cols>
    <col min="1" max="1" width="6" style="15" bestFit="1" customWidth="1"/>
    <col min="2" max="2" width="85.28515625" style="15" customWidth="1"/>
    <col min="3" max="3" width="3.28515625" style="15" customWidth="1"/>
    <col min="4" max="4" width="15.42578125" style="15" bestFit="1" customWidth="1"/>
    <col min="5" max="5" width="2.5703125" style="15" customWidth="1"/>
    <col min="6" max="6" width="14.5703125" style="15" customWidth="1"/>
    <col min="7" max="7" width="2.5703125" style="15" customWidth="1"/>
    <col min="8" max="8" width="14.5703125" style="15" customWidth="1"/>
    <col min="9" max="9" width="2.5703125" style="15" customWidth="1"/>
    <col min="10" max="10" width="34.5703125" style="15" bestFit="1" customWidth="1"/>
    <col min="11" max="249" width="9.28515625" style="15"/>
    <col min="250" max="250" width="9.42578125" style="15" customWidth="1"/>
    <col min="251" max="251" width="58.7109375" style="15" customWidth="1"/>
    <col min="252" max="252" width="7.42578125" style="15" customWidth="1"/>
    <col min="253" max="253" width="8.7109375" style="15" customWidth="1"/>
    <col min="254" max="254" width="13.42578125" style="15" customWidth="1"/>
    <col min="255" max="255" width="6.28515625" style="15" customWidth="1"/>
    <col min="256" max="256" width="9.28515625" style="15"/>
    <col min="257" max="257" width="4.5703125" style="15" customWidth="1"/>
    <col min="258" max="258" width="15" style="15" customWidth="1"/>
    <col min="259" max="259" width="3.42578125" style="15" customWidth="1"/>
    <col min="260" max="260" width="12.42578125" style="15" customWidth="1"/>
    <col min="261" max="261" width="4.42578125" style="15" customWidth="1"/>
    <col min="262" max="262" width="11" style="15" customWidth="1"/>
    <col min="263" max="263" width="9.28515625" style="15"/>
    <col min="264" max="264" width="11.42578125" style="15" customWidth="1"/>
    <col min="265" max="505" width="9.28515625" style="15"/>
    <col min="506" max="506" width="9.42578125" style="15" customWidth="1"/>
    <col min="507" max="507" width="58.7109375" style="15" customWidth="1"/>
    <col min="508" max="508" width="7.42578125" style="15" customWidth="1"/>
    <col min="509" max="509" width="8.7109375" style="15" customWidth="1"/>
    <col min="510" max="510" width="13.42578125" style="15" customWidth="1"/>
    <col min="511" max="511" width="6.28515625" style="15" customWidth="1"/>
    <col min="512" max="512" width="9.28515625" style="15"/>
    <col min="513" max="513" width="4.5703125" style="15" customWidth="1"/>
    <col min="514" max="514" width="15" style="15" customWidth="1"/>
    <col min="515" max="515" width="3.42578125" style="15" customWidth="1"/>
    <col min="516" max="516" width="12.42578125" style="15" customWidth="1"/>
    <col min="517" max="517" width="4.42578125" style="15" customWidth="1"/>
    <col min="518" max="518" width="11" style="15" customWidth="1"/>
    <col min="519" max="519" width="9.28515625" style="15"/>
    <col min="520" max="520" width="11.42578125" style="15" customWidth="1"/>
    <col min="521" max="761" width="9.28515625" style="15"/>
    <col min="762" max="762" width="9.42578125" style="15" customWidth="1"/>
    <col min="763" max="763" width="58.7109375" style="15" customWidth="1"/>
    <col min="764" max="764" width="7.42578125" style="15" customWidth="1"/>
    <col min="765" max="765" width="8.7109375" style="15" customWidth="1"/>
    <col min="766" max="766" width="13.42578125" style="15" customWidth="1"/>
    <col min="767" max="767" width="6.28515625" style="15" customWidth="1"/>
    <col min="768" max="768" width="9.28515625" style="15"/>
    <col min="769" max="769" width="4.5703125" style="15" customWidth="1"/>
    <col min="770" max="770" width="15" style="15" customWidth="1"/>
    <col min="771" max="771" width="3.42578125" style="15" customWidth="1"/>
    <col min="772" max="772" width="12.42578125" style="15" customWidth="1"/>
    <col min="773" max="773" width="4.42578125" style="15" customWidth="1"/>
    <col min="774" max="774" width="11" style="15" customWidth="1"/>
    <col min="775" max="775" width="9.28515625" style="15"/>
    <col min="776" max="776" width="11.42578125" style="15" customWidth="1"/>
    <col min="777" max="1017" width="9.28515625" style="15"/>
    <col min="1018" max="1018" width="9.42578125" style="15" customWidth="1"/>
    <col min="1019" max="1019" width="58.7109375" style="15" customWidth="1"/>
    <col min="1020" max="1020" width="7.42578125" style="15" customWidth="1"/>
    <col min="1021" max="1021" width="8.7109375" style="15" customWidth="1"/>
    <col min="1022" max="1022" width="13.42578125" style="15" customWidth="1"/>
    <col min="1023" max="1023" width="6.28515625" style="15" customWidth="1"/>
    <col min="1024" max="1024" width="9.28515625" style="15"/>
    <col min="1025" max="1025" width="4.5703125" style="15" customWidth="1"/>
    <col min="1026" max="1026" width="15" style="15" customWidth="1"/>
    <col min="1027" max="1027" width="3.42578125" style="15" customWidth="1"/>
    <col min="1028" max="1028" width="12.42578125" style="15" customWidth="1"/>
    <col min="1029" max="1029" width="4.42578125" style="15" customWidth="1"/>
    <col min="1030" max="1030" width="11" style="15" customWidth="1"/>
    <col min="1031" max="1031" width="9.28515625" style="15"/>
    <col min="1032" max="1032" width="11.42578125" style="15" customWidth="1"/>
    <col min="1033" max="1273" width="9.28515625" style="15"/>
    <col min="1274" max="1274" width="9.42578125" style="15" customWidth="1"/>
    <col min="1275" max="1275" width="58.7109375" style="15" customWidth="1"/>
    <col min="1276" max="1276" width="7.42578125" style="15" customWidth="1"/>
    <col min="1277" max="1277" width="8.7109375" style="15" customWidth="1"/>
    <col min="1278" max="1278" width="13.42578125" style="15" customWidth="1"/>
    <col min="1279" max="1279" width="6.28515625" style="15" customWidth="1"/>
    <col min="1280" max="1280" width="9.28515625" style="15"/>
    <col min="1281" max="1281" width="4.5703125" style="15" customWidth="1"/>
    <col min="1282" max="1282" width="15" style="15" customWidth="1"/>
    <col min="1283" max="1283" width="3.42578125" style="15" customWidth="1"/>
    <col min="1284" max="1284" width="12.42578125" style="15" customWidth="1"/>
    <col min="1285" max="1285" width="4.42578125" style="15" customWidth="1"/>
    <col min="1286" max="1286" width="11" style="15" customWidth="1"/>
    <col min="1287" max="1287" width="9.28515625" style="15"/>
    <col min="1288" max="1288" width="11.42578125" style="15" customWidth="1"/>
    <col min="1289" max="1529" width="9.28515625" style="15"/>
    <col min="1530" max="1530" width="9.42578125" style="15" customWidth="1"/>
    <col min="1531" max="1531" width="58.7109375" style="15" customWidth="1"/>
    <col min="1532" max="1532" width="7.42578125" style="15" customWidth="1"/>
    <col min="1533" max="1533" width="8.7109375" style="15" customWidth="1"/>
    <col min="1534" max="1534" width="13.42578125" style="15" customWidth="1"/>
    <col min="1535" max="1535" width="6.28515625" style="15" customWidth="1"/>
    <col min="1536" max="1536" width="9.28515625" style="15"/>
    <col min="1537" max="1537" width="4.5703125" style="15" customWidth="1"/>
    <col min="1538" max="1538" width="15" style="15" customWidth="1"/>
    <col min="1539" max="1539" width="3.42578125" style="15" customWidth="1"/>
    <col min="1540" max="1540" width="12.42578125" style="15" customWidth="1"/>
    <col min="1541" max="1541" width="4.42578125" style="15" customWidth="1"/>
    <col min="1542" max="1542" width="11" style="15" customWidth="1"/>
    <col min="1543" max="1543" width="9.28515625" style="15"/>
    <col min="1544" max="1544" width="11.42578125" style="15" customWidth="1"/>
    <col min="1545" max="1785" width="9.28515625" style="15"/>
    <col min="1786" max="1786" width="9.42578125" style="15" customWidth="1"/>
    <col min="1787" max="1787" width="58.7109375" style="15" customWidth="1"/>
    <col min="1788" max="1788" width="7.42578125" style="15" customWidth="1"/>
    <col min="1789" max="1789" width="8.7109375" style="15" customWidth="1"/>
    <col min="1790" max="1790" width="13.42578125" style="15" customWidth="1"/>
    <col min="1791" max="1791" width="6.28515625" style="15" customWidth="1"/>
    <col min="1792" max="1792" width="9.28515625" style="15"/>
    <col min="1793" max="1793" width="4.5703125" style="15" customWidth="1"/>
    <col min="1794" max="1794" width="15" style="15" customWidth="1"/>
    <col min="1795" max="1795" width="3.42578125" style="15" customWidth="1"/>
    <col min="1796" max="1796" width="12.42578125" style="15" customWidth="1"/>
    <col min="1797" max="1797" width="4.42578125" style="15" customWidth="1"/>
    <col min="1798" max="1798" width="11" style="15" customWidth="1"/>
    <col min="1799" max="1799" width="9.28515625" style="15"/>
    <col min="1800" max="1800" width="11.42578125" style="15" customWidth="1"/>
    <col min="1801" max="2041" width="9.28515625" style="15"/>
    <col min="2042" max="2042" width="9.42578125" style="15" customWidth="1"/>
    <col min="2043" max="2043" width="58.7109375" style="15" customWidth="1"/>
    <col min="2044" max="2044" width="7.42578125" style="15" customWidth="1"/>
    <col min="2045" max="2045" width="8.7109375" style="15" customWidth="1"/>
    <col min="2046" max="2046" width="13.42578125" style="15" customWidth="1"/>
    <col min="2047" max="2047" width="6.28515625" style="15" customWidth="1"/>
    <col min="2048" max="2048" width="9.28515625" style="15"/>
    <col min="2049" max="2049" width="4.5703125" style="15" customWidth="1"/>
    <col min="2050" max="2050" width="15" style="15" customWidth="1"/>
    <col min="2051" max="2051" width="3.42578125" style="15" customWidth="1"/>
    <col min="2052" max="2052" width="12.42578125" style="15" customWidth="1"/>
    <col min="2053" max="2053" width="4.42578125" style="15" customWidth="1"/>
    <col min="2054" max="2054" width="11" style="15" customWidth="1"/>
    <col min="2055" max="2055" width="9.28515625" style="15"/>
    <col min="2056" max="2056" width="11.42578125" style="15" customWidth="1"/>
    <col min="2057" max="2297" width="9.28515625" style="15"/>
    <col min="2298" max="2298" width="9.42578125" style="15" customWidth="1"/>
    <col min="2299" max="2299" width="58.7109375" style="15" customWidth="1"/>
    <col min="2300" max="2300" width="7.42578125" style="15" customWidth="1"/>
    <col min="2301" max="2301" width="8.7109375" style="15" customWidth="1"/>
    <col min="2302" max="2302" width="13.42578125" style="15" customWidth="1"/>
    <col min="2303" max="2303" width="6.28515625" style="15" customWidth="1"/>
    <col min="2304" max="2304" width="9.28515625" style="15"/>
    <col min="2305" max="2305" width="4.5703125" style="15" customWidth="1"/>
    <col min="2306" max="2306" width="15" style="15" customWidth="1"/>
    <col min="2307" max="2307" width="3.42578125" style="15" customWidth="1"/>
    <col min="2308" max="2308" width="12.42578125" style="15" customWidth="1"/>
    <col min="2309" max="2309" width="4.42578125" style="15" customWidth="1"/>
    <col min="2310" max="2310" width="11" style="15" customWidth="1"/>
    <col min="2311" max="2311" width="9.28515625" style="15"/>
    <col min="2312" max="2312" width="11.42578125" style="15" customWidth="1"/>
    <col min="2313" max="2553" width="9.28515625" style="15"/>
    <col min="2554" max="2554" width="9.42578125" style="15" customWidth="1"/>
    <col min="2555" max="2555" width="58.7109375" style="15" customWidth="1"/>
    <col min="2556" max="2556" width="7.42578125" style="15" customWidth="1"/>
    <col min="2557" max="2557" width="8.7109375" style="15" customWidth="1"/>
    <col min="2558" max="2558" width="13.42578125" style="15" customWidth="1"/>
    <col min="2559" max="2559" width="6.28515625" style="15" customWidth="1"/>
    <col min="2560" max="2560" width="9.28515625" style="15"/>
    <col min="2561" max="2561" width="4.5703125" style="15" customWidth="1"/>
    <col min="2562" max="2562" width="15" style="15" customWidth="1"/>
    <col min="2563" max="2563" width="3.42578125" style="15" customWidth="1"/>
    <col min="2564" max="2564" width="12.42578125" style="15" customWidth="1"/>
    <col min="2565" max="2565" width="4.42578125" style="15" customWidth="1"/>
    <col min="2566" max="2566" width="11" style="15" customWidth="1"/>
    <col min="2567" max="2567" width="9.28515625" style="15"/>
    <col min="2568" max="2568" width="11.42578125" style="15" customWidth="1"/>
    <col min="2569" max="2809" width="9.28515625" style="15"/>
    <col min="2810" max="2810" width="9.42578125" style="15" customWidth="1"/>
    <col min="2811" max="2811" width="58.7109375" style="15" customWidth="1"/>
    <col min="2812" max="2812" width="7.42578125" style="15" customWidth="1"/>
    <col min="2813" max="2813" width="8.7109375" style="15" customWidth="1"/>
    <col min="2814" max="2814" width="13.42578125" style="15" customWidth="1"/>
    <col min="2815" max="2815" width="6.28515625" style="15" customWidth="1"/>
    <col min="2816" max="2816" width="9.28515625" style="15"/>
    <col min="2817" max="2817" width="4.5703125" style="15" customWidth="1"/>
    <col min="2818" max="2818" width="15" style="15" customWidth="1"/>
    <col min="2819" max="2819" width="3.42578125" style="15" customWidth="1"/>
    <col min="2820" max="2820" width="12.42578125" style="15" customWidth="1"/>
    <col min="2821" max="2821" width="4.42578125" style="15" customWidth="1"/>
    <col min="2822" max="2822" width="11" style="15" customWidth="1"/>
    <col min="2823" max="2823" width="9.28515625" style="15"/>
    <col min="2824" max="2824" width="11.42578125" style="15" customWidth="1"/>
    <col min="2825" max="3065" width="9.28515625" style="15"/>
    <col min="3066" max="3066" width="9.42578125" style="15" customWidth="1"/>
    <col min="3067" max="3067" width="58.7109375" style="15" customWidth="1"/>
    <col min="3068" max="3068" width="7.42578125" style="15" customWidth="1"/>
    <col min="3069" max="3069" width="8.7109375" style="15" customWidth="1"/>
    <col min="3070" max="3070" width="13.42578125" style="15" customWidth="1"/>
    <col min="3071" max="3071" width="6.28515625" style="15" customWidth="1"/>
    <col min="3072" max="3072" width="9.28515625" style="15"/>
    <col min="3073" max="3073" width="4.5703125" style="15" customWidth="1"/>
    <col min="3074" max="3074" width="15" style="15" customWidth="1"/>
    <col min="3075" max="3075" width="3.42578125" style="15" customWidth="1"/>
    <col min="3076" max="3076" width="12.42578125" style="15" customWidth="1"/>
    <col min="3077" max="3077" width="4.42578125" style="15" customWidth="1"/>
    <col min="3078" max="3078" width="11" style="15" customWidth="1"/>
    <col min="3079" max="3079" width="9.28515625" style="15"/>
    <col min="3080" max="3080" width="11.42578125" style="15" customWidth="1"/>
    <col min="3081" max="3321" width="9.28515625" style="15"/>
    <col min="3322" max="3322" width="9.42578125" style="15" customWidth="1"/>
    <col min="3323" max="3323" width="58.7109375" style="15" customWidth="1"/>
    <col min="3324" max="3324" width="7.42578125" style="15" customWidth="1"/>
    <col min="3325" max="3325" width="8.7109375" style="15" customWidth="1"/>
    <col min="3326" max="3326" width="13.42578125" style="15" customWidth="1"/>
    <col min="3327" max="3327" width="6.28515625" style="15" customWidth="1"/>
    <col min="3328" max="3328" width="9.28515625" style="15"/>
    <col min="3329" max="3329" width="4.5703125" style="15" customWidth="1"/>
    <col min="3330" max="3330" width="15" style="15" customWidth="1"/>
    <col min="3331" max="3331" width="3.42578125" style="15" customWidth="1"/>
    <col min="3332" max="3332" width="12.42578125" style="15" customWidth="1"/>
    <col min="3333" max="3333" width="4.42578125" style="15" customWidth="1"/>
    <col min="3334" max="3334" width="11" style="15" customWidth="1"/>
    <col min="3335" max="3335" width="9.28515625" style="15"/>
    <col min="3336" max="3336" width="11.42578125" style="15" customWidth="1"/>
    <col min="3337" max="3577" width="9.28515625" style="15"/>
    <col min="3578" max="3578" width="9.42578125" style="15" customWidth="1"/>
    <col min="3579" max="3579" width="58.7109375" style="15" customWidth="1"/>
    <col min="3580" max="3580" width="7.42578125" style="15" customWidth="1"/>
    <col min="3581" max="3581" width="8.7109375" style="15" customWidth="1"/>
    <col min="3582" max="3582" width="13.42578125" style="15" customWidth="1"/>
    <col min="3583" max="3583" width="6.28515625" style="15" customWidth="1"/>
    <col min="3584" max="3584" width="9.28515625" style="15"/>
    <col min="3585" max="3585" width="4.5703125" style="15" customWidth="1"/>
    <col min="3586" max="3586" width="15" style="15" customWidth="1"/>
    <col min="3587" max="3587" width="3.42578125" style="15" customWidth="1"/>
    <col min="3588" max="3588" width="12.42578125" style="15" customWidth="1"/>
    <col min="3589" max="3589" width="4.42578125" style="15" customWidth="1"/>
    <col min="3590" max="3590" width="11" style="15" customWidth="1"/>
    <col min="3591" max="3591" width="9.28515625" style="15"/>
    <col min="3592" max="3592" width="11.42578125" style="15" customWidth="1"/>
    <col min="3593" max="3833" width="9.28515625" style="15"/>
    <col min="3834" max="3834" width="9.42578125" style="15" customWidth="1"/>
    <col min="3835" max="3835" width="58.7109375" style="15" customWidth="1"/>
    <col min="3836" max="3836" width="7.42578125" style="15" customWidth="1"/>
    <col min="3837" max="3837" width="8.7109375" style="15" customWidth="1"/>
    <col min="3838" max="3838" width="13.42578125" style="15" customWidth="1"/>
    <col min="3839" max="3839" width="6.28515625" style="15" customWidth="1"/>
    <col min="3840" max="3840" width="9.28515625" style="15"/>
    <col min="3841" max="3841" width="4.5703125" style="15" customWidth="1"/>
    <col min="3842" max="3842" width="15" style="15" customWidth="1"/>
    <col min="3843" max="3843" width="3.42578125" style="15" customWidth="1"/>
    <col min="3844" max="3844" width="12.42578125" style="15" customWidth="1"/>
    <col min="3845" max="3845" width="4.42578125" style="15" customWidth="1"/>
    <col min="3846" max="3846" width="11" style="15" customWidth="1"/>
    <col min="3847" max="3847" width="9.28515625" style="15"/>
    <col min="3848" max="3848" width="11.42578125" style="15" customWidth="1"/>
    <col min="3849" max="4089" width="9.28515625" style="15"/>
    <col min="4090" max="4090" width="9.42578125" style="15" customWidth="1"/>
    <col min="4091" max="4091" width="58.7109375" style="15" customWidth="1"/>
    <col min="4092" max="4092" width="7.42578125" style="15" customWidth="1"/>
    <col min="4093" max="4093" width="8.7109375" style="15" customWidth="1"/>
    <col min="4094" max="4094" width="13.42578125" style="15" customWidth="1"/>
    <col min="4095" max="4095" width="6.28515625" style="15" customWidth="1"/>
    <col min="4096" max="4096" width="9.28515625" style="15"/>
    <col min="4097" max="4097" width="4.5703125" style="15" customWidth="1"/>
    <col min="4098" max="4098" width="15" style="15" customWidth="1"/>
    <col min="4099" max="4099" width="3.42578125" style="15" customWidth="1"/>
    <col min="4100" max="4100" width="12.42578125" style="15" customWidth="1"/>
    <col min="4101" max="4101" width="4.42578125" style="15" customWidth="1"/>
    <col min="4102" max="4102" width="11" style="15" customWidth="1"/>
    <col min="4103" max="4103" width="9.28515625" style="15"/>
    <col min="4104" max="4104" width="11.42578125" style="15" customWidth="1"/>
    <col min="4105" max="4345" width="9.28515625" style="15"/>
    <col min="4346" max="4346" width="9.42578125" style="15" customWidth="1"/>
    <col min="4347" max="4347" width="58.7109375" style="15" customWidth="1"/>
    <col min="4348" max="4348" width="7.42578125" style="15" customWidth="1"/>
    <col min="4349" max="4349" width="8.7109375" style="15" customWidth="1"/>
    <col min="4350" max="4350" width="13.42578125" style="15" customWidth="1"/>
    <col min="4351" max="4351" width="6.28515625" style="15" customWidth="1"/>
    <col min="4352" max="4352" width="9.28515625" style="15"/>
    <col min="4353" max="4353" width="4.5703125" style="15" customWidth="1"/>
    <col min="4354" max="4354" width="15" style="15" customWidth="1"/>
    <col min="4355" max="4355" width="3.42578125" style="15" customWidth="1"/>
    <col min="4356" max="4356" width="12.42578125" style="15" customWidth="1"/>
    <col min="4357" max="4357" width="4.42578125" style="15" customWidth="1"/>
    <col min="4358" max="4358" width="11" style="15" customWidth="1"/>
    <col min="4359" max="4359" width="9.28515625" style="15"/>
    <col min="4360" max="4360" width="11.42578125" style="15" customWidth="1"/>
    <col min="4361" max="4601" width="9.28515625" style="15"/>
    <col min="4602" max="4602" width="9.42578125" style="15" customWidth="1"/>
    <col min="4603" max="4603" width="58.7109375" style="15" customWidth="1"/>
    <col min="4604" max="4604" width="7.42578125" style="15" customWidth="1"/>
    <col min="4605" max="4605" width="8.7109375" style="15" customWidth="1"/>
    <col min="4606" max="4606" width="13.42578125" style="15" customWidth="1"/>
    <col min="4607" max="4607" width="6.28515625" style="15" customWidth="1"/>
    <col min="4608" max="4608" width="9.28515625" style="15"/>
    <col min="4609" max="4609" width="4.5703125" style="15" customWidth="1"/>
    <col min="4610" max="4610" width="15" style="15" customWidth="1"/>
    <col min="4611" max="4611" width="3.42578125" style="15" customWidth="1"/>
    <col min="4612" max="4612" width="12.42578125" style="15" customWidth="1"/>
    <col min="4613" max="4613" width="4.42578125" style="15" customWidth="1"/>
    <col min="4614" max="4614" width="11" style="15" customWidth="1"/>
    <col min="4615" max="4615" width="9.28515625" style="15"/>
    <col min="4616" max="4616" width="11.42578125" style="15" customWidth="1"/>
    <col min="4617" max="4857" width="9.28515625" style="15"/>
    <col min="4858" max="4858" width="9.42578125" style="15" customWidth="1"/>
    <col min="4859" max="4859" width="58.7109375" style="15" customWidth="1"/>
    <col min="4860" max="4860" width="7.42578125" style="15" customWidth="1"/>
    <col min="4861" max="4861" width="8.7109375" style="15" customWidth="1"/>
    <col min="4862" max="4862" width="13.42578125" style="15" customWidth="1"/>
    <col min="4863" max="4863" width="6.28515625" style="15" customWidth="1"/>
    <col min="4864" max="4864" width="9.28515625" style="15"/>
    <col min="4865" max="4865" width="4.5703125" style="15" customWidth="1"/>
    <col min="4866" max="4866" width="15" style="15" customWidth="1"/>
    <col min="4867" max="4867" width="3.42578125" style="15" customWidth="1"/>
    <col min="4868" max="4868" width="12.42578125" style="15" customWidth="1"/>
    <col min="4869" max="4869" width="4.42578125" style="15" customWidth="1"/>
    <col min="4870" max="4870" width="11" style="15" customWidth="1"/>
    <col min="4871" max="4871" width="9.28515625" style="15"/>
    <col min="4872" max="4872" width="11.42578125" style="15" customWidth="1"/>
    <col min="4873" max="5113" width="9.28515625" style="15"/>
    <col min="5114" max="5114" width="9.42578125" style="15" customWidth="1"/>
    <col min="5115" max="5115" width="58.7109375" style="15" customWidth="1"/>
    <col min="5116" max="5116" width="7.42578125" style="15" customWidth="1"/>
    <col min="5117" max="5117" width="8.7109375" style="15" customWidth="1"/>
    <col min="5118" max="5118" width="13.42578125" style="15" customWidth="1"/>
    <col min="5119" max="5119" width="6.28515625" style="15" customWidth="1"/>
    <col min="5120" max="5120" width="9.28515625" style="15"/>
    <col min="5121" max="5121" width="4.5703125" style="15" customWidth="1"/>
    <col min="5122" max="5122" width="15" style="15" customWidth="1"/>
    <col min="5123" max="5123" width="3.42578125" style="15" customWidth="1"/>
    <col min="5124" max="5124" width="12.42578125" style="15" customWidth="1"/>
    <col min="5125" max="5125" width="4.42578125" style="15" customWidth="1"/>
    <col min="5126" max="5126" width="11" style="15" customWidth="1"/>
    <col min="5127" max="5127" width="9.28515625" style="15"/>
    <col min="5128" max="5128" width="11.42578125" style="15" customWidth="1"/>
    <col min="5129" max="5369" width="9.28515625" style="15"/>
    <col min="5370" max="5370" width="9.42578125" style="15" customWidth="1"/>
    <col min="5371" max="5371" width="58.7109375" style="15" customWidth="1"/>
    <col min="5372" max="5372" width="7.42578125" style="15" customWidth="1"/>
    <col min="5373" max="5373" width="8.7109375" style="15" customWidth="1"/>
    <col min="5374" max="5374" width="13.42578125" style="15" customWidth="1"/>
    <col min="5375" max="5375" width="6.28515625" style="15" customWidth="1"/>
    <col min="5376" max="5376" width="9.28515625" style="15"/>
    <col min="5377" max="5377" width="4.5703125" style="15" customWidth="1"/>
    <col min="5378" max="5378" width="15" style="15" customWidth="1"/>
    <col min="5379" max="5379" width="3.42578125" style="15" customWidth="1"/>
    <col min="5380" max="5380" width="12.42578125" style="15" customWidth="1"/>
    <col min="5381" max="5381" width="4.42578125" style="15" customWidth="1"/>
    <col min="5382" max="5382" width="11" style="15" customWidth="1"/>
    <col min="5383" max="5383" width="9.28515625" style="15"/>
    <col min="5384" max="5384" width="11.42578125" style="15" customWidth="1"/>
    <col min="5385" max="5625" width="9.28515625" style="15"/>
    <col min="5626" max="5626" width="9.42578125" style="15" customWidth="1"/>
    <col min="5627" max="5627" width="58.7109375" style="15" customWidth="1"/>
    <col min="5628" max="5628" width="7.42578125" style="15" customWidth="1"/>
    <col min="5629" max="5629" width="8.7109375" style="15" customWidth="1"/>
    <col min="5630" max="5630" width="13.42578125" style="15" customWidth="1"/>
    <col min="5631" max="5631" width="6.28515625" style="15" customWidth="1"/>
    <col min="5632" max="5632" width="9.28515625" style="15"/>
    <col min="5633" max="5633" width="4.5703125" style="15" customWidth="1"/>
    <col min="5634" max="5634" width="15" style="15" customWidth="1"/>
    <col min="5635" max="5635" width="3.42578125" style="15" customWidth="1"/>
    <col min="5636" max="5636" width="12.42578125" style="15" customWidth="1"/>
    <col min="5637" max="5637" width="4.42578125" style="15" customWidth="1"/>
    <col min="5638" max="5638" width="11" style="15" customWidth="1"/>
    <col min="5639" max="5639" width="9.28515625" style="15"/>
    <col min="5640" max="5640" width="11.42578125" style="15" customWidth="1"/>
    <col min="5641" max="5881" width="9.28515625" style="15"/>
    <col min="5882" max="5882" width="9.42578125" style="15" customWidth="1"/>
    <col min="5883" max="5883" width="58.7109375" style="15" customWidth="1"/>
    <col min="5884" max="5884" width="7.42578125" style="15" customWidth="1"/>
    <col min="5885" max="5885" width="8.7109375" style="15" customWidth="1"/>
    <col min="5886" max="5886" width="13.42578125" style="15" customWidth="1"/>
    <col min="5887" max="5887" width="6.28515625" style="15" customWidth="1"/>
    <col min="5888" max="5888" width="9.28515625" style="15"/>
    <col min="5889" max="5889" width="4.5703125" style="15" customWidth="1"/>
    <col min="5890" max="5890" width="15" style="15" customWidth="1"/>
    <col min="5891" max="5891" width="3.42578125" style="15" customWidth="1"/>
    <col min="5892" max="5892" width="12.42578125" style="15" customWidth="1"/>
    <col min="5893" max="5893" width="4.42578125" style="15" customWidth="1"/>
    <col min="5894" max="5894" width="11" style="15" customWidth="1"/>
    <col min="5895" max="5895" width="9.28515625" style="15"/>
    <col min="5896" max="5896" width="11.42578125" style="15" customWidth="1"/>
    <col min="5897" max="6137" width="9.28515625" style="15"/>
    <col min="6138" max="6138" width="9.42578125" style="15" customWidth="1"/>
    <col min="6139" max="6139" width="58.7109375" style="15" customWidth="1"/>
    <col min="6140" max="6140" width="7.42578125" style="15" customWidth="1"/>
    <col min="6141" max="6141" width="8.7109375" style="15" customWidth="1"/>
    <col min="6142" max="6142" width="13.42578125" style="15" customWidth="1"/>
    <col min="6143" max="6143" width="6.28515625" style="15" customWidth="1"/>
    <col min="6144" max="6144" width="9.28515625" style="15"/>
    <col min="6145" max="6145" width="4.5703125" style="15" customWidth="1"/>
    <col min="6146" max="6146" width="15" style="15" customWidth="1"/>
    <col min="6147" max="6147" width="3.42578125" style="15" customWidth="1"/>
    <col min="6148" max="6148" width="12.42578125" style="15" customWidth="1"/>
    <col min="6149" max="6149" width="4.42578125" style="15" customWidth="1"/>
    <col min="6150" max="6150" width="11" style="15" customWidth="1"/>
    <col min="6151" max="6151" width="9.28515625" style="15"/>
    <col min="6152" max="6152" width="11.42578125" style="15" customWidth="1"/>
    <col min="6153" max="6393" width="9.28515625" style="15"/>
    <col min="6394" max="6394" width="9.42578125" style="15" customWidth="1"/>
    <col min="6395" max="6395" width="58.7109375" style="15" customWidth="1"/>
    <col min="6396" max="6396" width="7.42578125" style="15" customWidth="1"/>
    <col min="6397" max="6397" width="8.7109375" style="15" customWidth="1"/>
    <col min="6398" max="6398" width="13.42578125" style="15" customWidth="1"/>
    <col min="6399" max="6399" width="6.28515625" style="15" customWidth="1"/>
    <col min="6400" max="6400" width="9.28515625" style="15"/>
    <col min="6401" max="6401" width="4.5703125" style="15" customWidth="1"/>
    <col min="6402" max="6402" width="15" style="15" customWidth="1"/>
    <col min="6403" max="6403" width="3.42578125" style="15" customWidth="1"/>
    <col min="6404" max="6404" width="12.42578125" style="15" customWidth="1"/>
    <col min="6405" max="6405" width="4.42578125" style="15" customWidth="1"/>
    <col min="6406" max="6406" width="11" style="15" customWidth="1"/>
    <col min="6407" max="6407" width="9.28515625" style="15"/>
    <col min="6408" max="6408" width="11.42578125" style="15" customWidth="1"/>
    <col min="6409" max="6649" width="9.28515625" style="15"/>
    <col min="6650" max="6650" width="9.42578125" style="15" customWidth="1"/>
    <col min="6651" max="6651" width="58.7109375" style="15" customWidth="1"/>
    <col min="6652" max="6652" width="7.42578125" style="15" customWidth="1"/>
    <col min="6653" max="6653" width="8.7109375" style="15" customWidth="1"/>
    <col min="6654" max="6654" width="13.42578125" style="15" customWidth="1"/>
    <col min="6655" max="6655" width="6.28515625" style="15" customWidth="1"/>
    <col min="6656" max="6656" width="9.28515625" style="15"/>
    <col min="6657" max="6657" width="4.5703125" style="15" customWidth="1"/>
    <col min="6658" max="6658" width="15" style="15" customWidth="1"/>
    <col min="6659" max="6659" width="3.42578125" style="15" customWidth="1"/>
    <col min="6660" max="6660" width="12.42578125" style="15" customWidth="1"/>
    <col min="6661" max="6661" width="4.42578125" style="15" customWidth="1"/>
    <col min="6662" max="6662" width="11" style="15" customWidth="1"/>
    <col min="6663" max="6663" width="9.28515625" style="15"/>
    <col min="6664" max="6664" width="11.42578125" style="15" customWidth="1"/>
    <col min="6665" max="6905" width="9.28515625" style="15"/>
    <col min="6906" max="6906" width="9.42578125" style="15" customWidth="1"/>
    <col min="6907" max="6907" width="58.7109375" style="15" customWidth="1"/>
    <col min="6908" max="6908" width="7.42578125" style="15" customWidth="1"/>
    <col min="6909" max="6909" width="8.7109375" style="15" customWidth="1"/>
    <col min="6910" max="6910" width="13.42578125" style="15" customWidth="1"/>
    <col min="6911" max="6911" width="6.28515625" style="15" customWidth="1"/>
    <col min="6912" max="6912" width="9.28515625" style="15"/>
    <col min="6913" max="6913" width="4.5703125" style="15" customWidth="1"/>
    <col min="6914" max="6914" width="15" style="15" customWidth="1"/>
    <col min="6915" max="6915" width="3.42578125" style="15" customWidth="1"/>
    <col min="6916" max="6916" width="12.42578125" style="15" customWidth="1"/>
    <col min="6917" max="6917" width="4.42578125" style="15" customWidth="1"/>
    <col min="6918" max="6918" width="11" style="15" customWidth="1"/>
    <col min="6919" max="6919" width="9.28515625" style="15"/>
    <col min="6920" max="6920" width="11.42578125" style="15" customWidth="1"/>
    <col min="6921" max="7161" width="9.28515625" style="15"/>
    <col min="7162" max="7162" width="9.42578125" style="15" customWidth="1"/>
    <col min="7163" max="7163" width="58.7109375" style="15" customWidth="1"/>
    <col min="7164" max="7164" width="7.42578125" style="15" customWidth="1"/>
    <col min="7165" max="7165" width="8.7109375" style="15" customWidth="1"/>
    <col min="7166" max="7166" width="13.42578125" style="15" customWidth="1"/>
    <col min="7167" max="7167" width="6.28515625" style="15" customWidth="1"/>
    <col min="7168" max="7168" width="9.28515625" style="15"/>
    <col min="7169" max="7169" width="4.5703125" style="15" customWidth="1"/>
    <col min="7170" max="7170" width="15" style="15" customWidth="1"/>
    <col min="7171" max="7171" width="3.42578125" style="15" customWidth="1"/>
    <col min="7172" max="7172" width="12.42578125" style="15" customWidth="1"/>
    <col min="7173" max="7173" width="4.42578125" style="15" customWidth="1"/>
    <col min="7174" max="7174" width="11" style="15" customWidth="1"/>
    <col min="7175" max="7175" width="9.28515625" style="15"/>
    <col min="7176" max="7176" width="11.42578125" style="15" customWidth="1"/>
    <col min="7177" max="7417" width="9.28515625" style="15"/>
    <col min="7418" max="7418" width="9.42578125" style="15" customWidth="1"/>
    <col min="7419" max="7419" width="58.7109375" style="15" customWidth="1"/>
    <col min="7420" max="7420" width="7.42578125" style="15" customWidth="1"/>
    <col min="7421" max="7421" width="8.7109375" style="15" customWidth="1"/>
    <col min="7422" max="7422" width="13.42578125" style="15" customWidth="1"/>
    <col min="7423" max="7423" width="6.28515625" style="15" customWidth="1"/>
    <col min="7424" max="7424" width="9.28515625" style="15"/>
    <col min="7425" max="7425" width="4.5703125" style="15" customWidth="1"/>
    <col min="7426" max="7426" width="15" style="15" customWidth="1"/>
    <col min="7427" max="7427" width="3.42578125" style="15" customWidth="1"/>
    <col min="7428" max="7428" width="12.42578125" style="15" customWidth="1"/>
    <col min="7429" max="7429" width="4.42578125" style="15" customWidth="1"/>
    <col min="7430" max="7430" width="11" style="15" customWidth="1"/>
    <col min="7431" max="7431" width="9.28515625" style="15"/>
    <col min="7432" max="7432" width="11.42578125" style="15" customWidth="1"/>
    <col min="7433" max="7673" width="9.28515625" style="15"/>
    <col min="7674" max="7674" width="9.42578125" style="15" customWidth="1"/>
    <col min="7675" max="7675" width="58.7109375" style="15" customWidth="1"/>
    <col min="7676" max="7676" width="7.42578125" style="15" customWidth="1"/>
    <col min="7677" max="7677" width="8.7109375" style="15" customWidth="1"/>
    <col min="7678" max="7678" width="13.42578125" style="15" customWidth="1"/>
    <col min="7679" max="7679" width="6.28515625" style="15" customWidth="1"/>
    <col min="7680" max="7680" width="9.28515625" style="15"/>
    <col min="7681" max="7681" width="4.5703125" style="15" customWidth="1"/>
    <col min="7682" max="7682" width="15" style="15" customWidth="1"/>
    <col min="7683" max="7683" width="3.42578125" style="15" customWidth="1"/>
    <col min="7684" max="7684" width="12.42578125" style="15" customWidth="1"/>
    <col min="7685" max="7685" width="4.42578125" style="15" customWidth="1"/>
    <col min="7686" max="7686" width="11" style="15" customWidth="1"/>
    <col min="7687" max="7687" width="9.28515625" style="15"/>
    <col min="7688" max="7688" width="11.42578125" style="15" customWidth="1"/>
    <col min="7689" max="7929" width="9.28515625" style="15"/>
    <col min="7930" max="7930" width="9.42578125" style="15" customWidth="1"/>
    <col min="7931" max="7931" width="58.7109375" style="15" customWidth="1"/>
    <col min="7932" max="7932" width="7.42578125" style="15" customWidth="1"/>
    <col min="7933" max="7933" width="8.7109375" style="15" customWidth="1"/>
    <col min="7934" max="7934" width="13.42578125" style="15" customWidth="1"/>
    <col min="7935" max="7935" width="6.28515625" style="15" customWidth="1"/>
    <col min="7936" max="7936" width="9.28515625" style="15"/>
    <col min="7937" max="7937" width="4.5703125" style="15" customWidth="1"/>
    <col min="7938" max="7938" width="15" style="15" customWidth="1"/>
    <col min="7939" max="7939" width="3.42578125" style="15" customWidth="1"/>
    <col min="7940" max="7940" width="12.42578125" style="15" customWidth="1"/>
    <col min="7941" max="7941" width="4.42578125" style="15" customWidth="1"/>
    <col min="7942" max="7942" width="11" style="15" customWidth="1"/>
    <col min="7943" max="7943" width="9.28515625" style="15"/>
    <col min="7944" max="7944" width="11.42578125" style="15" customWidth="1"/>
    <col min="7945" max="8185" width="9.28515625" style="15"/>
    <col min="8186" max="8186" width="9.42578125" style="15" customWidth="1"/>
    <col min="8187" max="8187" width="58.7109375" style="15" customWidth="1"/>
    <col min="8188" max="8188" width="7.42578125" style="15" customWidth="1"/>
    <col min="8189" max="8189" width="8.7109375" style="15" customWidth="1"/>
    <col min="8190" max="8190" width="13.42578125" style="15" customWidth="1"/>
    <col min="8191" max="8191" width="6.28515625" style="15" customWidth="1"/>
    <col min="8192" max="8192" width="9.28515625" style="15"/>
    <col min="8193" max="8193" width="4.5703125" style="15" customWidth="1"/>
    <col min="8194" max="8194" width="15" style="15" customWidth="1"/>
    <col min="8195" max="8195" width="3.42578125" style="15" customWidth="1"/>
    <col min="8196" max="8196" width="12.42578125" style="15" customWidth="1"/>
    <col min="8197" max="8197" width="4.42578125" style="15" customWidth="1"/>
    <col min="8198" max="8198" width="11" style="15" customWidth="1"/>
    <col min="8199" max="8199" width="9.28515625" style="15"/>
    <col min="8200" max="8200" width="11.42578125" style="15" customWidth="1"/>
    <col min="8201" max="8441" width="9.28515625" style="15"/>
    <col min="8442" max="8442" width="9.42578125" style="15" customWidth="1"/>
    <col min="8443" max="8443" width="58.7109375" style="15" customWidth="1"/>
    <col min="8444" max="8444" width="7.42578125" style="15" customWidth="1"/>
    <col min="8445" max="8445" width="8.7109375" style="15" customWidth="1"/>
    <col min="8446" max="8446" width="13.42578125" style="15" customWidth="1"/>
    <col min="8447" max="8447" width="6.28515625" style="15" customWidth="1"/>
    <col min="8448" max="8448" width="9.28515625" style="15"/>
    <col min="8449" max="8449" width="4.5703125" style="15" customWidth="1"/>
    <col min="8450" max="8450" width="15" style="15" customWidth="1"/>
    <col min="8451" max="8451" width="3.42578125" style="15" customWidth="1"/>
    <col min="8452" max="8452" width="12.42578125" style="15" customWidth="1"/>
    <col min="8453" max="8453" width="4.42578125" style="15" customWidth="1"/>
    <col min="8454" max="8454" width="11" style="15" customWidth="1"/>
    <col min="8455" max="8455" width="9.28515625" style="15"/>
    <col min="8456" max="8456" width="11.42578125" style="15" customWidth="1"/>
    <col min="8457" max="8697" width="9.28515625" style="15"/>
    <col min="8698" max="8698" width="9.42578125" style="15" customWidth="1"/>
    <col min="8699" max="8699" width="58.7109375" style="15" customWidth="1"/>
    <col min="8700" max="8700" width="7.42578125" style="15" customWidth="1"/>
    <col min="8701" max="8701" width="8.7109375" style="15" customWidth="1"/>
    <col min="8702" max="8702" width="13.42578125" style="15" customWidth="1"/>
    <col min="8703" max="8703" width="6.28515625" style="15" customWidth="1"/>
    <col min="8704" max="8704" width="9.28515625" style="15"/>
    <col min="8705" max="8705" width="4.5703125" style="15" customWidth="1"/>
    <col min="8706" max="8706" width="15" style="15" customWidth="1"/>
    <col min="8707" max="8707" width="3.42578125" style="15" customWidth="1"/>
    <col min="8708" max="8708" width="12.42578125" style="15" customWidth="1"/>
    <col min="8709" max="8709" width="4.42578125" style="15" customWidth="1"/>
    <col min="8710" max="8710" width="11" style="15" customWidth="1"/>
    <col min="8711" max="8711" width="9.28515625" style="15"/>
    <col min="8712" max="8712" width="11.42578125" style="15" customWidth="1"/>
    <col min="8713" max="8953" width="9.28515625" style="15"/>
    <col min="8954" max="8954" width="9.42578125" style="15" customWidth="1"/>
    <col min="8955" max="8955" width="58.7109375" style="15" customWidth="1"/>
    <col min="8956" max="8956" width="7.42578125" style="15" customWidth="1"/>
    <col min="8957" max="8957" width="8.7109375" style="15" customWidth="1"/>
    <col min="8958" max="8958" width="13.42578125" style="15" customWidth="1"/>
    <col min="8959" max="8959" width="6.28515625" style="15" customWidth="1"/>
    <col min="8960" max="8960" width="9.28515625" style="15"/>
    <col min="8961" max="8961" width="4.5703125" style="15" customWidth="1"/>
    <col min="8962" max="8962" width="15" style="15" customWidth="1"/>
    <col min="8963" max="8963" width="3.42578125" style="15" customWidth="1"/>
    <col min="8964" max="8964" width="12.42578125" style="15" customWidth="1"/>
    <col min="8965" max="8965" width="4.42578125" style="15" customWidth="1"/>
    <col min="8966" max="8966" width="11" style="15" customWidth="1"/>
    <col min="8967" max="8967" width="9.28515625" style="15"/>
    <col min="8968" max="8968" width="11.42578125" style="15" customWidth="1"/>
    <col min="8969" max="9209" width="9.28515625" style="15"/>
    <col min="9210" max="9210" width="9.42578125" style="15" customWidth="1"/>
    <col min="9211" max="9211" width="58.7109375" style="15" customWidth="1"/>
    <col min="9212" max="9212" width="7.42578125" style="15" customWidth="1"/>
    <col min="9213" max="9213" width="8.7109375" style="15" customWidth="1"/>
    <col min="9214" max="9214" width="13.42578125" style="15" customWidth="1"/>
    <col min="9215" max="9215" width="6.28515625" style="15" customWidth="1"/>
    <col min="9216" max="9216" width="9.28515625" style="15"/>
    <col min="9217" max="9217" width="4.5703125" style="15" customWidth="1"/>
    <col min="9218" max="9218" width="15" style="15" customWidth="1"/>
    <col min="9219" max="9219" width="3.42578125" style="15" customWidth="1"/>
    <col min="9220" max="9220" width="12.42578125" style="15" customWidth="1"/>
    <col min="9221" max="9221" width="4.42578125" style="15" customWidth="1"/>
    <col min="9222" max="9222" width="11" style="15" customWidth="1"/>
    <col min="9223" max="9223" width="9.28515625" style="15"/>
    <col min="9224" max="9224" width="11.42578125" style="15" customWidth="1"/>
    <col min="9225" max="9465" width="9.28515625" style="15"/>
    <col min="9466" max="9466" width="9.42578125" style="15" customWidth="1"/>
    <col min="9467" max="9467" width="58.7109375" style="15" customWidth="1"/>
    <col min="9468" max="9468" width="7.42578125" style="15" customWidth="1"/>
    <col min="9469" max="9469" width="8.7109375" style="15" customWidth="1"/>
    <col min="9470" max="9470" width="13.42578125" style="15" customWidth="1"/>
    <col min="9471" max="9471" width="6.28515625" style="15" customWidth="1"/>
    <col min="9472" max="9472" width="9.28515625" style="15"/>
    <col min="9473" max="9473" width="4.5703125" style="15" customWidth="1"/>
    <col min="9474" max="9474" width="15" style="15" customWidth="1"/>
    <col min="9475" max="9475" width="3.42578125" style="15" customWidth="1"/>
    <col min="9476" max="9476" width="12.42578125" style="15" customWidth="1"/>
    <col min="9477" max="9477" width="4.42578125" style="15" customWidth="1"/>
    <col min="9478" max="9478" width="11" style="15" customWidth="1"/>
    <col min="9479" max="9479" width="9.28515625" style="15"/>
    <col min="9480" max="9480" width="11.42578125" style="15" customWidth="1"/>
    <col min="9481" max="9721" width="9.28515625" style="15"/>
    <col min="9722" max="9722" width="9.42578125" style="15" customWidth="1"/>
    <col min="9723" max="9723" width="58.7109375" style="15" customWidth="1"/>
    <col min="9724" max="9724" width="7.42578125" style="15" customWidth="1"/>
    <col min="9725" max="9725" width="8.7109375" style="15" customWidth="1"/>
    <col min="9726" max="9726" width="13.42578125" style="15" customWidth="1"/>
    <col min="9727" max="9727" width="6.28515625" style="15" customWidth="1"/>
    <col min="9728" max="9728" width="9.28515625" style="15"/>
    <col min="9729" max="9729" width="4.5703125" style="15" customWidth="1"/>
    <col min="9730" max="9730" width="15" style="15" customWidth="1"/>
    <col min="9731" max="9731" width="3.42578125" style="15" customWidth="1"/>
    <col min="9732" max="9732" width="12.42578125" style="15" customWidth="1"/>
    <col min="9733" max="9733" width="4.42578125" style="15" customWidth="1"/>
    <col min="9734" max="9734" width="11" style="15" customWidth="1"/>
    <col min="9735" max="9735" width="9.28515625" style="15"/>
    <col min="9736" max="9736" width="11.42578125" style="15" customWidth="1"/>
    <col min="9737" max="9977" width="9.28515625" style="15"/>
    <col min="9978" max="9978" width="9.42578125" style="15" customWidth="1"/>
    <col min="9979" max="9979" width="58.7109375" style="15" customWidth="1"/>
    <col min="9980" max="9980" width="7.42578125" style="15" customWidth="1"/>
    <col min="9981" max="9981" width="8.7109375" style="15" customWidth="1"/>
    <col min="9982" max="9982" width="13.42578125" style="15" customWidth="1"/>
    <col min="9983" max="9983" width="6.28515625" style="15" customWidth="1"/>
    <col min="9984" max="9984" width="9.28515625" style="15"/>
    <col min="9985" max="9985" width="4.5703125" style="15" customWidth="1"/>
    <col min="9986" max="9986" width="15" style="15" customWidth="1"/>
    <col min="9987" max="9987" width="3.42578125" style="15" customWidth="1"/>
    <col min="9988" max="9988" width="12.42578125" style="15" customWidth="1"/>
    <col min="9989" max="9989" width="4.42578125" style="15" customWidth="1"/>
    <col min="9990" max="9990" width="11" style="15" customWidth="1"/>
    <col min="9991" max="9991" width="9.28515625" style="15"/>
    <col min="9992" max="9992" width="11.42578125" style="15" customWidth="1"/>
    <col min="9993" max="10233" width="9.28515625" style="15"/>
    <col min="10234" max="10234" width="9.42578125" style="15" customWidth="1"/>
    <col min="10235" max="10235" width="58.7109375" style="15" customWidth="1"/>
    <col min="10236" max="10236" width="7.42578125" style="15" customWidth="1"/>
    <col min="10237" max="10237" width="8.7109375" style="15" customWidth="1"/>
    <col min="10238" max="10238" width="13.42578125" style="15" customWidth="1"/>
    <col min="10239" max="10239" width="6.28515625" style="15" customWidth="1"/>
    <col min="10240" max="10240" width="9.28515625" style="15"/>
    <col min="10241" max="10241" width="4.5703125" style="15" customWidth="1"/>
    <col min="10242" max="10242" width="15" style="15" customWidth="1"/>
    <col min="10243" max="10243" width="3.42578125" style="15" customWidth="1"/>
    <col min="10244" max="10244" width="12.42578125" style="15" customWidth="1"/>
    <col min="10245" max="10245" width="4.42578125" style="15" customWidth="1"/>
    <col min="10246" max="10246" width="11" style="15" customWidth="1"/>
    <col min="10247" max="10247" width="9.28515625" style="15"/>
    <col min="10248" max="10248" width="11.42578125" style="15" customWidth="1"/>
    <col min="10249" max="10489" width="9.28515625" style="15"/>
    <col min="10490" max="10490" width="9.42578125" style="15" customWidth="1"/>
    <col min="10491" max="10491" width="58.7109375" style="15" customWidth="1"/>
    <col min="10492" max="10492" width="7.42578125" style="15" customWidth="1"/>
    <col min="10493" max="10493" width="8.7109375" style="15" customWidth="1"/>
    <col min="10494" max="10494" width="13.42578125" style="15" customWidth="1"/>
    <col min="10495" max="10495" width="6.28515625" style="15" customWidth="1"/>
    <col min="10496" max="10496" width="9.28515625" style="15"/>
    <col min="10497" max="10497" width="4.5703125" style="15" customWidth="1"/>
    <col min="10498" max="10498" width="15" style="15" customWidth="1"/>
    <col min="10499" max="10499" width="3.42578125" style="15" customWidth="1"/>
    <col min="10500" max="10500" width="12.42578125" style="15" customWidth="1"/>
    <col min="10501" max="10501" width="4.42578125" style="15" customWidth="1"/>
    <col min="10502" max="10502" width="11" style="15" customWidth="1"/>
    <col min="10503" max="10503" width="9.28515625" style="15"/>
    <col min="10504" max="10504" width="11.42578125" style="15" customWidth="1"/>
    <col min="10505" max="10745" width="9.28515625" style="15"/>
    <col min="10746" max="10746" width="9.42578125" style="15" customWidth="1"/>
    <col min="10747" max="10747" width="58.7109375" style="15" customWidth="1"/>
    <col min="10748" max="10748" width="7.42578125" style="15" customWidth="1"/>
    <col min="10749" max="10749" width="8.7109375" style="15" customWidth="1"/>
    <col min="10750" max="10750" width="13.42578125" style="15" customWidth="1"/>
    <col min="10751" max="10751" width="6.28515625" style="15" customWidth="1"/>
    <col min="10752" max="10752" width="9.28515625" style="15"/>
    <col min="10753" max="10753" width="4.5703125" style="15" customWidth="1"/>
    <col min="10754" max="10754" width="15" style="15" customWidth="1"/>
    <col min="10755" max="10755" width="3.42578125" style="15" customWidth="1"/>
    <col min="10756" max="10756" width="12.42578125" style="15" customWidth="1"/>
    <col min="10757" max="10757" width="4.42578125" style="15" customWidth="1"/>
    <col min="10758" max="10758" width="11" style="15" customWidth="1"/>
    <col min="10759" max="10759" width="9.28515625" style="15"/>
    <col min="10760" max="10760" width="11.42578125" style="15" customWidth="1"/>
    <col min="10761" max="11001" width="9.28515625" style="15"/>
    <col min="11002" max="11002" width="9.42578125" style="15" customWidth="1"/>
    <col min="11003" max="11003" width="58.7109375" style="15" customWidth="1"/>
    <col min="11004" max="11004" width="7.42578125" style="15" customWidth="1"/>
    <col min="11005" max="11005" width="8.7109375" style="15" customWidth="1"/>
    <col min="11006" max="11006" width="13.42578125" style="15" customWidth="1"/>
    <col min="11007" max="11007" width="6.28515625" style="15" customWidth="1"/>
    <col min="11008" max="11008" width="9.28515625" style="15"/>
    <col min="11009" max="11009" width="4.5703125" style="15" customWidth="1"/>
    <col min="11010" max="11010" width="15" style="15" customWidth="1"/>
    <col min="11011" max="11011" width="3.42578125" style="15" customWidth="1"/>
    <col min="11012" max="11012" width="12.42578125" style="15" customWidth="1"/>
    <col min="11013" max="11013" width="4.42578125" style="15" customWidth="1"/>
    <col min="11014" max="11014" width="11" style="15" customWidth="1"/>
    <col min="11015" max="11015" width="9.28515625" style="15"/>
    <col min="11016" max="11016" width="11.42578125" style="15" customWidth="1"/>
    <col min="11017" max="11257" width="9.28515625" style="15"/>
    <col min="11258" max="11258" width="9.42578125" style="15" customWidth="1"/>
    <col min="11259" max="11259" width="58.7109375" style="15" customWidth="1"/>
    <col min="11260" max="11260" width="7.42578125" style="15" customWidth="1"/>
    <col min="11261" max="11261" width="8.7109375" style="15" customWidth="1"/>
    <col min="11262" max="11262" width="13.42578125" style="15" customWidth="1"/>
    <col min="11263" max="11263" width="6.28515625" style="15" customWidth="1"/>
    <col min="11264" max="11264" width="9.28515625" style="15"/>
    <col min="11265" max="11265" width="4.5703125" style="15" customWidth="1"/>
    <col min="11266" max="11266" width="15" style="15" customWidth="1"/>
    <col min="11267" max="11267" width="3.42578125" style="15" customWidth="1"/>
    <col min="11268" max="11268" width="12.42578125" style="15" customWidth="1"/>
    <col min="11269" max="11269" width="4.42578125" style="15" customWidth="1"/>
    <col min="11270" max="11270" width="11" style="15" customWidth="1"/>
    <col min="11271" max="11271" width="9.28515625" style="15"/>
    <col min="11272" max="11272" width="11.42578125" style="15" customWidth="1"/>
    <col min="11273" max="11513" width="9.28515625" style="15"/>
    <col min="11514" max="11514" width="9.42578125" style="15" customWidth="1"/>
    <col min="11515" max="11515" width="58.7109375" style="15" customWidth="1"/>
    <col min="11516" max="11516" width="7.42578125" style="15" customWidth="1"/>
    <col min="11517" max="11517" width="8.7109375" style="15" customWidth="1"/>
    <col min="11518" max="11518" width="13.42578125" style="15" customWidth="1"/>
    <col min="11519" max="11519" width="6.28515625" style="15" customWidth="1"/>
    <col min="11520" max="11520" width="9.28515625" style="15"/>
    <col min="11521" max="11521" width="4.5703125" style="15" customWidth="1"/>
    <col min="11522" max="11522" width="15" style="15" customWidth="1"/>
    <col min="11523" max="11523" width="3.42578125" style="15" customWidth="1"/>
    <col min="11524" max="11524" width="12.42578125" style="15" customWidth="1"/>
    <col min="11525" max="11525" width="4.42578125" style="15" customWidth="1"/>
    <col min="11526" max="11526" width="11" style="15" customWidth="1"/>
    <col min="11527" max="11527" width="9.28515625" style="15"/>
    <col min="11528" max="11528" width="11.42578125" style="15" customWidth="1"/>
    <col min="11529" max="11769" width="9.28515625" style="15"/>
    <col min="11770" max="11770" width="9.42578125" style="15" customWidth="1"/>
    <col min="11771" max="11771" width="58.7109375" style="15" customWidth="1"/>
    <col min="11772" max="11772" width="7.42578125" style="15" customWidth="1"/>
    <col min="11773" max="11773" width="8.7109375" style="15" customWidth="1"/>
    <col min="11774" max="11774" width="13.42578125" style="15" customWidth="1"/>
    <col min="11775" max="11775" width="6.28515625" style="15" customWidth="1"/>
    <col min="11776" max="11776" width="9.28515625" style="15"/>
    <col min="11777" max="11777" width="4.5703125" style="15" customWidth="1"/>
    <col min="11778" max="11778" width="15" style="15" customWidth="1"/>
    <col min="11779" max="11779" width="3.42578125" style="15" customWidth="1"/>
    <col min="11780" max="11780" width="12.42578125" style="15" customWidth="1"/>
    <col min="11781" max="11781" width="4.42578125" style="15" customWidth="1"/>
    <col min="11782" max="11782" width="11" style="15" customWidth="1"/>
    <col min="11783" max="11783" width="9.28515625" style="15"/>
    <col min="11784" max="11784" width="11.42578125" style="15" customWidth="1"/>
    <col min="11785" max="12025" width="9.28515625" style="15"/>
    <col min="12026" max="12026" width="9.42578125" style="15" customWidth="1"/>
    <col min="12027" max="12027" width="58.7109375" style="15" customWidth="1"/>
    <col min="12028" max="12028" width="7.42578125" style="15" customWidth="1"/>
    <col min="12029" max="12029" width="8.7109375" style="15" customWidth="1"/>
    <col min="12030" max="12030" width="13.42578125" style="15" customWidth="1"/>
    <col min="12031" max="12031" width="6.28515625" style="15" customWidth="1"/>
    <col min="12032" max="12032" width="9.28515625" style="15"/>
    <col min="12033" max="12033" width="4.5703125" style="15" customWidth="1"/>
    <col min="12034" max="12034" width="15" style="15" customWidth="1"/>
    <col min="12035" max="12035" width="3.42578125" style="15" customWidth="1"/>
    <col min="12036" max="12036" width="12.42578125" style="15" customWidth="1"/>
    <col min="12037" max="12037" width="4.42578125" style="15" customWidth="1"/>
    <col min="12038" max="12038" width="11" style="15" customWidth="1"/>
    <col min="12039" max="12039" width="9.28515625" style="15"/>
    <col min="12040" max="12040" width="11.42578125" style="15" customWidth="1"/>
    <col min="12041" max="12281" width="9.28515625" style="15"/>
    <col min="12282" max="12282" width="9.42578125" style="15" customWidth="1"/>
    <col min="12283" max="12283" width="58.7109375" style="15" customWidth="1"/>
    <col min="12284" max="12284" width="7.42578125" style="15" customWidth="1"/>
    <col min="12285" max="12285" width="8.7109375" style="15" customWidth="1"/>
    <col min="12286" max="12286" width="13.42578125" style="15" customWidth="1"/>
    <col min="12287" max="12287" width="6.28515625" style="15" customWidth="1"/>
    <col min="12288" max="12288" width="9.28515625" style="15"/>
    <col min="12289" max="12289" width="4.5703125" style="15" customWidth="1"/>
    <col min="12290" max="12290" width="15" style="15" customWidth="1"/>
    <col min="12291" max="12291" width="3.42578125" style="15" customWidth="1"/>
    <col min="12292" max="12292" width="12.42578125" style="15" customWidth="1"/>
    <col min="12293" max="12293" width="4.42578125" style="15" customWidth="1"/>
    <col min="12294" max="12294" width="11" style="15" customWidth="1"/>
    <col min="12295" max="12295" width="9.28515625" style="15"/>
    <col min="12296" max="12296" width="11.42578125" style="15" customWidth="1"/>
    <col min="12297" max="12537" width="9.28515625" style="15"/>
    <col min="12538" max="12538" width="9.42578125" style="15" customWidth="1"/>
    <col min="12539" max="12539" width="58.7109375" style="15" customWidth="1"/>
    <col min="12540" max="12540" width="7.42578125" style="15" customWidth="1"/>
    <col min="12541" max="12541" width="8.7109375" style="15" customWidth="1"/>
    <col min="12542" max="12542" width="13.42578125" style="15" customWidth="1"/>
    <col min="12543" max="12543" width="6.28515625" style="15" customWidth="1"/>
    <col min="12544" max="12544" width="9.28515625" style="15"/>
    <col min="12545" max="12545" width="4.5703125" style="15" customWidth="1"/>
    <col min="12546" max="12546" width="15" style="15" customWidth="1"/>
    <col min="12547" max="12547" width="3.42578125" style="15" customWidth="1"/>
    <col min="12548" max="12548" width="12.42578125" style="15" customWidth="1"/>
    <col min="12549" max="12549" width="4.42578125" style="15" customWidth="1"/>
    <col min="12550" max="12550" width="11" style="15" customWidth="1"/>
    <col min="12551" max="12551" width="9.28515625" style="15"/>
    <col min="12552" max="12552" width="11.42578125" style="15" customWidth="1"/>
    <col min="12553" max="12793" width="9.28515625" style="15"/>
    <col min="12794" max="12794" width="9.42578125" style="15" customWidth="1"/>
    <col min="12795" max="12795" width="58.7109375" style="15" customWidth="1"/>
    <col min="12796" max="12796" width="7.42578125" style="15" customWidth="1"/>
    <col min="12797" max="12797" width="8.7109375" style="15" customWidth="1"/>
    <col min="12798" max="12798" width="13.42578125" style="15" customWidth="1"/>
    <col min="12799" max="12799" width="6.28515625" style="15" customWidth="1"/>
    <col min="12800" max="12800" width="9.28515625" style="15"/>
    <col min="12801" max="12801" width="4.5703125" style="15" customWidth="1"/>
    <col min="12802" max="12802" width="15" style="15" customWidth="1"/>
    <col min="12803" max="12803" width="3.42578125" style="15" customWidth="1"/>
    <col min="12804" max="12804" width="12.42578125" style="15" customWidth="1"/>
    <col min="12805" max="12805" width="4.42578125" style="15" customWidth="1"/>
    <col min="12806" max="12806" width="11" style="15" customWidth="1"/>
    <col min="12807" max="12807" width="9.28515625" style="15"/>
    <col min="12808" max="12808" width="11.42578125" style="15" customWidth="1"/>
    <col min="12809" max="13049" width="9.28515625" style="15"/>
    <col min="13050" max="13050" width="9.42578125" style="15" customWidth="1"/>
    <col min="13051" max="13051" width="58.7109375" style="15" customWidth="1"/>
    <col min="13052" max="13052" width="7.42578125" style="15" customWidth="1"/>
    <col min="13053" max="13053" width="8.7109375" style="15" customWidth="1"/>
    <col min="13054" max="13054" width="13.42578125" style="15" customWidth="1"/>
    <col min="13055" max="13055" width="6.28515625" style="15" customWidth="1"/>
    <col min="13056" max="13056" width="9.28515625" style="15"/>
    <col min="13057" max="13057" width="4.5703125" style="15" customWidth="1"/>
    <col min="13058" max="13058" width="15" style="15" customWidth="1"/>
    <col min="13059" max="13059" width="3.42578125" style="15" customWidth="1"/>
    <col min="13060" max="13060" width="12.42578125" style="15" customWidth="1"/>
    <col min="13061" max="13061" width="4.42578125" style="15" customWidth="1"/>
    <col min="13062" max="13062" width="11" style="15" customWidth="1"/>
    <col min="13063" max="13063" width="9.28515625" style="15"/>
    <col min="13064" max="13064" width="11.42578125" style="15" customWidth="1"/>
    <col min="13065" max="13305" width="9.28515625" style="15"/>
    <col min="13306" max="13306" width="9.42578125" style="15" customWidth="1"/>
    <col min="13307" max="13307" width="58.7109375" style="15" customWidth="1"/>
    <col min="13308" max="13308" width="7.42578125" style="15" customWidth="1"/>
    <col min="13309" max="13309" width="8.7109375" style="15" customWidth="1"/>
    <col min="13310" max="13310" width="13.42578125" style="15" customWidth="1"/>
    <col min="13311" max="13311" width="6.28515625" style="15" customWidth="1"/>
    <col min="13312" max="13312" width="9.28515625" style="15"/>
    <col min="13313" max="13313" width="4.5703125" style="15" customWidth="1"/>
    <col min="13314" max="13314" width="15" style="15" customWidth="1"/>
    <col min="13315" max="13315" width="3.42578125" style="15" customWidth="1"/>
    <col min="13316" max="13316" width="12.42578125" style="15" customWidth="1"/>
    <col min="13317" max="13317" width="4.42578125" style="15" customWidth="1"/>
    <col min="13318" max="13318" width="11" style="15" customWidth="1"/>
    <col min="13319" max="13319" width="9.28515625" style="15"/>
    <col min="13320" max="13320" width="11.42578125" style="15" customWidth="1"/>
    <col min="13321" max="13561" width="9.28515625" style="15"/>
    <col min="13562" max="13562" width="9.42578125" style="15" customWidth="1"/>
    <col min="13563" max="13563" width="58.7109375" style="15" customWidth="1"/>
    <col min="13564" max="13564" width="7.42578125" style="15" customWidth="1"/>
    <col min="13565" max="13565" width="8.7109375" style="15" customWidth="1"/>
    <col min="13566" max="13566" width="13.42578125" style="15" customWidth="1"/>
    <col min="13567" max="13567" width="6.28515625" style="15" customWidth="1"/>
    <col min="13568" max="13568" width="9.28515625" style="15"/>
    <col min="13569" max="13569" width="4.5703125" style="15" customWidth="1"/>
    <col min="13570" max="13570" width="15" style="15" customWidth="1"/>
    <col min="13571" max="13571" width="3.42578125" style="15" customWidth="1"/>
    <col min="13572" max="13572" width="12.42578125" style="15" customWidth="1"/>
    <col min="13573" max="13573" width="4.42578125" style="15" customWidth="1"/>
    <col min="13574" max="13574" width="11" style="15" customWidth="1"/>
    <col min="13575" max="13575" width="9.28515625" style="15"/>
    <col min="13576" max="13576" width="11.42578125" style="15" customWidth="1"/>
    <col min="13577" max="13817" width="9.28515625" style="15"/>
    <col min="13818" max="13818" width="9.42578125" style="15" customWidth="1"/>
    <col min="13819" max="13819" width="58.7109375" style="15" customWidth="1"/>
    <col min="13820" max="13820" width="7.42578125" style="15" customWidth="1"/>
    <col min="13821" max="13821" width="8.7109375" style="15" customWidth="1"/>
    <col min="13822" max="13822" width="13.42578125" style="15" customWidth="1"/>
    <col min="13823" max="13823" width="6.28515625" style="15" customWidth="1"/>
    <col min="13824" max="13824" width="9.28515625" style="15"/>
    <col min="13825" max="13825" width="4.5703125" style="15" customWidth="1"/>
    <col min="13826" max="13826" width="15" style="15" customWidth="1"/>
    <col min="13827" max="13827" width="3.42578125" style="15" customWidth="1"/>
    <col min="13828" max="13828" width="12.42578125" style="15" customWidth="1"/>
    <col min="13829" max="13829" width="4.42578125" style="15" customWidth="1"/>
    <col min="13830" max="13830" width="11" style="15" customWidth="1"/>
    <col min="13831" max="13831" width="9.28515625" style="15"/>
    <col min="13832" max="13832" width="11.42578125" style="15" customWidth="1"/>
    <col min="13833" max="14073" width="9.28515625" style="15"/>
    <col min="14074" max="14074" width="9.42578125" style="15" customWidth="1"/>
    <col min="14075" max="14075" width="58.7109375" style="15" customWidth="1"/>
    <col min="14076" max="14076" width="7.42578125" style="15" customWidth="1"/>
    <col min="14077" max="14077" width="8.7109375" style="15" customWidth="1"/>
    <col min="14078" max="14078" width="13.42578125" style="15" customWidth="1"/>
    <col min="14079" max="14079" width="6.28515625" style="15" customWidth="1"/>
    <col min="14080" max="14080" width="9.28515625" style="15"/>
    <col min="14081" max="14081" width="4.5703125" style="15" customWidth="1"/>
    <col min="14082" max="14082" width="15" style="15" customWidth="1"/>
    <col min="14083" max="14083" width="3.42578125" style="15" customWidth="1"/>
    <col min="14084" max="14084" width="12.42578125" style="15" customWidth="1"/>
    <col min="14085" max="14085" width="4.42578125" style="15" customWidth="1"/>
    <col min="14086" max="14086" width="11" style="15" customWidth="1"/>
    <col min="14087" max="14087" width="9.28515625" style="15"/>
    <col min="14088" max="14088" width="11.42578125" style="15" customWidth="1"/>
    <col min="14089" max="14329" width="9.28515625" style="15"/>
    <col min="14330" max="14330" width="9.42578125" style="15" customWidth="1"/>
    <col min="14331" max="14331" width="58.7109375" style="15" customWidth="1"/>
    <col min="14332" max="14332" width="7.42578125" style="15" customWidth="1"/>
    <col min="14333" max="14333" width="8.7109375" style="15" customWidth="1"/>
    <col min="14334" max="14334" width="13.42578125" style="15" customWidth="1"/>
    <col min="14335" max="14335" width="6.28515625" style="15" customWidth="1"/>
    <col min="14336" max="14336" width="9.28515625" style="15"/>
    <col min="14337" max="14337" width="4.5703125" style="15" customWidth="1"/>
    <col min="14338" max="14338" width="15" style="15" customWidth="1"/>
    <col min="14339" max="14339" width="3.42578125" style="15" customWidth="1"/>
    <col min="14340" max="14340" width="12.42578125" style="15" customWidth="1"/>
    <col min="14341" max="14341" width="4.42578125" style="15" customWidth="1"/>
    <col min="14342" max="14342" width="11" style="15" customWidth="1"/>
    <col min="14343" max="14343" width="9.28515625" style="15"/>
    <col min="14344" max="14344" width="11.42578125" style="15" customWidth="1"/>
    <col min="14345" max="14585" width="9.28515625" style="15"/>
    <col min="14586" max="14586" width="9.42578125" style="15" customWidth="1"/>
    <col min="14587" max="14587" width="58.7109375" style="15" customWidth="1"/>
    <col min="14588" max="14588" width="7.42578125" style="15" customWidth="1"/>
    <col min="14589" max="14589" width="8.7109375" style="15" customWidth="1"/>
    <col min="14590" max="14590" width="13.42578125" style="15" customWidth="1"/>
    <col min="14591" max="14591" width="6.28515625" style="15" customWidth="1"/>
    <col min="14592" max="14592" width="9.28515625" style="15"/>
    <col min="14593" max="14593" width="4.5703125" style="15" customWidth="1"/>
    <col min="14594" max="14594" width="15" style="15" customWidth="1"/>
    <col min="14595" max="14595" width="3.42578125" style="15" customWidth="1"/>
    <col min="14596" max="14596" width="12.42578125" style="15" customWidth="1"/>
    <col min="14597" max="14597" width="4.42578125" style="15" customWidth="1"/>
    <col min="14598" max="14598" width="11" style="15" customWidth="1"/>
    <col min="14599" max="14599" width="9.28515625" style="15"/>
    <col min="14600" max="14600" width="11.42578125" style="15" customWidth="1"/>
    <col min="14601" max="14841" width="9.28515625" style="15"/>
    <col min="14842" max="14842" width="9.42578125" style="15" customWidth="1"/>
    <col min="14843" max="14843" width="58.7109375" style="15" customWidth="1"/>
    <col min="14844" max="14844" width="7.42578125" style="15" customWidth="1"/>
    <col min="14845" max="14845" width="8.7109375" style="15" customWidth="1"/>
    <col min="14846" max="14846" width="13.42578125" style="15" customWidth="1"/>
    <col min="14847" max="14847" width="6.28515625" style="15" customWidth="1"/>
    <col min="14848" max="14848" width="9.28515625" style="15"/>
    <col min="14849" max="14849" width="4.5703125" style="15" customWidth="1"/>
    <col min="14850" max="14850" width="15" style="15" customWidth="1"/>
    <col min="14851" max="14851" width="3.42578125" style="15" customWidth="1"/>
    <col min="14852" max="14852" width="12.42578125" style="15" customWidth="1"/>
    <col min="14853" max="14853" width="4.42578125" style="15" customWidth="1"/>
    <col min="14854" max="14854" width="11" style="15" customWidth="1"/>
    <col min="14855" max="14855" width="9.28515625" style="15"/>
    <col min="14856" max="14856" width="11.42578125" style="15" customWidth="1"/>
    <col min="14857" max="15097" width="9.28515625" style="15"/>
    <col min="15098" max="15098" width="9.42578125" style="15" customWidth="1"/>
    <col min="15099" max="15099" width="58.7109375" style="15" customWidth="1"/>
    <col min="15100" max="15100" width="7.42578125" style="15" customWidth="1"/>
    <col min="15101" max="15101" width="8.7109375" style="15" customWidth="1"/>
    <col min="15102" max="15102" width="13.42578125" style="15" customWidth="1"/>
    <col min="15103" max="15103" width="6.28515625" style="15" customWidth="1"/>
    <col min="15104" max="15104" width="9.28515625" style="15"/>
    <col min="15105" max="15105" width="4.5703125" style="15" customWidth="1"/>
    <col min="15106" max="15106" width="15" style="15" customWidth="1"/>
    <col min="15107" max="15107" width="3.42578125" style="15" customWidth="1"/>
    <col min="15108" max="15108" width="12.42578125" style="15" customWidth="1"/>
    <col min="15109" max="15109" width="4.42578125" style="15" customWidth="1"/>
    <col min="15110" max="15110" width="11" style="15" customWidth="1"/>
    <col min="15111" max="15111" width="9.28515625" style="15"/>
    <col min="15112" max="15112" width="11.42578125" style="15" customWidth="1"/>
    <col min="15113" max="15353" width="9.28515625" style="15"/>
    <col min="15354" max="15354" width="9.42578125" style="15" customWidth="1"/>
    <col min="15355" max="15355" width="58.7109375" style="15" customWidth="1"/>
    <col min="15356" max="15356" width="7.42578125" style="15" customWidth="1"/>
    <col min="15357" max="15357" width="8.7109375" style="15" customWidth="1"/>
    <col min="15358" max="15358" width="13.42578125" style="15" customWidth="1"/>
    <col min="15359" max="15359" width="6.28515625" style="15" customWidth="1"/>
    <col min="15360" max="15360" width="9.28515625" style="15"/>
    <col min="15361" max="15361" width="4.5703125" style="15" customWidth="1"/>
    <col min="15362" max="15362" width="15" style="15" customWidth="1"/>
    <col min="15363" max="15363" width="3.42578125" style="15" customWidth="1"/>
    <col min="15364" max="15364" width="12.42578125" style="15" customWidth="1"/>
    <col min="15365" max="15365" width="4.42578125" style="15" customWidth="1"/>
    <col min="15366" max="15366" width="11" style="15" customWidth="1"/>
    <col min="15367" max="15367" width="9.28515625" style="15"/>
    <col min="15368" max="15368" width="11.42578125" style="15" customWidth="1"/>
    <col min="15369" max="15609" width="9.28515625" style="15"/>
    <col min="15610" max="15610" width="9.42578125" style="15" customWidth="1"/>
    <col min="15611" max="15611" width="58.7109375" style="15" customWidth="1"/>
    <col min="15612" max="15612" width="7.42578125" style="15" customWidth="1"/>
    <col min="15613" max="15613" width="8.7109375" style="15" customWidth="1"/>
    <col min="15614" max="15614" width="13.42578125" style="15" customWidth="1"/>
    <col min="15615" max="15615" width="6.28515625" style="15" customWidth="1"/>
    <col min="15616" max="15616" width="9.28515625" style="15"/>
    <col min="15617" max="15617" width="4.5703125" style="15" customWidth="1"/>
    <col min="15618" max="15618" width="15" style="15" customWidth="1"/>
    <col min="15619" max="15619" width="3.42578125" style="15" customWidth="1"/>
    <col min="15620" max="15620" width="12.42578125" style="15" customWidth="1"/>
    <col min="15621" max="15621" width="4.42578125" style="15" customWidth="1"/>
    <col min="15622" max="15622" width="11" style="15" customWidth="1"/>
    <col min="15623" max="15623" width="9.28515625" style="15"/>
    <col min="15624" max="15624" width="11.42578125" style="15" customWidth="1"/>
    <col min="15625" max="15865" width="9.28515625" style="15"/>
    <col min="15866" max="15866" width="9.42578125" style="15" customWidth="1"/>
    <col min="15867" max="15867" width="58.7109375" style="15" customWidth="1"/>
    <col min="15868" max="15868" width="7.42578125" style="15" customWidth="1"/>
    <col min="15869" max="15869" width="8.7109375" style="15" customWidth="1"/>
    <col min="15870" max="15870" width="13.42578125" style="15" customWidth="1"/>
    <col min="15871" max="15871" width="6.28515625" style="15" customWidth="1"/>
    <col min="15872" max="15872" width="9.28515625" style="15"/>
    <col min="15873" max="15873" width="4.5703125" style="15" customWidth="1"/>
    <col min="15874" max="15874" width="15" style="15" customWidth="1"/>
    <col min="15875" max="15875" width="3.42578125" style="15" customWidth="1"/>
    <col min="15876" max="15876" width="12.42578125" style="15" customWidth="1"/>
    <col min="15877" max="15877" width="4.42578125" style="15" customWidth="1"/>
    <col min="15878" max="15878" width="11" style="15" customWidth="1"/>
    <col min="15879" max="15879" width="9.28515625" style="15"/>
    <col min="15880" max="15880" width="11.42578125" style="15" customWidth="1"/>
    <col min="15881" max="16121" width="9.28515625" style="15"/>
    <col min="16122" max="16122" width="9.42578125" style="15" customWidth="1"/>
    <col min="16123" max="16123" width="58.7109375" style="15" customWidth="1"/>
    <col min="16124" max="16124" width="7.42578125" style="15" customWidth="1"/>
    <col min="16125" max="16125" width="8.7109375" style="15" customWidth="1"/>
    <col min="16126" max="16126" width="13.42578125" style="15" customWidth="1"/>
    <col min="16127" max="16127" width="6.28515625" style="15" customWidth="1"/>
    <col min="16128" max="16128" width="9.28515625" style="15"/>
    <col min="16129" max="16129" width="4.5703125" style="15" customWidth="1"/>
    <col min="16130" max="16130" width="15" style="15" customWidth="1"/>
    <col min="16131" max="16131" width="3.42578125" style="15" customWidth="1"/>
    <col min="16132" max="16132" width="12.42578125" style="15" customWidth="1"/>
    <col min="16133" max="16133" width="4.42578125" style="15" customWidth="1"/>
    <col min="16134" max="16134" width="11" style="15" customWidth="1"/>
    <col min="16135" max="16135" width="9.28515625" style="15"/>
    <col min="16136" max="16136" width="11.42578125" style="15" customWidth="1"/>
    <col min="16137" max="16383" width="9.28515625" style="15"/>
    <col min="16384" max="16384" width="9.28515625" style="15" customWidth="1"/>
  </cols>
  <sheetData>
    <row r="1" spans="1:10">
      <c r="A1" s="233" t="str">
        <f>'WS 1 Local Service ATRR'!A1:F1</f>
        <v>Versant Power</v>
      </c>
      <c r="B1" s="233"/>
      <c r="C1" s="233"/>
      <c r="D1" s="233"/>
      <c r="E1" s="233"/>
      <c r="F1" s="233"/>
      <c r="G1" s="233"/>
      <c r="H1" s="233"/>
      <c r="I1" s="233"/>
      <c r="J1" s="233"/>
    </row>
    <row r="2" spans="1:10">
      <c r="A2" s="233" t="str">
        <f>'Table of Contents'!A2:C2</f>
        <v>Local Service Annual Transmission Revenue Requirements (ATRR)</v>
      </c>
      <c r="B2" s="233"/>
      <c r="C2" s="233"/>
      <c r="D2" s="233"/>
      <c r="E2" s="233"/>
      <c r="F2" s="233"/>
      <c r="G2" s="233"/>
      <c r="H2" s="233"/>
      <c r="I2" s="233"/>
      <c r="J2" s="233"/>
    </row>
    <row r="3" spans="1:10">
      <c r="A3" s="233" t="str">
        <f>'Table of Contents'!A3:C3</f>
        <v>Per Attachment 2 of Appendix B to Attachment F of the ISO New England Inc. Open Access Transmission Tariff</v>
      </c>
      <c r="B3" s="233"/>
      <c r="C3" s="233"/>
      <c r="D3" s="233"/>
      <c r="E3" s="233"/>
      <c r="F3" s="233"/>
      <c r="G3" s="233"/>
      <c r="H3" s="233"/>
      <c r="I3" s="233"/>
      <c r="J3" s="233"/>
    </row>
    <row r="4" spans="1:10">
      <c r="A4" s="233" t="s">
        <v>136</v>
      </c>
      <c r="B4" s="233"/>
      <c r="C4" s="233"/>
      <c r="D4" s="233"/>
      <c r="E4" s="233"/>
      <c r="F4" s="233"/>
      <c r="G4" s="233"/>
      <c r="H4" s="233"/>
      <c r="I4" s="233"/>
      <c r="J4" s="233"/>
    </row>
    <row r="5" spans="1:10">
      <c r="A5" s="233" t="s">
        <v>137</v>
      </c>
      <c r="B5" s="233"/>
      <c r="C5" s="233"/>
      <c r="D5" s="233"/>
      <c r="E5" s="233"/>
      <c r="F5" s="233"/>
      <c r="G5" s="233"/>
      <c r="H5" s="233"/>
      <c r="I5" s="233"/>
      <c r="J5" s="233"/>
    </row>
    <row r="6" spans="1:10">
      <c r="A6" s="234" t="s">
        <v>138</v>
      </c>
      <c r="B6" s="234"/>
      <c r="C6" s="234"/>
      <c r="D6" s="234"/>
      <c r="E6" s="234"/>
      <c r="F6" s="234"/>
      <c r="G6" s="234"/>
      <c r="H6" s="234"/>
      <c r="I6" s="234"/>
      <c r="J6" s="234"/>
    </row>
    <row r="7" spans="1:10">
      <c r="A7" s="5"/>
      <c r="B7" s="5"/>
      <c r="C7" s="5"/>
      <c r="D7" s="5"/>
      <c r="E7" s="5"/>
      <c r="F7" s="5"/>
      <c r="G7" s="5"/>
      <c r="H7" s="5"/>
      <c r="I7" s="5"/>
      <c r="J7" s="5"/>
    </row>
    <row r="8" spans="1:10">
      <c r="A8" s="5"/>
      <c r="B8" s="11" t="s">
        <v>4</v>
      </c>
      <c r="C8" s="5"/>
      <c r="D8" s="29" t="s">
        <v>5</v>
      </c>
      <c r="E8" s="29"/>
      <c r="F8" s="29" t="s">
        <v>51</v>
      </c>
      <c r="G8" s="29"/>
      <c r="H8" s="29" t="s">
        <v>139</v>
      </c>
      <c r="I8" s="29"/>
      <c r="J8" s="29" t="s">
        <v>77</v>
      </c>
    </row>
    <row r="9" spans="1:10">
      <c r="A9" s="26" t="s">
        <v>50</v>
      </c>
      <c r="B9" s="41"/>
      <c r="C9" s="26"/>
    </row>
    <row r="10" spans="1:10">
      <c r="A10" s="97" t="s">
        <v>52</v>
      </c>
      <c r="B10" s="42" t="s">
        <v>140</v>
      </c>
      <c r="C10" s="41"/>
      <c r="D10" s="124">
        <v>2024</v>
      </c>
      <c r="E10" s="5"/>
      <c r="F10" s="124">
        <v>2025</v>
      </c>
      <c r="G10" s="5"/>
      <c r="H10" s="4" t="s">
        <v>141</v>
      </c>
      <c r="I10" s="165"/>
      <c r="J10" s="40" t="s">
        <v>54</v>
      </c>
    </row>
    <row r="11" spans="1:10">
      <c r="A11" s="3">
        <v>1</v>
      </c>
      <c r="B11" s="15" t="s">
        <v>142</v>
      </c>
      <c r="D11" s="12">
        <f>'Attachment Supp - 3'!O71</f>
        <v>32703200.5899892</v>
      </c>
      <c r="E11" s="47"/>
      <c r="F11" s="12">
        <f>'Attachment Supp - 3'!AC73</f>
        <v>26885113.372857343</v>
      </c>
      <c r="G11" s="47"/>
      <c r="H11" s="47"/>
      <c r="I11" s="47"/>
      <c r="J11" s="11" t="s">
        <v>143</v>
      </c>
    </row>
    <row r="12" spans="1:10">
      <c r="A12" s="3">
        <v>2</v>
      </c>
      <c r="B12" s="15" t="s">
        <v>144</v>
      </c>
      <c r="D12" s="66">
        <f>+D38</f>
        <v>0.11628223005346172</v>
      </c>
      <c r="E12" s="49"/>
      <c r="F12" s="66">
        <f>D38</f>
        <v>0.11628223005346172</v>
      </c>
      <c r="G12" s="49"/>
      <c r="H12" s="49"/>
      <c r="I12" s="49"/>
    </row>
    <row r="13" spans="1:10">
      <c r="A13" s="3">
        <v>3</v>
      </c>
      <c r="B13" s="15" t="s">
        <v>145</v>
      </c>
      <c r="D13" s="60">
        <f>D11*D12</f>
        <v>3802801.0944896294</v>
      </c>
      <c r="E13" s="47"/>
      <c r="F13" s="60">
        <f>F11*F12</f>
        <v>3126260.9382359977</v>
      </c>
      <c r="G13" s="47"/>
      <c r="H13" s="54"/>
      <c r="I13" s="47"/>
    </row>
    <row r="14" spans="1:10">
      <c r="A14" s="3"/>
      <c r="D14" s="6"/>
      <c r="E14" s="47"/>
      <c r="F14" s="6"/>
      <c r="G14" s="47"/>
      <c r="H14" s="47"/>
      <c r="I14" s="47"/>
    </row>
    <row r="15" spans="1:10">
      <c r="A15" s="3">
        <f>A13+1</f>
        <v>4</v>
      </c>
      <c r="B15" s="15" t="s">
        <v>146</v>
      </c>
      <c r="C15" s="29" t="s">
        <v>44</v>
      </c>
      <c r="D15" s="12">
        <v>0</v>
      </c>
      <c r="E15" s="47"/>
      <c r="F15" s="12">
        <v>0</v>
      </c>
      <c r="G15" s="47"/>
      <c r="H15" s="47"/>
      <c r="I15" s="47"/>
      <c r="J15" s="11" t="s">
        <v>147</v>
      </c>
    </row>
    <row r="16" spans="1:10">
      <c r="A16" s="3">
        <f>A15+1</f>
        <v>5</v>
      </c>
      <c r="B16" s="15" t="s">
        <v>148</v>
      </c>
      <c r="D16" s="72">
        <f>D33</f>
        <v>8.6800095004102129E-2</v>
      </c>
      <c r="E16" s="49"/>
      <c r="F16" s="72">
        <f>D33</f>
        <v>8.6800095004102129E-2</v>
      </c>
      <c r="G16" s="49"/>
      <c r="H16" s="49"/>
      <c r="I16" s="49"/>
      <c r="J16" s="16" t="s">
        <v>94</v>
      </c>
    </row>
    <row r="17" spans="1:10">
      <c r="A17" s="3">
        <f>A16+1</f>
        <v>6</v>
      </c>
      <c r="B17" s="15" t="s">
        <v>149</v>
      </c>
      <c r="D17" s="52">
        <f>+D15*D16</f>
        <v>0</v>
      </c>
      <c r="E17" s="47"/>
      <c r="F17" s="52">
        <f>+F15*F16</f>
        <v>0</v>
      </c>
      <c r="G17" s="47"/>
      <c r="H17" s="47"/>
      <c r="I17" s="47"/>
    </row>
    <row r="18" spans="1:10">
      <c r="A18" s="3"/>
      <c r="D18" s="6"/>
      <c r="E18" s="47"/>
      <c r="F18" s="6"/>
      <c r="G18" s="47"/>
      <c r="H18" s="47"/>
      <c r="I18" s="47"/>
    </row>
    <row r="19" spans="1:10">
      <c r="A19" s="3">
        <f>A17+1</f>
        <v>7</v>
      </c>
      <c r="B19" s="15" t="s">
        <v>150</v>
      </c>
      <c r="D19" s="54">
        <f>'WS 3a Yr 1 ADIT Proration'!E40</f>
        <v>-1043978</v>
      </c>
      <c r="E19" s="54"/>
      <c r="F19" s="54">
        <f>'WS 3b Yr 2 ADIT Proration'!E36</f>
        <v>-543851</v>
      </c>
      <c r="G19" s="54"/>
      <c r="H19" s="54"/>
      <c r="I19" s="54"/>
      <c r="J19" s="15" t="s">
        <v>151</v>
      </c>
    </row>
    <row r="20" spans="1:10">
      <c r="A20" s="3">
        <f>A19+1</f>
        <v>8</v>
      </c>
      <c r="B20" s="15" t="s">
        <v>152</v>
      </c>
      <c r="D20" s="72">
        <f>D33</f>
        <v>8.6800095004102129E-2</v>
      </c>
      <c r="E20" s="49"/>
      <c r="F20" s="72">
        <f>D33</f>
        <v>8.6800095004102129E-2</v>
      </c>
      <c r="G20" s="49"/>
      <c r="H20" s="49"/>
      <c r="I20" s="49"/>
    </row>
    <row r="21" spans="1:10">
      <c r="A21" s="3">
        <f>A20+1</f>
        <v>9</v>
      </c>
      <c r="B21" s="15" t="s">
        <v>153</v>
      </c>
      <c r="D21" s="52">
        <f>+D19*D20</f>
        <v>-90617.389582192525</v>
      </c>
      <c r="E21" s="47"/>
      <c r="F21" s="52">
        <f>+F19*F20</f>
        <v>-47206.318468075944</v>
      </c>
      <c r="G21" s="47"/>
      <c r="H21" s="47"/>
      <c r="I21" s="47"/>
    </row>
    <row r="22" spans="1:10">
      <c r="A22" s="3"/>
    </row>
    <row r="23" spans="1:10" ht="13.5" thickBot="1">
      <c r="A23" s="3">
        <f>A21+1</f>
        <v>10</v>
      </c>
      <c r="B23" s="15" t="s">
        <v>154</v>
      </c>
      <c r="D23" s="59">
        <f>D13+D17+D21</f>
        <v>3712183.7049074369</v>
      </c>
      <c r="E23" s="58"/>
      <c r="F23" s="59">
        <f>F13+F17+F21</f>
        <v>3079054.619767922</v>
      </c>
      <c r="G23" s="58"/>
      <c r="H23" s="59">
        <f>D23+F23</f>
        <v>6791238.3246753588</v>
      </c>
      <c r="I23" s="58"/>
    </row>
    <row r="24" spans="1:10" ht="13.5" thickTop="1">
      <c r="A24" s="3"/>
    </row>
    <row r="25" spans="1:10">
      <c r="B25" s="42" t="s">
        <v>155</v>
      </c>
      <c r="D25" s="6"/>
      <c r="E25" s="47"/>
      <c r="F25" s="47"/>
      <c r="G25" s="47"/>
      <c r="H25" s="47"/>
      <c r="I25" s="47"/>
    </row>
    <row r="26" spans="1:10">
      <c r="A26" s="3">
        <f>A23+1</f>
        <v>11</v>
      </c>
      <c r="B26" s="15" t="s">
        <v>156</v>
      </c>
      <c r="D26" s="57">
        <v>23052007.840252873</v>
      </c>
      <c r="E26" s="47"/>
      <c r="F26" s="18"/>
      <c r="G26" s="47"/>
      <c r="H26" s="18"/>
      <c r="I26" s="47"/>
      <c r="J26" s="15" t="s">
        <v>157</v>
      </c>
    </row>
    <row r="27" spans="1:10">
      <c r="A27" s="3">
        <f>A26+1</f>
        <v>12</v>
      </c>
      <c r="B27" s="15" t="s">
        <v>158</v>
      </c>
      <c r="D27" s="56">
        <v>221615629.97187185</v>
      </c>
      <c r="E27" s="47"/>
      <c r="F27" s="18"/>
      <c r="G27" s="47"/>
      <c r="H27" s="18"/>
      <c r="I27" s="47"/>
      <c r="J27" s="2" t="s">
        <v>159</v>
      </c>
    </row>
    <row r="28" spans="1:10">
      <c r="A28" s="3">
        <f>A27+1</f>
        <v>13</v>
      </c>
      <c r="B28" s="37" t="s">
        <v>160</v>
      </c>
      <c r="D28" s="135">
        <f>D26/D27</f>
        <v>0.10401796950503313</v>
      </c>
      <c r="E28" s="49"/>
      <c r="F28" s="49"/>
      <c r="G28" s="49"/>
      <c r="H28" s="49"/>
      <c r="I28" s="49"/>
    </row>
    <row r="29" spans="1:10">
      <c r="A29" s="3"/>
      <c r="D29" s="7"/>
      <c r="E29" s="54"/>
      <c r="F29" s="55"/>
      <c r="G29" s="54"/>
      <c r="H29" s="54"/>
      <c r="I29" s="54"/>
      <c r="J29" s="2"/>
    </row>
    <row r="30" spans="1:10">
      <c r="A30" s="3"/>
      <c r="D30" s="7"/>
      <c r="E30" s="54"/>
      <c r="F30" s="54"/>
      <c r="G30" s="54"/>
      <c r="H30" s="54"/>
      <c r="I30" s="54"/>
      <c r="J30" s="2"/>
    </row>
    <row r="31" spans="1:10">
      <c r="B31" s="42" t="s">
        <v>161</v>
      </c>
      <c r="D31" s="6"/>
      <c r="E31" s="47"/>
      <c r="F31" s="47"/>
      <c r="G31" s="47"/>
      <c r="H31" s="47"/>
      <c r="I31" s="47"/>
    </row>
    <row r="32" spans="1:10">
      <c r="A32" s="3">
        <f>A28+1</f>
        <v>14</v>
      </c>
      <c r="B32" s="51" t="s">
        <v>162</v>
      </c>
      <c r="D32" s="71">
        <f>'WS 3a Yr 1 ADIT Proration'!E15</f>
        <v>-31312774.801118903</v>
      </c>
      <c r="E32" s="47"/>
      <c r="F32" s="54"/>
      <c r="G32" s="47"/>
      <c r="H32" s="54"/>
      <c r="I32" s="47"/>
      <c r="J32" s="15" t="s">
        <v>163</v>
      </c>
    </row>
    <row r="33" spans="1:10">
      <c r="A33" s="3">
        <f>A32+1</f>
        <v>15</v>
      </c>
      <c r="B33" s="51" t="s">
        <v>148</v>
      </c>
      <c r="D33" s="134">
        <v>8.6800095004102129E-2</v>
      </c>
      <c r="E33" s="49"/>
      <c r="F33" s="49"/>
      <c r="G33" s="49"/>
      <c r="H33" s="49"/>
      <c r="I33" s="49"/>
      <c r="J33" s="53" t="s">
        <v>94</v>
      </c>
    </row>
    <row r="34" spans="1:10">
      <c r="A34" s="3">
        <f>A33+1</f>
        <v>16</v>
      </c>
      <c r="B34" s="51" t="s">
        <v>164</v>
      </c>
      <c r="D34" s="52">
        <f>D32*D33</f>
        <v>-2717951.8275791761</v>
      </c>
      <c r="E34" s="47"/>
      <c r="F34" s="47"/>
      <c r="G34" s="47"/>
      <c r="H34" s="47"/>
      <c r="I34" s="47"/>
    </row>
    <row r="35" spans="1:10">
      <c r="A35" s="3"/>
      <c r="B35" s="51"/>
      <c r="D35" s="47"/>
      <c r="E35" s="47"/>
      <c r="F35" s="47"/>
      <c r="G35" s="47"/>
      <c r="H35" s="47"/>
      <c r="I35" s="47"/>
    </row>
    <row r="36" spans="1:10">
      <c r="A36" s="3">
        <f>A34+1</f>
        <v>17</v>
      </c>
      <c r="B36" s="51" t="s">
        <v>165</v>
      </c>
      <c r="D36" s="72">
        <f>D28</f>
        <v>0.10401796950503313</v>
      </c>
      <c r="E36" s="47"/>
      <c r="F36" s="49"/>
      <c r="G36" s="47"/>
      <c r="H36" s="49"/>
      <c r="I36" s="47"/>
    </row>
    <row r="37" spans="1:10">
      <c r="A37" s="3">
        <f>A36+1</f>
        <v>18</v>
      </c>
      <c r="B37" s="51" t="s">
        <v>166</v>
      </c>
      <c r="D37" s="72">
        <f>D34/D27</f>
        <v>-1.2264260548428588E-2</v>
      </c>
      <c r="E37" s="47"/>
      <c r="F37" s="49"/>
      <c r="G37" s="47"/>
      <c r="H37" s="49"/>
      <c r="I37" s="47"/>
    </row>
    <row r="38" spans="1:10" ht="13.5" thickBot="1">
      <c r="A38" s="3">
        <f>A37+1</f>
        <v>19</v>
      </c>
      <c r="B38" s="51" t="s">
        <v>167</v>
      </c>
      <c r="D38" s="136">
        <f>D36-D37</f>
        <v>0.11628223005346172</v>
      </c>
      <c r="E38" s="47"/>
      <c r="F38" s="49"/>
      <c r="G38" s="47"/>
      <c r="H38" s="49"/>
      <c r="I38" s="47"/>
    </row>
    <row r="39" spans="1:10" ht="13.5" thickTop="1">
      <c r="A39" s="3"/>
      <c r="D39" s="50"/>
      <c r="E39" s="47"/>
      <c r="F39" s="50"/>
      <c r="G39" s="47"/>
      <c r="H39" s="50"/>
      <c r="I39" s="47"/>
    </row>
    <row r="40" spans="1:10">
      <c r="A40" s="109" t="s">
        <v>43</v>
      </c>
    </row>
    <row r="41" spans="1:10">
      <c r="A41" s="29" t="s">
        <v>168</v>
      </c>
      <c r="B41" s="15" t="s">
        <v>169</v>
      </c>
    </row>
    <row r="42" spans="1:10">
      <c r="A42" s="165"/>
      <c r="B42" s="164"/>
    </row>
  </sheetData>
  <mergeCells count="6">
    <mergeCell ref="A6:J6"/>
    <mergeCell ref="A1:J1"/>
    <mergeCell ref="A3:J3"/>
    <mergeCell ref="A2:J2"/>
    <mergeCell ref="A5:J5"/>
    <mergeCell ref="A4:J4"/>
  </mergeCells>
  <pageMargins left="0.7" right="0.7" top="0.75" bottom="0.75" header="0.3" footer="0.3"/>
  <pageSetup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O52"/>
  <sheetViews>
    <sheetView topLeftCell="A7" zoomScaleNormal="100" zoomScalePageLayoutView="145" workbookViewId="0">
      <selection activeCell="E17" sqref="E17"/>
    </sheetView>
  </sheetViews>
  <sheetFormatPr defaultRowHeight="12.95"/>
  <cols>
    <col min="1" max="1" width="6.7109375" style="15" bestFit="1" customWidth="1"/>
    <col min="2" max="2" width="69.140625" style="15" customWidth="1"/>
    <col min="3" max="3" width="14" style="15" bestFit="1" customWidth="1"/>
    <col min="4" max="4" width="17.42578125" style="15" bestFit="1" customWidth="1"/>
    <col min="5" max="5" width="18.5703125" style="96" customWidth="1"/>
    <col min="6" max="6" width="3" style="95" bestFit="1" customWidth="1"/>
    <col min="7" max="7" width="55.85546875" style="15" customWidth="1"/>
    <col min="8" max="8" width="9.28515625" style="15"/>
    <col min="9" max="9" width="10.7109375" style="15" bestFit="1" customWidth="1"/>
    <col min="10" max="255" width="9.28515625" style="15"/>
    <col min="256" max="256" width="19.28515625" style="15" customWidth="1"/>
    <col min="257" max="257" width="38.5703125" style="15" customWidth="1"/>
    <col min="258" max="258" width="16.42578125" style="15" customWidth="1"/>
    <col min="259" max="259" width="17" style="15" customWidth="1"/>
    <col min="260" max="260" width="12.5703125" style="15" customWidth="1"/>
    <col min="261" max="511" width="9.28515625" style="15"/>
    <col min="512" max="512" width="19.28515625" style="15" customWidth="1"/>
    <col min="513" max="513" width="38.5703125" style="15" customWidth="1"/>
    <col min="514" max="514" width="16.42578125" style="15" customWidth="1"/>
    <col min="515" max="515" width="17" style="15" customWidth="1"/>
    <col min="516" max="516" width="12.5703125" style="15" customWidth="1"/>
    <col min="517" max="767" width="9.28515625" style="15"/>
    <col min="768" max="768" width="19.28515625" style="15" customWidth="1"/>
    <col min="769" max="769" width="38.5703125" style="15" customWidth="1"/>
    <col min="770" max="770" width="16.42578125" style="15" customWidth="1"/>
    <col min="771" max="771" width="17" style="15" customWidth="1"/>
    <col min="772" max="772" width="12.5703125" style="15" customWidth="1"/>
    <col min="773" max="1023" width="9.28515625" style="15"/>
    <col min="1024" max="1024" width="19.28515625" style="15" customWidth="1"/>
    <col min="1025" max="1025" width="38.5703125" style="15" customWidth="1"/>
    <col min="1026" max="1026" width="16.42578125" style="15" customWidth="1"/>
    <col min="1027" max="1027" width="17" style="15" customWidth="1"/>
    <col min="1028" max="1028" width="12.5703125" style="15" customWidth="1"/>
    <col min="1029" max="1279" width="9.28515625" style="15"/>
    <col min="1280" max="1280" width="19.28515625" style="15" customWidth="1"/>
    <col min="1281" max="1281" width="38.5703125" style="15" customWidth="1"/>
    <col min="1282" max="1282" width="16.42578125" style="15" customWidth="1"/>
    <col min="1283" max="1283" width="17" style="15" customWidth="1"/>
    <col min="1284" max="1284" width="12.5703125" style="15" customWidth="1"/>
    <col min="1285" max="1535" width="9.28515625" style="15"/>
    <col min="1536" max="1536" width="19.28515625" style="15" customWidth="1"/>
    <col min="1537" max="1537" width="38.5703125" style="15" customWidth="1"/>
    <col min="1538" max="1538" width="16.42578125" style="15" customWidth="1"/>
    <col min="1539" max="1539" width="17" style="15" customWidth="1"/>
    <col min="1540" max="1540" width="12.5703125" style="15" customWidth="1"/>
    <col min="1541" max="1791" width="9.28515625" style="15"/>
    <col min="1792" max="1792" width="19.28515625" style="15" customWidth="1"/>
    <col min="1793" max="1793" width="38.5703125" style="15" customWidth="1"/>
    <col min="1794" max="1794" width="16.42578125" style="15" customWidth="1"/>
    <col min="1795" max="1795" width="17" style="15" customWidth="1"/>
    <col min="1796" max="1796" width="12.5703125" style="15" customWidth="1"/>
    <col min="1797" max="2047" width="9.28515625" style="15"/>
    <col min="2048" max="2048" width="19.28515625" style="15" customWidth="1"/>
    <col min="2049" max="2049" width="38.5703125" style="15" customWidth="1"/>
    <col min="2050" max="2050" width="16.42578125" style="15" customWidth="1"/>
    <col min="2051" max="2051" width="17" style="15" customWidth="1"/>
    <col min="2052" max="2052" width="12.5703125" style="15" customWidth="1"/>
    <col min="2053" max="2303" width="9.28515625" style="15"/>
    <col min="2304" max="2304" width="19.28515625" style="15" customWidth="1"/>
    <col min="2305" max="2305" width="38.5703125" style="15" customWidth="1"/>
    <col min="2306" max="2306" width="16.42578125" style="15" customWidth="1"/>
    <col min="2307" max="2307" width="17" style="15" customWidth="1"/>
    <col min="2308" max="2308" width="12.5703125" style="15" customWidth="1"/>
    <col min="2309" max="2559" width="9.28515625" style="15"/>
    <col min="2560" max="2560" width="19.28515625" style="15" customWidth="1"/>
    <col min="2561" max="2561" width="38.5703125" style="15" customWidth="1"/>
    <col min="2562" max="2562" width="16.42578125" style="15" customWidth="1"/>
    <col min="2563" max="2563" width="17" style="15" customWidth="1"/>
    <col min="2564" max="2564" width="12.5703125" style="15" customWidth="1"/>
    <col min="2565" max="2815" width="9.28515625" style="15"/>
    <col min="2816" max="2816" width="19.28515625" style="15" customWidth="1"/>
    <col min="2817" max="2817" width="38.5703125" style="15" customWidth="1"/>
    <col min="2818" max="2818" width="16.42578125" style="15" customWidth="1"/>
    <col min="2819" max="2819" width="17" style="15" customWidth="1"/>
    <col min="2820" max="2820" width="12.5703125" style="15" customWidth="1"/>
    <col min="2821" max="3071" width="9.28515625" style="15"/>
    <col min="3072" max="3072" width="19.28515625" style="15" customWidth="1"/>
    <col min="3073" max="3073" width="38.5703125" style="15" customWidth="1"/>
    <col min="3074" max="3074" width="16.42578125" style="15" customWidth="1"/>
    <col min="3075" max="3075" width="17" style="15" customWidth="1"/>
    <col min="3076" max="3076" width="12.5703125" style="15" customWidth="1"/>
    <col min="3077" max="3327" width="9.28515625" style="15"/>
    <col min="3328" max="3328" width="19.28515625" style="15" customWidth="1"/>
    <col min="3329" max="3329" width="38.5703125" style="15" customWidth="1"/>
    <col min="3330" max="3330" width="16.42578125" style="15" customWidth="1"/>
    <col min="3331" max="3331" width="17" style="15" customWidth="1"/>
    <col min="3332" max="3332" width="12.5703125" style="15" customWidth="1"/>
    <col min="3333" max="3583" width="9.28515625" style="15"/>
    <col min="3584" max="3584" width="19.28515625" style="15" customWidth="1"/>
    <col min="3585" max="3585" width="38.5703125" style="15" customWidth="1"/>
    <col min="3586" max="3586" width="16.42578125" style="15" customWidth="1"/>
    <col min="3587" max="3587" width="17" style="15" customWidth="1"/>
    <col min="3588" max="3588" width="12.5703125" style="15" customWidth="1"/>
    <col min="3589" max="3839" width="9.28515625" style="15"/>
    <col min="3840" max="3840" width="19.28515625" style="15" customWidth="1"/>
    <col min="3841" max="3841" width="38.5703125" style="15" customWidth="1"/>
    <col min="3842" max="3842" width="16.42578125" style="15" customWidth="1"/>
    <col min="3843" max="3843" width="17" style="15" customWidth="1"/>
    <col min="3844" max="3844" width="12.5703125" style="15" customWidth="1"/>
    <col min="3845" max="4095" width="9.28515625" style="15"/>
    <col min="4096" max="4096" width="19.28515625" style="15" customWidth="1"/>
    <col min="4097" max="4097" width="38.5703125" style="15" customWidth="1"/>
    <col min="4098" max="4098" width="16.42578125" style="15" customWidth="1"/>
    <col min="4099" max="4099" width="17" style="15" customWidth="1"/>
    <col min="4100" max="4100" width="12.5703125" style="15" customWidth="1"/>
    <col min="4101" max="4351" width="9.28515625" style="15"/>
    <col min="4352" max="4352" width="19.28515625" style="15" customWidth="1"/>
    <col min="4353" max="4353" width="38.5703125" style="15" customWidth="1"/>
    <col min="4354" max="4354" width="16.42578125" style="15" customWidth="1"/>
    <col min="4355" max="4355" width="17" style="15" customWidth="1"/>
    <col min="4356" max="4356" width="12.5703125" style="15" customWidth="1"/>
    <col min="4357" max="4607" width="9.28515625" style="15"/>
    <col min="4608" max="4608" width="19.28515625" style="15" customWidth="1"/>
    <col min="4609" max="4609" width="38.5703125" style="15" customWidth="1"/>
    <col min="4610" max="4610" width="16.42578125" style="15" customWidth="1"/>
    <col min="4611" max="4611" width="17" style="15" customWidth="1"/>
    <col min="4612" max="4612" width="12.5703125" style="15" customWidth="1"/>
    <col min="4613" max="4863" width="9.28515625" style="15"/>
    <col min="4864" max="4864" width="19.28515625" style="15" customWidth="1"/>
    <col min="4865" max="4865" width="38.5703125" style="15" customWidth="1"/>
    <col min="4866" max="4866" width="16.42578125" style="15" customWidth="1"/>
    <col min="4867" max="4867" width="17" style="15" customWidth="1"/>
    <col min="4868" max="4868" width="12.5703125" style="15" customWidth="1"/>
    <col min="4869" max="5119" width="9.28515625" style="15"/>
    <col min="5120" max="5120" width="19.28515625" style="15" customWidth="1"/>
    <col min="5121" max="5121" width="38.5703125" style="15" customWidth="1"/>
    <col min="5122" max="5122" width="16.42578125" style="15" customWidth="1"/>
    <col min="5123" max="5123" width="17" style="15" customWidth="1"/>
    <col min="5124" max="5124" width="12.5703125" style="15" customWidth="1"/>
    <col min="5125" max="5375" width="9.28515625" style="15"/>
    <col min="5376" max="5376" width="19.28515625" style="15" customWidth="1"/>
    <col min="5377" max="5377" width="38.5703125" style="15" customWidth="1"/>
    <col min="5378" max="5378" width="16.42578125" style="15" customWidth="1"/>
    <col min="5379" max="5379" width="17" style="15" customWidth="1"/>
    <col min="5380" max="5380" width="12.5703125" style="15" customWidth="1"/>
    <col min="5381" max="5631" width="9.28515625" style="15"/>
    <col min="5632" max="5632" width="19.28515625" style="15" customWidth="1"/>
    <col min="5633" max="5633" width="38.5703125" style="15" customWidth="1"/>
    <col min="5634" max="5634" width="16.42578125" style="15" customWidth="1"/>
    <col min="5635" max="5635" width="17" style="15" customWidth="1"/>
    <col min="5636" max="5636" width="12.5703125" style="15" customWidth="1"/>
    <col min="5637" max="5887" width="9.28515625" style="15"/>
    <col min="5888" max="5888" width="19.28515625" style="15" customWidth="1"/>
    <col min="5889" max="5889" width="38.5703125" style="15" customWidth="1"/>
    <col min="5890" max="5890" width="16.42578125" style="15" customWidth="1"/>
    <col min="5891" max="5891" width="17" style="15" customWidth="1"/>
    <col min="5892" max="5892" width="12.5703125" style="15" customWidth="1"/>
    <col min="5893" max="6143" width="9.28515625" style="15"/>
    <col min="6144" max="6144" width="19.28515625" style="15" customWidth="1"/>
    <col min="6145" max="6145" width="38.5703125" style="15" customWidth="1"/>
    <col min="6146" max="6146" width="16.42578125" style="15" customWidth="1"/>
    <col min="6147" max="6147" width="17" style="15" customWidth="1"/>
    <col min="6148" max="6148" width="12.5703125" style="15" customWidth="1"/>
    <col min="6149" max="6399" width="9.28515625" style="15"/>
    <col min="6400" max="6400" width="19.28515625" style="15" customWidth="1"/>
    <col min="6401" max="6401" width="38.5703125" style="15" customWidth="1"/>
    <col min="6402" max="6402" width="16.42578125" style="15" customWidth="1"/>
    <col min="6403" max="6403" width="17" style="15" customWidth="1"/>
    <col min="6404" max="6404" width="12.5703125" style="15" customWidth="1"/>
    <col min="6405" max="6655" width="9.28515625" style="15"/>
    <col min="6656" max="6656" width="19.28515625" style="15" customWidth="1"/>
    <col min="6657" max="6657" width="38.5703125" style="15" customWidth="1"/>
    <col min="6658" max="6658" width="16.42578125" style="15" customWidth="1"/>
    <col min="6659" max="6659" width="17" style="15" customWidth="1"/>
    <col min="6660" max="6660" width="12.5703125" style="15" customWidth="1"/>
    <col min="6661" max="6911" width="9.28515625" style="15"/>
    <col min="6912" max="6912" width="19.28515625" style="15" customWidth="1"/>
    <col min="6913" max="6913" width="38.5703125" style="15" customWidth="1"/>
    <col min="6914" max="6914" width="16.42578125" style="15" customWidth="1"/>
    <col min="6915" max="6915" width="17" style="15" customWidth="1"/>
    <col min="6916" max="6916" width="12.5703125" style="15" customWidth="1"/>
    <col min="6917" max="7167" width="9.28515625" style="15"/>
    <col min="7168" max="7168" width="19.28515625" style="15" customWidth="1"/>
    <col min="7169" max="7169" width="38.5703125" style="15" customWidth="1"/>
    <col min="7170" max="7170" width="16.42578125" style="15" customWidth="1"/>
    <col min="7171" max="7171" width="17" style="15" customWidth="1"/>
    <col min="7172" max="7172" width="12.5703125" style="15" customWidth="1"/>
    <col min="7173" max="7423" width="9.28515625" style="15"/>
    <col min="7424" max="7424" width="19.28515625" style="15" customWidth="1"/>
    <col min="7425" max="7425" width="38.5703125" style="15" customWidth="1"/>
    <col min="7426" max="7426" width="16.42578125" style="15" customWidth="1"/>
    <col min="7427" max="7427" width="17" style="15" customWidth="1"/>
    <col min="7428" max="7428" width="12.5703125" style="15" customWidth="1"/>
    <col min="7429" max="7679" width="9.28515625" style="15"/>
    <col min="7680" max="7680" width="19.28515625" style="15" customWidth="1"/>
    <col min="7681" max="7681" width="38.5703125" style="15" customWidth="1"/>
    <col min="7682" max="7682" width="16.42578125" style="15" customWidth="1"/>
    <col min="7683" max="7683" width="17" style="15" customWidth="1"/>
    <col min="7684" max="7684" width="12.5703125" style="15" customWidth="1"/>
    <col min="7685" max="7935" width="9.28515625" style="15"/>
    <col min="7936" max="7936" width="19.28515625" style="15" customWidth="1"/>
    <col min="7937" max="7937" width="38.5703125" style="15" customWidth="1"/>
    <col min="7938" max="7938" width="16.42578125" style="15" customWidth="1"/>
    <col min="7939" max="7939" width="17" style="15" customWidth="1"/>
    <col min="7940" max="7940" width="12.5703125" style="15" customWidth="1"/>
    <col min="7941" max="8191" width="9.28515625" style="15"/>
    <col min="8192" max="8192" width="19.28515625" style="15" customWidth="1"/>
    <col min="8193" max="8193" width="38.5703125" style="15" customWidth="1"/>
    <col min="8194" max="8194" width="16.42578125" style="15" customWidth="1"/>
    <col min="8195" max="8195" width="17" style="15" customWidth="1"/>
    <col min="8196" max="8196" width="12.5703125" style="15" customWidth="1"/>
    <col min="8197" max="8447" width="9.28515625" style="15"/>
    <col min="8448" max="8448" width="19.28515625" style="15" customWidth="1"/>
    <col min="8449" max="8449" width="38.5703125" style="15" customWidth="1"/>
    <col min="8450" max="8450" width="16.42578125" style="15" customWidth="1"/>
    <col min="8451" max="8451" width="17" style="15" customWidth="1"/>
    <col min="8452" max="8452" width="12.5703125" style="15" customWidth="1"/>
    <col min="8453" max="8703" width="9.28515625" style="15"/>
    <col min="8704" max="8704" width="19.28515625" style="15" customWidth="1"/>
    <col min="8705" max="8705" width="38.5703125" style="15" customWidth="1"/>
    <col min="8706" max="8706" width="16.42578125" style="15" customWidth="1"/>
    <col min="8707" max="8707" width="17" style="15" customWidth="1"/>
    <col min="8708" max="8708" width="12.5703125" style="15" customWidth="1"/>
    <col min="8709" max="8959" width="9.28515625" style="15"/>
    <col min="8960" max="8960" width="19.28515625" style="15" customWidth="1"/>
    <col min="8961" max="8961" width="38.5703125" style="15" customWidth="1"/>
    <col min="8962" max="8962" width="16.42578125" style="15" customWidth="1"/>
    <col min="8963" max="8963" width="17" style="15" customWidth="1"/>
    <col min="8964" max="8964" width="12.5703125" style="15" customWidth="1"/>
    <col min="8965" max="9215" width="9.28515625" style="15"/>
    <col min="9216" max="9216" width="19.28515625" style="15" customWidth="1"/>
    <col min="9217" max="9217" width="38.5703125" style="15" customWidth="1"/>
    <col min="9218" max="9218" width="16.42578125" style="15" customWidth="1"/>
    <col min="9219" max="9219" width="17" style="15" customWidth="1"/>
    <col min="9220" max="9220" width="12.5703125" style="15" customWidth="1"/>
    <col min="9221" max="9471" width="9.28515625" style="15"/>
    <col min="9472" max="9472" width="19.28515625" style="15" customWidth="1"/>
    <col min="9473" max="9473" width="38.5703125" style="15" customWidth="1"/>
    <col min="9474" max="9474" width="16.42578125" style="15" customWidth="1"/>
    <col min="9475" max="9475" width="17" style="15" customWidth="1"/>
    <col min="9476" max="9476" width="12.5703125" style="15" customWidth="1"/>
    <col min="9477" max="9727" width="9.28515625" style="15"/>
    <col min="9728" max="9728" width="19.28515625" style="15" customWidth="1"/>
    <col min="9729" max="9729" width="38.5703125" style="15" customWidth="1"/>
    <col min="9730" max="9730" width="16.42578125" style="15" customWidth="1"/>
    <col min="9731" max="9731" width="17" style="15" customWidth="1"/>
    <col min="9732" max="9732" width="12.5703125" style="15" customWidth="1"/>
    <col min="9733" max="9983" width="9.28515625" style="15"/>
    <col min="9984" max="9984" width="19.28515625" style="15" customWidth="1"/>
    <col min="9985" max="9985" width="38.5703125" style="15" customWidth="1"/>
    <col min="9986" max="9986" width="16.42578125" style="15" customWidth="1"/>
    <col min="9987" max="9987" width="17" style="15" customWidth="1"/>
    <col min="9988" max="9988" width="12.5703125" style="15" customWidth="1"/>
    <col min="9989" max="10239" width="9.28515625" style="15"/>
    <col min="10240" max="10240" width="19.28515625" style="15" customWidth="1"/>
    <col min="10241" max="10241" width="38.5703125" style="15" customWidth="1"/>
    <col min="10242" max="10242" width="16.42578125" style="15" customWidth="1"/>
    <col min="10243" max="10243" width="17" style="15" customWidth="1"/>
    <col min="10244" max="10244" width="12.5703125" style="15" customWidth="1"/>
    <col min="10245" max="10495" width="9.28515625" style="15"/>
    <col min="10496" max="10496" width="19.28515625" style="15" customWidth="1"/>
    <col min="10497" max="10497" width="38.5703125" style="15" customWidth="1"/>
    <col min="10498" max="10498" width="16.42578125" style="15" customWidth="1"/>
    <col min="10499" max="10499" width="17" style="15" customWidth="1"/>
    <col min="10500" max="10500" width="12.5703125" style="15" customWidth="1"/>
    <col min="10501" max="10751" width="9.28515625" style="15"/>
    <col min="10752" max="10752" width="19.28515625" style="15" customWidth="1"/>
    <col min="10753" max="10753" width="38.5703125" style="15" customWidth="1"/>
    <col min="10754" max="10754" width="16.42578125" style="15" customWidth="1"/>
    <col min="10755" max="10755" width="17" style="15" customWidth="1"/>
    <col min="10756" max="10756" width="12.5703125" style="15" customWidth="1"/>
    <col min="10757" max="11007" width="9.28515625" style="15"/>
    <col min="11008" max="11008" width="19.28515625" style="15" customWidth="1"/>
    <col min="11009" max="11009" width="38.5703125" style="15" customWidth="1"/>
    <col min="11010" max="11010" width="16.42578125" style="15" customWidth="1"/>
    <col min="11011" max="11011" width="17" style="15" customWidth="1"/>
    <col min="11012" max="11012" width="12.5703125" style="15" customWidth="1"/>
    <col min="11013" max="11263" width="9.28515625" style="15"/>
    <col min="11264" max="11264" width="19.28515625" style="15" customWidth="1"/>
    <col min="11265" max="11265" width="38.5703125" style="15" customWidth="1"/>
    <col min="11266" max="11266" width="16.42578125" style="15" customWidth="1"/>
    <col min="11267" max="11267" width="17" style="15" customWidth="1"/>
    <col min="11268" max="11268" width="12.5703125" style="15" customWidth="1"/>
    <col min="11269" max="11519" width="9.28515625" style="15"/>
    <col min="11520" max="11520" width="19.28515625" style="15" customWidth="1"/>
    <col min="11521" max="11521" width="38.5703125" style="15" customWidth="1"/>
    <col min="11522" max="11522" width="16.42578125" style="15" customWidth="1"/>
    <col min="11523" max="11523" width="17" style="15" customWidth="1"/>
    <col min="11524" max="11524" width="12.5703125" style="15" customWidth="1"/>
    <col min="11525" max="11775" width="9.28515625" style="15"/>
    <col min="11776" max="11776" width="19.28515625" style="15" customWidth="1"/>
    <col min="11777" max="11777" width="38.5703125" style="15" customWidth="1"/>
    <col min="11778" max="11778" width="16.42578125" style="15" customWidth="1"/>
    <col min="11779" max="11779" width="17" style="15" customWidth="1"/>
    <col min="11780" max="11780" width="12.5703125" style="15" customWidth="1"/>
    <col min="11781" max="12031" width="9.28515625" style="15"/>
    <col min="12032" max="12032" width="19.28515625" style="15" customWidth="1"/>
    <col min="12033" max="12033" width="38.5703125" style="15" customWidth="1"/>
    <col min="12034" max="12034" width="16.42578125" style="15" customWidth="1"/>
    <col min="12035" max="12035" width="17" style="15" customWidth="1"/>
    <col min="12036" max="12036" width="12.5703125" style="15" customWidth="1"/>
    <col min="12037" max="12287" width="9.28515625" style="15"/>
    <col min="12288" max="12288" width="19.28515625" style="15" customWidth="1"/>
    <col min="12289" max="12289" width="38.5703125" style="15" customWidth="1"/>
    <col min="12290" max="12290" width="16.42578125" style="15" customWidth="1"/>
    <col min="12291" max="12291" width="17" style="15" customWidth="1"/>
    <col min="12292" max="12292" width="12.5703125" style="15" customWidth="1"/>
    <col min="12293" max="12543" width="9.28515625" style="15"/>
    <col min="12544" max="12544" width="19.28515625" style="15" customWidth="1"/>
    <col min="12545" max="12545" width="38.5703125" style="15" customWidth="1"/>
    <col min="12546" max="12546" width="16.42578125" style="15" customWidth="1"/>
    <col min="12547" max="12547" width="17" style="15" customWidth="1"/>
    <col min="12548" max="12548" width="12.5703125" style="15" customWidth="1"/>
    <col min="12549" max="12799" width="9.28515625" style="15"/>
    <col min="12800" max="12800" width="19.28515625" style="15" customWidth="1"/>
    <col min="12801" max="12801" width="38.5703125" style="15" customWidth="1"/>
    <col min="12802" max="12802" width="16.42578125" style="15" customWidth="1"/>
    <col min="12803" max="12803" width="17" style="15" customWidth="1"/>
    <col min="12804" max="12804" width="12.5703125" style="15" customWidth="1"/>
    <col min="12805" max="13055" width="9.28515625" style="15"/>
    <col min="13056" max="13056" width="19.28515625" style="15" customWidth="1"/>
    <col min="13057" max="13057" width="38.5703125" style="15" customWidth="1"/>
    <col min="13058" max="13058" width="16.42578125" style="15" customWidth="1"/>
    <col min="13059" max="13059" width="17" style="15" customWidth="1"/>
    <col min="13060" max="13060" width="12.5703125" style="15" customWidth="1"/>
    <col min="13061" max="13311" width="9.28515625" style="15"/>
    <col min="13312" max="13312" width="19.28515625" style="15" customWidth="1"/>
    <col min="13313" max="13313" width="38.5703125" style="15" customWidth="1"/>
    <col min="13314" max="13314" width="16.42578125" style="15" customWidth="1"/>
    <col min="13315" max="13315" width="17" style="15" customWidth="1"/>
    <col min="13316" max="13316" width="12.5703125" style="15" customWidth="1"/>
    <col min="13317" max="13567" width="9.28515625" style="15"/>
    <col min="13568" max="13568" width="19.28515625" style="15" customWidth="1"/>
    <col min="13569" max="13569" width="38.5703125" style="15" customWidth="1"/>
    <col min="13570" max="13570" width="16.42578125" style="15" customWidth="1"/>
    <col min="13571" max="13571" width="17" style="15" customWidth="1"/>
    <col min="13572" max="13572" width="12.5703125" style="15" customWidth="1"/>
    <col min="13573" max="13823" width="9.28515625" style="15"/>
    <col min="13824" max="13824" width="19.28515625" style="15" customWidth="1"/>
    <col min="13825" max="13825" width="38.5703125" style="15" customWidth="1"/>
    <col min="13826" max="13826" width="16.42578125" style="15" customWidth="1"/>
    <col min="13827" max="13827" width="17" style="15" customWidth="1"/>
    <col min="13828" max="13828" width="12.5703125" style="15" customWidth="1"/>
    <col min="13829" max="14079" width="9.28515625" style="15"/>
    <col min="14080" max="14080" width="19.28515625" style="15" customWidth="1"/>
    <col min="14081" max="14081" width="38.5703125" style="15" customWidth="1"/>
    <col min="14082" max="14082" width="16.42578125" style="15" customWidth="1"/>
    <col min="14083" max="14083" width="17" style="15" customWidth="1"/>
    <col min="14084" max="14084" width="12.5703125" style="15" customWidth="1"/>
    <col min="14085" max="14335" width="9.28515625" style="15"/>
    <col min="14336" max="14336" width="19.28515625" style="15" customWidth="1"/>
    <col min="14337" max="14337" width="38.5703125" style="15" customWidth="1"/>
    <col min="14338" max="14338" width="16.42578125" style="15" customWidth="1"/>
    <col min="14339" max="14339" width="17" style="15" customWidth="1"/>
    <col min="14340" max="14340" width="12.5703125" style="15" customWidth="1"/>
    <col min="14341" max="14591" width="9.28515625" style="15"/>
    <col min="14592" max="14592" width="19.28515625" style="15" customWidth="1"/>
    <col min="14593" max="14593" width="38.5703125" style="15" customWidth="1"/>
    <col min="14594" max="14594" width="16.42578125" style="15" customWidth="1"/>
    <col min="14595" max="14595" width="17" style="15" customWidth="1"/>
    <col min="14596" max="14596" width="12.5703125" style="15" customWidth="1"/>
    <col min="14597" max="14847" width="9.28515625" style="15"/>
    <col min="14848" max="14848" width="19.28515625" style="15" customWidth="1"/>
    <col min="14849" max="14849" width="38.5703125" style="15" customWidth="1"/>
    <col min="14850" max="14850" width="16.42578125" style="15" customWidth="1"/>
    <col min="14851" max="14851" width="17" style="15" customWidth="1"/>
    <col min="14852" max="14852" width="12.5703125" style="15" customWidth="1"/>
    <col min="14853" max="15103" width="9.28515625" style="15"/>
    <col min="15104" max="15104" width="19.28515625" style="15" customWidth="1"/>
    <col min="15105" max="15105" width="38.5703125" style="15" customWidth="1"/>
    <col min="15106" max="15106" width="16.42578125" style="15" customWidth="1"/>
    <col min="15107" max="15107" width="17" style="15" customWidth="1"/>
    <col min="15108" max="15108" width="12.5703125" style="15" customWidth="1"/>
    <col min="15109" max="15359" width="9.28515625" style="15"/>
    <col min="15360" max="15360" width="19.28515625" style="15" customWidth="1"/>
    <col min="15361" max="15361" width="38.5703125" style="15" customWidth="1"/>
    <col min="15362" max="15362" width="16.42578125" style="15" customWidth="1"/>
    <col min="15363" max="15363" width="17" style="15" customWidth="1"/>
    <col min="15364" max="15364" width="12.5703125" style="15" customWidth="1"/>
    <col min="15365" max="15615" width="9.28515625" style="15"/>
    <col min="15616" max="15616" width="19.28515625" style="15" customWidth="1"/>
    <col min="15617" max="15617" width="38.5703125" style="15" customWidth="1"/>
    <col min="15618" max="15618" width="16.42578125" style="15" customWidth="1"/>
    <col min="15619" max="15619" width="17" style="15" customWidth="1"/>
    <col min="15620" max="15620" width="12.5703125" style="15" customWidth="1"/>
    <col min="15621" max="15871" width="9.28515625" style="15"/>
    <col min="15872" max="15872" width="19.28515625" style="15" customWidth="1"/>
    <col min="15873" max="15873" width="38.5703125" style="15" customWidth="1"/>
    <col min="15874" max="15874" width="16.42578125" style="15" customWidth="1"/>
    <col min="15875" max="15875" width="17" style="15" customWidth="1"/>
    <col min="15876" max="15876" width="12.5703125" style="15" customWidth="1"/>
    <col min="15877" max="16127" width="9.28515625" style="15"/>
    <col min="16128" max="16128" width="19.28515625" style="15" customWidth="1"/>
    <col min="16129" max="16129" width="38.5703125" style="15" customWidth="1"/>
    <col min="16130" max="16130" width="16.42578125" style="15" customWidth="1"/>
    <col min="16131" max="16131" width="17" style="15" customWidth="1"/>
    <col min="16132" max="16132" width="12.5703125" style="15" customWidth="1"/>
    <col min="16133" max="16384" width="9.28515625" style="15"/>
  </cols>
  <sheetData>
    <row r="1" spans="1:7">
      <c r="A1" s="233" t="str">
        <f>'WS 1 Local Service ATRR'!A1:F1</f>
        <v>Versant Power</v>
      </c>
      <c r="B1" s="233"/>
      <c r="C1" s="233"/>
      <c r="D1" s="233"/>
      <c r="E1" s="233"/>
      <c r="F1" s="233"/>
      <c r="G1" s="233"/>
    </row>
    <row r="2" spans="1:7">
      <c r="A2" s="233" t="str">
        <f>'Table of Contents'!A2:C2</f>
        <v>Local Service Annual Transmission Revenue Requirements (ATRR)</v>
      </c>
      <c r="B2" s="233"/>
      <c r="C2" s="233"/>
      <c r="D2" s="233"/>
      <c r="E2" s="233"/>
      <c r="F2" s="233"/>
      <c r="G2" s="233"/>
    </row>
    <row r="3" spans="1:7">
      <c r="A3" s="233" t="str">
        <f>'Table of Contents'!A3:C3</f>
        <v>Per Attachment 2 of Appendix B to Attachment F of the ISO New England Inc. Open Access Transmission Tariff</v>
      </c>
      <c r="B3" s="233"/>
      <c r="C3" s="233"/>
      <c r="D3" s="233"/>
      <c r="E3" s="233"/>
      <c r="F3" s="233"/>
      <c r="G3" s="233"/>
    </row>
    <row r="4" spans="1:7">
      <c r="A4" s="233" t="s">
        <v>170</v>
      </c>
      <c r="B4" s="233"/>
      <c r="C4" s="233"/>
      <c r="D4" s="233"/>
      <c r="E4" s="233"/>
      <c r="F4" s="233"/>
      <c r="G4" s="233"/>
    </row>
    <row r="5" spans="1:7">
      <c r="A5" s="233" t="s">
        <v>171</v>
      </c>
      <c r="B5" s="233"/>
      <c r="C5" s="233"/>
      <c r="D5" s="233"/>
      <c r="E5" s="233"/>
      <c r="F5" s="233"/>
      <c r="G5" s="233"/>
    </row>
    <row r="6" spans="1:7">
      <c r="A6" s="234" t="s">
        <v>172</v>
      </c>
      <c r="B6" s="234"/>
      <c r="C6" s="234"/>
      <c r="D6" s="234"/>
      <c r="E6" s="234"/>
      <c r="F6" s="234"/>
      <c r="G6" s="234"/>
    </row>
    <row r="7" spans="1:7">
      <c r="A7" s="5"/>
      <c r="B7" s="5"/>
      <c r="C7" s="5"/>
      <c r="D7" s="5"/>
      <c r="E7" s="5"/>
      <c r="F7" s="5"/>
      <c r="G7" s="5"/>
    </row>
    <row r="8" spans="1:7">
      <c r="B8" s="11" t="s">
        <v>4</v>
      </c>
      <c r="E8" s="29" t="s">
        <v>5</v>
      </c>
      <c r="F8" s="29"/>
      <c r="G8" s="29" t="s">
        <v>51</v>
      </c>
    </row>
    <row r="9" spans="1:7">
      <c r="A9" s="26" t="s">
        <v>50</v>
      </c>
      <c r="E9" s="15"/>
      <c r="F9" s="15"/>
    </row>
    <row r="10" spans="1:7">
      <c r="A10" s="40" t="s">
        <v>52</v>
      </c>
      <c r="B10" s="40" t="s">
        <v>7</v>
      </c>
      <c r="C10" s="29"/>
      <c r="D10" s="29"/>
      <c r="E10" s="40" t="s">
        <v>173</v>
      </c>
      <c r="F10" s="166"/>
      <c r="G10" s="110" t="s">
        <v>54</v>
      </c>
    </row>
    <row r="11" spans="1:7">
      <c r="A11" s="29">
        <v>1</v>
      </c>
      <c r="B11" s="157" t="s">
        <v>174</v>
      </c>
      <c r="E11" s="12">
        <v>0</v>
      </c>
      <c r="F11" s="47"/>
      <c r="G11" s="163" t="s">
        <v>175</v>
      </c>
    </row>
    <row r="12" spans="1:7">
      <c r="A12" s="29">
        <f>A11+1</f>
        <v>2</v>
      </c>
      <c r="B12" s="15" t="s">
        <v>176</v>
      </c>
      <c r="E12" s="133">
        <v>0</v>
      </c>
      <c r="F12" s="49"/>
      <c r="G12" s="95" t="s">
        <v>177</v>
      </c>
    </row>
    <row r="13" spans="1:7">
      <c r="A13" s="29">
        <f>A12+1</f>
        <v>3</v>
      </c>
      <c r="B13" s="15" t="s">
        <v>178</v>
      </c>
      <c r="E13" s="6">
        <v>-83589594.813044578</v>
      </c>
      <c r="F13" s="47"/>
      <c r="G13" s="94" t="s">
        <v>98</v>
      </c>
    </row>
    <row r="14" spans="1:7">
      <c r="A14" s="29">
        <f>A13+1</f>
        <v>4</v>
      </c>
      <c r="B14" s="15" t="s">
        <v>179</v>
      </c>
      <c r="E14" s="133">
        <v>0.37460134686802415</v>
      </c>
      <c r="F14" s="49"/>
      <c r="G14" s="95" t="s">
        <v>180</v>
      </c>
    </row>
    <row r="15" spans="1:7">
      <c r="A15" s="29">
        <f>A14+1</f>
        <v>5</v>
      </c>
      <c r="B15" s="15" t="s">
        <v>181</v>
      </c>
      <c r="E15" s="7">
        <f>E13*E14</f>
        <v>-31312774.801118903</v>
      </c>
      <c r="F15" s="54"/>
      <c r="G15" s="94"/>
    </row>
    <row r="16" spans="1:7">
      <c r="A16" s="29"/>
      <c r="E16" s="15"/>
      <c r="F16" s="15"/>
      <c r="G16" s="94"/>
    </row>
    <row r="17" spans="1:9">
      <c r="A17" s="29">
        <f>A15+1</f>
        <v>6</v>
      </c>
      <c r="B17" s="15" t="s">
        <v>182</v>
      </c>
      <c r="E17" s="12">
        <v>-89622159.361872628</v>
      </c>
      <c r="F17" s="47"/>
      <c r="G17" s="95" t="s">
        <v>183</v>
      </c>
    </row>
    <row r="18" spans="1:9">
      <c r="A18" s="29">
        <f>A17+1</f>
        <v>7</v>
      </c>
      <c r="B18" s="15" t="s">
        <v>184</v>
      </c>
      <c r="E18" s="64">
        <f>+E14</f>
        <v>0.37460134686802415</v>
      </c>
      <c r="F18" s="49"/>
      <c r="G18" s="94"/>
      <c r="I18" s="125"/>
    </row>
    <row r="19" spans="1:9">
      <c r="A19" s="29">
        <f>A18+1</f>
        <v>8</v>
      </c>
      <c r="B19" s="15" t="s">
        <v>185</v>
      </c>
      <c r="E19" s="7">
        <f>E17*E18</f>
        <v>-33572581.606178187</v>
      </c>
      <c r="F19" s="54"/>
      <c r="G19" s="94"/>
      <c r="I19" s="58"/>
    </row>
    <row r="20" spans="1:9">
      <c r="A20" s="29"/>
      <c r="E20" s="15"/>
      <c r="F20" s="15"/>
      <c r="G20" s="94"/>
    </row>
    <row r="21" spans="1:9">
      <c r="A21" s="29">
        <f>A19+1</f>
        <v>9</v>
      </c>
      <c r="B21" s="15" t="s">
        <v>186</v>
      </c>
      <c r="E21" s="68">
        <f>+E19-E15</f>
        <v>-2259806.805059284</v>
      </c>
      <c r="F21" s="58"/>
      <c r="G21" s="94"/>
      <c r="I21" s="125"/>
    </row>
    <row r="22" spans="1:9">
      <c r="A22" s="29"/>
      <c r="E22" s="15"/>
      <c r="F22" s="15"/>
      <c r="G22" s="94"/>
    </row>
    <row r="23" spans="1:9">
      <c r="A23" s="29">
        <f>A21+1</f>
        <v>10</v>
      </c>
      <c r="B23" s="15" t="s">
        <v>187</v>
      </c>
      <c r="E23" s="67">
        <f>E21/12</f>
        <v>-188317.23375494033</v>
      </c>
      <c r="F23" s="54"/>
      <c r="G23" s="94"/>
    </row>
    <row r="24" spans="1:9">
      <c r="E24" s="15"/>
      <c r="F24" s="15"/>
    </row>
    <row r="25" spans="1:9">
      <c r="E25" s="15"/>
      <c r="F25" s="15"/>
    </row>
    <row r="26" spans="1:9">
      <c r="A26" s="29"/>
      <c r="B26" s="29" t="s">
        <v>188</v>
      </c>
      <c r="C26" s="29" t="s">
        <v>77</v>
      </c>
      <c r="D26" s="29" t="s">
        <v>189</v>
      </c>
      <c r="E26" s="113" t="s">
        <v>190</v>
      </c>
      <c r="F26" s="115"/>
    </row>
    <row r="27" spans="1:9" ht="26.1">
      <c r="A27" s="29"/>
      <c r="B27" s="40" t="s">
        <v>191</v>
      </c>
      <c r="C27" s="40" t="s">
        <v>192</v>
      </c>
      <c r="D27" s="111" t="s">
        <v>193</v>
      </c>
      <c r="E27" s="112" t="s">
        <v>194</v>
      </c>
      <c r="F27" s="116"/>
    </row>
    <row r="28" spans="1:9">
      <c r="A28" s="29">
        <f>A23+1</f>
        <v>11</v>
      </c>
      <c r="B28" s="29" t="s">
        <v>195</v>
      </c>
      <c r="C28" s="29">
        <v>335</v>
      </c>
      <c r="D28" s="66">
        <f t="shared" ref="D28:D39" si="0">ROUND(+C28/C$42,6)</f>
        <v>0.91530100000000003</v>
      </c>
      <c r="E28" s="6">
        <f t="shared" ref="E28:E39" si="1">ROUND(+E$23*D28,0)</f>
        <v>-172367</v>
      </c>
      <c r="F28" s="47"/>
    </row>
    <row r="29" spans="1:9">
      <c r="A29" s="29">
        <f t="shared" ref="A29:A40" si="2">A28+1</f>
        <v>12</v>
      </c>
      <c r="B29" s="29" t="s">
        <v>196</v>
      </c>
      <c r="C29" s="29">
        <v>307</v>
      </c>
      <c r="D29" s="66">
        <f t="shared" si="0"/>
        <v>0.83879800000000004</v>
      </c>
      <c r="E29" s="7">
        <f t="shared" si="1"/>
        <v>-157960</v>
      </c>
      <c r="F29" s="54"/>
    </row>
    <row r="30" spans="1:9">
      <c r="A30" s="29">
        <f t="shared" si="2"/>
        <v>13</v>
      </c>
      <c r="B30" s="29" t="s">
        <v>197</v>
      </c>
      <c r="C30" s="29">
        <v>276</v>
      </c>
      <c r="D30" s="66">
        <f t="shared" si="0"/>
        <v>0.75409800000000005</v>
      </c>
      <c r="E30" s="7">
        <f t="shared" si="1"/>
        <v>-142010</v>
      </c>
      <c r="F30" s="54"/>
    </row>
    <row r="31" spans="1:9">
      <c r="A31" s="29">
        <f t="shared" si="2"/>
        <v>14</v>
      </c>
      <c r="B31" s="29" t="s">
        <v>198</v>
      </c>
      <c r="C31" s="29">
        <v>246</v>
      </c>
      <c r="D31" s="66">
        <f t="shared" si="0"/>
        <v>0.67213100000000003</v>
      </c>
      <c r="E31" s="7">
        <f t="shared" si="1"/>
        <v>-126574</v>
      </c>
      <c r="F31" s="54"/>
    </row>
    <row r="32" spans="1:9">
      <c r="A32" s="29">
        <f t="shared" si="2"/>
        <v>15</v>
      </c>
      <c r="B32" s="29" t="s">
        <v>199</v>
      </c>
      <c r="C32" s="29">
        <v>215</v>
      </c>
      <c r="D32" s="66">
        <f t="shared" si="0"/>
        <v>0.58743199999999995</v>
      </c>
      <c r="E32" s="7">
        <f t="shared" si="1"/>
        <v>-110624</v>
      </c>
      <c r="F32" s="54"/>
    </row>
    <row r="33" spans="1:15">
      <c r="A33" s="29">
        <f t="shared" si="2"/>
        <v>16</v>
      </c>
      <c r="B33" s="29" t="s">
        <v>200</v>
      </c>
      <c r="C33" s="29">
        <v>185</v>
      </c>
      <c r="D33" s="66">
        <f t="shared" si="0"/>
        <v>0.50546400000000002</v>
      </c>
      <c r="E33" s="7">
        <f t="shared" si="1"/>
        <v>-95188</v>
      </c>
      <c r="F33" s="54"/>
    </row>
    <row r="34" spans="1:15">
      <c r="A34" s="29">
        <f t="shared" si="2"/>
        <v>17</v>
      </c>
      <c r="B34" s="29" t="s">
        <v>201</v>
      </c>
      <c r="C34" s="29">
        <v>154</v>
      </c>
      <c r="D34" s="66">
        <f t="shared" si="0"/>
        <v>0.420765</v>
      </c>
      <c r="E34" s="7">
        <f t="shared" si="1"/>
        <v>-79237</v>
      </c>
      <c r="F34" s="54"/>
    </row>
    <row r="35" spans="1:15">
      <c r="A35" s="29">
        <f t="shared" si="2"/>
        <v>18</v>
      </c>
      <c r="B35" s="29" t="s">
        <v>202</v>
      </c>
      <c r="C35" s="29">
        <v>123</v>
      </c>
      <c r="D35" s="66">
        <f t="shared" si="0"/>
        <v>0.33606599999999998</v>
      </c>
      <c r="E35" s="7">
        <f t="shared" si="1"/>
        <v>-63287</v>
      </c>
      <c r="F35" s="54"/>
    </row>
    <row r="36" spans="1:15">
      <c r="A36" s="29">
        <f t="shared" si="2"/>
        <v>19</v>
      </c>
      <c r="B36" s="29" t="s">
        <v>203</v>
      </c>
      <c r="C36" s="29">
        <v>93</v>
      </c>
      <c r="D36" s="66">
        <f t="shared" si="0"/>
        <v>0.25409799999999999</v>
      </c>
      <c r="E36" s="7">
        <f t="shared" si="1"/>
        <v>-47851</v>
      </c>
      <c r="F36" s="54"/>
    </row>
    <row r="37" spans="1:15">
      <c r="A37" s="29">
        <f t="shared" si="2"/>
        <v>20</v>
      </c>
      <c r="B37" s="29" t="s">
        <v>204</v>
      </c>
      <c r="C37" s="29">
        <v>62</v>
      </c>
      <c r="D37" s="66">
        <f t="shared" si="0"/>
        <v>0.16939899999999999</v>
      </c>
      <c r="E37" s="7">
        <f t="shared" si="1"/>
        <v>-31901</v>
      </c>
      <c r="F37" s="54"/>
    </row>
    <row r="38" spans="1:15">
      <c r="A38" s="29">
        <f t="shared" si="2"/>
        <v>21</v>
      </c>
      <c r="B38" s="29" t="s">
        <v>205</v>
      </c>
      <c r="C38" s="29">
        <v>32</v>
      </c>
      <c r="D38" s="66">
        <f t="shared" si="0"/>
        <v>8.7431999999999996E-2</v>
      </c>
      <c r="E38" s="7">
        <f t="shared" si="1"/>
        <v>-16465</v>
      </c>
      <c r="F38" s="54"/>
    </row>
    <row r="39" spans="1:15">
      <c r="A39" s="29">
        <f t="shared" si="2"/>
        <v>22</v>
      </c>
      <c r="B39" s="65" t="s">
        <v>206</v>
      </c>
      <c r="C39" s="65">
        <v>1</v>
      </c>
      <c r="D39" s="64">
        <f t="shared" si="0"/>
        <v>2.7320000000000001E-3</v>
      </c>
      <c r="E39" s="86">
        <f t="shared" si="1"/>
        <v>-514</v>
      </c>
      <c r="F39" s="54"/>
    </row>
    <row r="40" spans="1:15" ht="13.5" thickBot="1">
      <c r="A40" s="29">
        <f t="shared" si="2"/>
        <v>23</v>
      </c>
      <c r="B40" s="15" t="s">
        <v>207</v>
      </c>
      <c r="D40" s="63"/>
      <c r="E40" s="10">
        <f>SUM(E28:E39)</f>
        <v>-1043978</v>
      </c>
      <c r="F40" s="47"/>
    </row>
    <row r="41" spans="1:15" ht="13.5" thickTop="1">
      <c r="E41" s="94"/>
    </row>
    <row r="42" spans="1:15">
      <c r="A42" s="29">
        <f>A40+1</f>
        <v>24</v>
      </c>
      <c r="B42" s="15" t="s">
        <v>208</v>
      </c>
      <c r="C42" s="62">
        <v>366</v>
      </c>
      <c r="E42" s="94"/>
    </row>
    <row r="43" spans="1:15">
      <c r="A43" s="29"/>
      <c r="C43" s="29"/>
      <c r="E43" s="94"/>
    </row>
    <row r="44" spans="1:15">
      <c r="A44" s="109" t="s">
        <v>43</v>
      </c>
      <c r="C44" s="29"/>
      <c r="E44" s="94"/>
    </row>
    <row r="45" spans="1:15">
      <c r="A45" s="17" t="s">
        <v>44</v>
      </c>
      <c r="B45" s="1" t="s">
        <v>96</v>
      </c>
      <c r="C45" s="29"/>
      <c r="E45" s="94"/>
    </row>
    <row r="46" spans="1:15">
      <c r="A46" s="114" t="s">
        <v>90</v>
      </c>
      <c r="B46" s="104" t="s">
        <v>209</v>
      </c>
      <c r="C46" s="104"/>
      <c r="D46" s="104"/>
      <c r="E46" s="104"/>
      <c r="F46" s="104"/>
      <c r="G46" s="104"/>
    </row>
    <row r="47" spans="1:15">
      <c r="A47" s="114" t="s">
        <v>98</v>
      </c>
      <c r="B47" s="15" t="s">
        <v>210</v>
      </c>
      <c r="C47" s="121"/>
      <c r="D47" s="121"/>
      <c r="E47" s="121"/>
      <c r="F47" s="121"/>
      <c r="G47" s="121"/>
      <c r="H47" s="61"/>
      <c r="I47" s="61"/>
      <c r="J47" s="61"/>
      <c r="K47" s="61"/>
      <c r="L47" s="61"/>
      <c r="M47" s="61"/>
      <c r="N47" s="61"/>
      <c r="O47" s="61"/>
    </row>
    <row r="48" spans="1:15">
      <c r="B48" s="15" t="s">
        <v>211</v>
      </c>
      <c r="C48" s="61"/>
      <c r="D48" s="61"/>
      <c r="E48" s="61"/>
      <c r="F48" s="61"/>
      <c r="G48" s="61"/>
    </row>
    <row r="49" spans="1:7">
      <c r="A49" s="29" t="s">
        <v>100</v>
      </c>
      <c r="B49" s="15" t="s">
        <v>212</v>
      </c>
      <c r="C49" s="61"/>
      <c r="D49" s="61"/>
      <c r="E49" s="61"/>
      <c r="F49" s="61"/>
      <c r="G49" s="61"/>
    </row>
    <row r="50" spans="1:7">
      <c r="A50" s="166"/>
      <c r="B50" s="167"/>
    </row>
    <row r="51" spans="1:7">
      <c r="B51" s="154"/>
    </row>
    <row r="52" spans="1:7">
      <c r="B52" s="154"/>
    </row>
  </sheetData>
  <mergeCells count="6">
    <mergeCell ref="A6:G6"/>
    <mergeCell ref="A1:G1"/>
    <mergeCell ref="A2:G2"/>
    <mergeCell ref="A3:G3"/>
    <mergeCell ref="A4:G4"/>
    <mergeCell ref="A5:G5"/>
  </mergeCells>
  <pageMargins left="0.7" right="0.7" top="0.75" bottom="0.75" header="0.3" footer="0.3"/>
  <pageSetup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O198"/>
  <sheetViews>
    <sheetView zoomScaleNormal="100" zoomScalePageLayoutView="145" workbookViewId="0">
      <selection activeCell="E13" sqref="E13"/>
    </sheetView>
  </sheetViews>
  <sheetFormatPr defaultRowHeight="12.95"/>
  <cols>
    <col min="1" max="1" width="6" style="15" bestFit="1" customWidth="1"/>
    <col min="2" max="2" width="82.28515625" style="15" customWidth="1"/>
    <col min="3" max="4" width="18.5703125" style="15" customWidth="1"/>
    <col min="5" max="5" width="18.5703125" style="96" customWidth="1"/>
    <col min="6" max="6" width="3.140625" style="96" bestFit="1" customWidth="1"/>
    <col min="7" max="7" width="32.5703125" style="15" customWidth="1"/>
    <col min="8" max="255" width="9.28515625" style="15"/>
    <col min="256" max="256" width="19.28515625" style="15" customWidth="1"/>
    <col min="257" max="257" width="38.5703125" style="15" customWidth="1"/>
    <col min="258" max="258" width="16.42578125" style="15" customWidth="1"/>
    <col min="259" max="259" width="17" style="15" customWidth="1"/>
    <col min="260" max="260" width="12.5703125" style="15" customWidth="1"/>
    <col min="261" max="511" width="9.28515625" style="15"/>
    <col min="512" max="512" width="19.28515625" style="15" customWidth="1"/>
    <col min="513" max="513" width="38.5703125" style="15" customWidth="1"/>
    <col min="514" max="514" width="16.42578125" style="15" customWidth="1"/>
    <col min="515" max="515" width="17" style="15" customWidth="1"/>
    <col min="516" max="516" width="12.5703125" style="15" customWidth="1"/>
    <col min="517" max="767" width="9.28515625" style="15"/>
    <col min="768" max="768" width="19.28515625" style="15" customWidth="1"/>
    <col min="769" max="769" width="38.5703125" style="15" customWidth="1"/>
    <col min="770" max="770" width="16.42578125" style="15" customWidth="1"/>
    <col min="771" max="771" width="17" style="15" customWidth="1"/>
    <col min="772" max="772" width="12.5703125" style="15" customWidth="1"/>
    <col min="773" max="1023" width="9.28515625" style="15"/>
    <col min="1024" max="1024" width="19.28515625" style="15" customWidth="1"/>
    <col min="1025" max="1025" width="38.5703125" style="15" customWidth="1"/>
    <col min="1026" max="1026" width="16.42578125" style="15" customWidth="1"/>
    <col min="1027" max="1027" width="17" style="15" customWidth="1"/>
    <col min="1028" max="1028" width="12.5703125" style="15" customWidth="1"/>
    <col min="1029" max="1279" width="9.28515625" style="15"/>
    <col min="1280" max="1280" width="19.28515625" style="15" customWidth="1"/>
    <col min="1281" max="1281" width="38.5703125" style="15" customWidth="1"/>
    <col min="1282" max="1282" width="16.42578125" style="15" customWidth="1"/>
    <col min="1283" max="1283" width="17" style="15" customWidth="1"/>
    <col min="1284" max="1284" width="12.5703125" style="15" customWidth="1"/>
    <col min="1285" max="1535" width="9.28515625" style="15"/>
    <col min="1536" max="1536" width="19.28515625" style="15" customWidth="1"/>
    <col min="1537" max="1537" width="38.5703125" style="15" customWidth="1"/>
    <col min="1538" max="1538" width="16.42578125" style="15" customWidth="1"/>
    <col min="1539" max="1539" width="17" style="15" customWidth="1"/>
    <col min="1540" max="1540" width="12.5703125" style="15" customWidth="1"/>
    <col min="1541" max="1791" width="9.28515625" style="15"/>
    <col min="1792" max="1792" width="19.28515625" style="15" customWidth="1"/>
    <col min="1793" max="1793" width="38.5703125" style="15" customWidth="1"/>
    <col min="1794" max="1794" width="16.42578125" style="15" customWidth="1"/>
    <col min="1795" max="1795" width="17" style="15" customWidth="1"/>
    <col min="1796" max="1796" width="12.5703125" style="15" customWidth="1"/>
    <col min="1797" max="2047" width="9.28515625" style="15"/>
    <col min="2048" max="2048" width="19.28515625" style="15" customWidth="1"/>
    <col min="2049" max="2049" width="38.5703125" style="15" customWidth="1"/>
    <col min="2050" max="2050" width="16.42578125" style="15" customWidth="1"/>
    <col min="2051" max="2051" width="17" style="15" customWidth="1"/>
    <col min="2052" max="2052" width="12.5703125" style="15" customWidth="1"/>
    <col min="2053" max="2303" width="9.28515625" style="15"/>
    <col min="2304" max="2304" width="19.28515625" style="15" customWidth="1"/>
    <col min="2305" max="2305" width="38.5703125" style="15" customWidth="1"/>
    <col min="2306" max="2306" width="16.42578125" style="15" customWidth="1"/>
    <col min="2307" max="2307" width="17" style="15" customWidth="1"/>
    <col min="2308" max="2308" width="12.5703125" style="15" customWidth="1"/>
    <col min="2309" max="2559" width="9.28515625" style="15"/>
    <col min="2560" max="2560" width="19.28515625" style="15" customWidth="1"/>
    <col min="2561" max="2561" width="38.5703125" style="15" customWidth="1"/>
    <col min="2562" max="2562" width="16.42578125" style="15" customWidth="1"/>
    <col min="2563" max="2563" width="17" style="15" customWidth="1"/>
    <col min="2564" max="2564" width="12.5703125" style="15" customWidth="1"/>
    <col min="2565" max="2815" width="9.28515625" style="15"/>
    <col min="2816" max="2816" width="19.28515625" style="15" customWidth="1"/>
    <col min="2817" max="2817" width="38.5703125" style="15" customWidth="1"/>
    <col min="2818" max="2818" width="16.42578125" style="15" customWidth="1"/>
    <col min="2819" max="2819" width="17" style="15" customWidth="1"/>
    <col min="2820" max="2820" width="12.5703125" style="15" customWidth="1"/>
    <col min="2821" max="3071" width="9.28515625" style="15"/>
    <col min="3072" max="3072" width="19.28515625" style="15" customWidth="1"/>
    <col min="3073" max="3073" width="38.5703125" style="15" customWidth="1"/>
    <col min="3074" max="3074" width="16.42578125" style="15" customWidth="1"/>
    <col min="3075" max="3075" width="17" style="15" customWidth="1"/>
    <col min="3076" max="3076" width="12.5703125" style="15" customWidth="1"/>
    <col min="3077" max="3327" width="9.28515625" style="15"/>
    <col min="3328" max="3328" width="19.28515625" style="15" customWidth="1"/>
    <col min="3329" max="3329" width="38.5703125" style="15" customWidth="1"/>
    <col min="3330" max="3330" width="16.42578125" style="15" customWidth="1"/>
    <col min="3331" max="3331" width="17" style="15" customWidth="1"/>
    <col min="3332" max="3332" width="12.5703125" style="15" customWidth="1"/>
    <col min="3333" max="3583" width="9.28515625" style="15"/>
    <col min="3584" max="3584" width="19.28515625" style="15" customWidth="1"/>
    <col min="3585" max="3585" width="38.5703125" style="15" customWidth="1"/>
    <col min="3586" max="3586" width="16.42578125" style="15" customWidth="1"/>
    <col min="3587" max="3587" width="17" style="15" customWidth="1"/>
    <col min="3588" max="3588" width="12.5703125" style="15" customWidth="1"/>
    <col min="3589" max="3839" width="9.28515625" style="15"/>
    <col min="3840" max="3840" width="19.28515625" style="15" customWidth="1"/>
    <col min="3841" max="3841" width="38.5703125" style="15" customWidth="1"/>
    <col min="3842" max="3842" width="16.42578125" style="15" customWidth="1"/>
    <col min="3843" max="3843" width="17" style="15" customWidth="1"/>
    <col min="3844" max="3844" width="12.5703125" style="15" customWidth="1"/>
    <col min="3845" max="4095" width="9.28515625" style="15"/>
    <col min="4096" max="4096" width="19.28515625" style="15" customWidth="1"/>
    <col min="4097" max="4097" width="38.5703125" style="15" customWidth="1"/>
    <col min="4098" max="4098" width="16.42578125" style="15" customWidth="1"/>
    <col min="4099" max="4099" width="17" style="15" customWidth="1"/>
    <col min="4100" max="4100" width="12.5703125" style="15" customWidth="1"/>
    <col min="4101" max="4351" width="9.28515625" style="15"/>
    <col min="4352" max="4352" width="19.28515625" style="15" customWidth="1"/>
    <col min="4353" max="4353" width="38.5703125" style="15" customWidth="1"/>
    <col min="4354" max="4354" width="16.42578125" style="15" customWidth="1"/>
    <col min="4355" max="4355" width="17" style="15" customWidth="1"/>
    <col min="4356" max="4356" width="12.5703125" style="15" customWidth="1"/>
    <col min="4357" max="4607" width="9.28515625" style="15"/>
    <col min="4608" max="4608" width="19.28515625" style="15" customWidth="1"/>
    <col min="4609" max="4609" width="38.5703125" style="15" customWidth="1"/>
    <col min="4610" max="4610" width="16.42578125" style="15" customWidth="1"/>
    <col min="4611" max="4611" width="17" style="15" customWidth="1"/>
    <col min="4612" max="4612" width="12.5703125" style="15" customWidth="1"/>
    <col min="4613" max="4863" width="9.28515625" style="15"/>
    <col min="4864" max="4864" width="19.28515625" style="15" customWidth="1"/>
    <col min="4865" max="4865" width="38.5703125" style="15" customWidth="1"/>
    <col min="4866" max="4866" width="16.42578125" style="15" customWidth="1"/>
    <col min="4867" max="4867" width="17" style="15" customWidth="1"/>
    <col min="4868" max="4868" width="12.5703125" style="15" customWidth="1"/>
    <col min="4869" max="5119" width="9.28515625" style="15"/>
    <col min="5120" max="5120" width="19.28515625" style="15" customWidth="1"/>
    <col min="5121" max="5121" width="38.5703125" style="15" customWidth="1"/>
    <col min="5122" max="5122" width="16.42578125" style="15" customWidth="1"/>
    <col min="5123" max="5123" width="17" style="15" customWidth="1"/>
    <col min="5124" max="5124" width="12.5703125" style="15" customWidth="1"/>
    <col min="5125" max="5375" width="9.28515625" style="15"/>
    <col min="5376" max="5376" width="19.28515625" style="15" customWidth="1"/>
    <col min="5377" max="5377" width="38.5703125" style="15" customWidth="1"/>
    <col min="5378" max="5378" width="16.42578125" style="15" customWidth="1"/>
    <col min="5379" max="5379" width="17" style="15" customWidth="1"/>
    <col min="5380" max="5380" width="12.5703125" style="15" customWidth="1"/>
    <col min="5381" max="5631" width="9.28515625" style="15"/>
    <col min="5632" max="5632" width="19.28515625" style="15" customWidth="1"/>
    <col min="5633" max="5633" width="38.5703125" style="15" customWidth="1"/>
    <col min="5634" max="5634" width="16.42578125" style="15" customWidth="1"/>
    <col min="5635" max="5635" width="17" style="15" customWidth="1"/>
    <col min="5636" max="5636" width="12.5703125" style="15" customWidth="1"/>
    <col min="5637" max="5887" width="9.28515625" style="15"/>
    <col min="5888" max="5888" width="19.28515625" style="15" customWidth="1"/>
    <col min="5889" max="5889" width="38.5703125" style="15" customWidth="1"/>
    <col min="5890" max="5890" width="16.42578125" style="15" customWidth="1"/>
    <col min="5891" max="5891" width="17" style="15" customWidth="1"/>
    <col min="5892" max="5892" width="12.5703125" style="15" customWidth="1"/>
    <col min="5893" max="6143" width="9.28515625" style="15"/>
    <col min="6144" max="6144" width="19.28515625" style="15" customWidth="1"/>
    <col min="6145" max="6145" width="38.5703125" style="15" customWidth="1"/>
    <col min="6146" max="6146" width="16.42578125" style="15" customWidth="1"/>
    <col min="6147" max="6147" width="17" style="15" customWidth="1"/>
    <col min="6148" max="6148" width="12.5703125" style="15" customWidth="1"/>
    <col min="6149" max="6399" width="9.28515625" style="15"/>
    <col min="6400" max="6400" width="19.28515625" style="15" customWidth="1"/>
    <col min="6401" max="6401" width="38.5703125" style="15" customWidth="1"/>
    <col min="6402" max="6402" width="16.42578125" style="15" customWidth="1"/>
    <col min="6403" max="6403" width="17" style="15" customWidth="1"/>
    <col min="6404" max="6404" width="12.5703125" style="15" customWidth="1"/>
    <col min="6405" max="6655" width="9.28515625" style="15"/>
    <col min="6656" max="6656" width="19.28515625" style="15" customWidth="1"/>
    <col min="6657" max="6657" width="38.5703125" style="15" customWidth="1"/>
    <col min="6658" max="6658" width="16.42578125" style="15" customWidth="1"/>
    <col min="6659" max="6659" width="17" style="15" customWidth="1"/>
    <col min="6660" max="6660" width="12.5703125" style="15" customWidth="1"/>
    <col min="6661" max="6911" width="9.28515625" style="15"/>
    <col min="6912" max="6912" width="19.28515625" style="15" customWidth="1"/>
    <col min="6913" max="6913" width="38.5703125" style="15" customWidth="1"/>
    <col min="6914" max="6914" width="16.42578125" style="15" customWidth="1"/>
    <col min="6915" max="6915" width="17" style="15" customWidth="1"/>
    <col min="6916" max="6916" width="12.5703125" style="15" customWidth="1"/>
    <col min="6917" max="7167" width="9.28515625" style="15"/>
    <col min="7168" max="7168" width="19.28515625" style="15" customWidth="1"/>
    <col min="7169" max="7169" width="38.5703125" style="15" customWidth="1"/>
    <col min="7170" max="7170" width="16.42578125" style="15" customWidth="1"/>
    <col min="7171" max="7171" width="17" style="15" customWidth="1"/>
    <col min="7172" max="7172" width="12.5703125" style="15" customWidth="1"/>
    <col min="7173" max="7423" width="9.28515625" style="15"/>
    <col min="7424" max="7424" width="19.28515625" style="15" customWidth="1"/>
    <col min="7425" max="7425" width="38.5703125" style="15" customWidth="1"/>
    <col min="7426" max="7426" width="16.42578125" style="15" customWidth="1"/>
    <col min="7427" max="7427" width="17" style="15" customWidth="1"/>
    <col min="7428" max="7428" width="12.5703125" style="15" customWidth="1"/>
    <col min="7429" max="7679" width="9.28515625" style="15"/>
    <col min="7680" max="7680" width="19.28515625" style="15" customWidth="1"/>
    <col min="7681" max="7681" width="38.5703125" style="15" customWidth="1"/>
    <col min="7682" max="7682" width="16.42578125" style="15" customWidth="1"/>
    <col min="7683" max="7683" width="17" style="15" customWidth="1"/>
    <col min="7684" max="7684" width="12.5703125" style="15" customWidth="1"/>
    <col min="7685" max="7935" width="9.28515625" style="15"/>
    <col min="7936" max="7936" width="19.28515625" style="15" customWidth="1"/>
    <col min="7937" max="7937" width="38.5703125" style="15" customWidth="1"/>
    <col min="7938" max="7938" width="16.42578125" style="15" customWidth="1"/>
    <col min="7939" max="7939" width="17" style="15" customWidth="1"/>
    <col min="7940" max="7940" width="12.5703125" style="15" customWidth="1"/>
    <col min="7941" max="8191" width="9.28515625" style="15"/>
    <col min="8192" max="8192" width="19.28515625" style="15" customWidth="1"/>
    <col min="8193" max="8193" width="38.5703125" style="15" customWidth="1"/>
    <col min="8194" max="8194" width="16.42578125" style="15" customWidth="1"/>
    <col min="8195" max="8195" width="17" style="15" customWidth="1"/>
    <col min="8196" max="8196" width="12.5703125" style="15" customWidth="1"/>
    <col min="8197" max="8447" width="9.28515625" style="15"/>
    <col min="8448" max="8448" width="19.28515625" style="15" customWidth="1"/>
    <col min="8449" max="8449" width="38.5703125" style="15" customWidth="1"/>
    <col min="8450" max="8450" width="16.42578125" style="15" customWidth="1"/>
    <col min="8451" max="8451" width="17" style="15" customWidth="1"/>
    <col min="8452" max="8452" width="12.5703125" style="15" customWidth="1"/>
    <col min="8453" max="8703" width="9.28515625" style="15"/>
    <col min="8704" max="8704" width="19.28515625" style="15" customWidth="1"/>
    <col min="8705" max="8705" width="38.5703125" style="15" customWidth="1"/>
    <col min="8706" max="8706" width="16.42578125" style="15" customWidth="1"/>
    <col min="8707" max="8707" width="17" style="15" customWidth="1"/>
    <col min="8708" max="8708" width="12.5703125" style="15" customWidth="1"/>
    <col min="8709" max="8959" width="9.28515625" style="15"/>
    <col min="8960" max="8960" width="19.28515625" style="15" customWidth="1"/>
    <col min="8961" max="8961" width="38.5703125" style="15" customWidth="1"/>
    <col min="8962" max="8962" width="16.42578125" style="15" customWidth="1"/>
    <col min="8963" max="8963" width="17" style="15" customWidth="1"/>
    <col min="8964" max="8964" width="12.5703125" style="15" customWidth="1"/>
    <col min="8965" max="9215" width="9.28515625" style="15"/>
    <col min="9216" max="9216" width="19.28515625" style="15" customWidth="1"/>
    <col min="9217" max="9217" width="38.5703125" style="15" customWidth="1"/>
    <col min="9218" max="9218" width="16.42578125" style="15" customWidth="1"/>
    <col min="9219" max="9219" width="17" style="15" customWidth="1"/>
    <col min="9220" max="9220" width="12.5703125" style="15" customWidth="1"/>
    <col min="9221" max="9471" width="9.28515625" style="15"/>
    <col min="9472" max="9472" width="19.28515625" style="15" customWidth="1"/>
    <col min="9473" max="9473" width="38.5703125" style="15" customWidth="1"/>
    <col min="9474" max="9474" width="16.42578125" style="15" customWidth="1"/>
    <col min="9475" max="9475" width="17" style="15" customWidth="1"/>
    <col min="9476" max="9476" width="12.5703125" style="15" customWidth="1"/>
    <col min="9477" max="9727" width="9.28515625" style="15"/>
    <col min="9728" max="9728" width="19.28515625" style="15" customWidth="1"/>
    <col min="9729" max="9729" width="38.5703125" style="15" customWidth="1"/>
    <col min="9730" max="9730" width="16.42578125" style="15" customWidth="1"/>
    <col min="9731" max="9731" width="17" style="15" customWidth="1"/>
    <col min="9732" max="9732" width="12.5703125" style="15" customWidth="1"/>
    <col min="9733" max="9983" width="9.28515625" style="15"/>
    <col min="9984" max="9984" width="19.28515625" style="15" customWidth="1"/>
    <col min="9985" max="9985" width="38.5703125" style="15" customWidth="1"/>
    <col min="9986" max="9986" width="16.42578125" style="15" customWidth="1"/>
    <col min="9987" max="9987" width="17" style="15" customWidth="1"/>
    <col min="9988" max="9988" width="12.5703125" style="15" customWidth="1"/>
    <col min="9989" max="10239" width="9.28515625" style="15"/>
    <col min="10240" max="10240" width="19.28515625" style="15" customWidth="1"/>
    <col min="10241" max="10241" width="38.5703125" style="15" customWidth="1"/>
    <col min="10242" max="10242" width="16.42578125" style="15" customWidth="1"/>
    <col min="10243" max="10243" width="17" style="15" customWidth="1"/>
    <col min="10244" max="10244" width="12.5703125" style="15" customWidth="1"/>
    <col min="10245" max="10495" width="9.28515625" style="15"/>
    <col min="10496" max="10496" width="19.28515625" style="15" customWidth="1"/>
    <col min="10497" max="10497" width="38.5703125" style="15" customWidth="1"/>
    <col min="10498" max="10498" width="16.42578125" style="15" customWidth="1"/>
    <col min="10499" max="10499" width="17" style="15" customWidth="1"/>
    <col min="10500" max="10500" width="12.5703125" style="15" customWidth="1"/>
    <col min="10501" max="10751" width="9.28515625" style="15"/>
    <col min="10752" max="10752" width="19.28515625" style="15" customWidth="1"/>
    <col min="10753" max="10753" width="38.5703125" style="15" customWidth="1"/>
    <col min="10754" max="10754" width="16.42578125" style="15" customWidth="1"/>
    <col min="10755" max="10755" width="17" style="15" customWidth="1"/>
    <col min="10756" max="10756" width="12.5703125" style="15" customWidth="1"/>
    <col min="10757" max="11007" width="9.28515625" style="15"/>
    <col min="11008" max="11008" width="19.28515625" style="15" customWidth="1"/>
    <col min="11009" max="11009" width="38.5703125" style="15" customWidth="1"/>
    <col min="11010" max="11010" width="16.42578125" style="15" customWidth="1"/>
    <col min="11011" max="11011" width="17" style="15" customWidth="1"/>
    <col min="11012" max="11012" width="12.5703125" style="15" customWidth="1"/>
    <col min="11013" max="11263" width="9.28515625" style="15"/>
    <col min="11264" max="11264" width="19.28515625" style="15" customWidth="1"/>
    <col min="11265" max="11265" width="38.5703125" style="15" customWidth="1"/>
    <col min="11266" max="11266" width="16.42578125" style="15" customWidth="1"/>
    <col min="11267" max="11267" width="17" style="15" customWidth="1"/>
    <col min="11268" max="11268" width="12.5703125" style="15" customWidth="1"/>
    <col min="11269" max="11519" width="9.28515625" style="15"/>
    <col min="11520" max="11520" width="19.28515625" style="15" customWidth="1"/>
    <col min="11521" max="11521" width="38.5703125" style="15" customWidth="1"/>
    <col min="11522" max="11522" width="16.42578125" style="15" customWidth="1"/>
    <col min="11523" max="11523" width="17" style="15" customWidth="1"/>
    <col min="11524" max="11524" width="12.5703125" style="15" customWidth="1"/>
    <col min="11525" max="11775" width="9.28515625" style="15"/>
    <col min="11776" max="11776" width="19.28515625" style="15" customWidth="1"/>
    <col min="11777" max="11777" width="38.5703125" style="15" customWidth="1"/>
    <col min="11778" max="11778" width="16.42578125" style="15" customWidth="1"/>
    <col min="11779" max="11779" width="17" style="15" customWidth="1"/>
    <col min="11780" max="11780" width="12.5703125" style="15" customWidth="1"/>
    <col min="11781" max="12031" width="9.28515625" style="15"/>
    <col min="12032" max="12032" width="19.28515625" style="15" customWidth="1"/>
    <col min="12033" max="12033" width="38.5703125" style="15" customWidth="1"/>
    <col min="12034" max="12034" width="16.42578125" style="15" customWidth="1"/>
    <col min="12035" max="12035" width="17" style="15" customWidth="1"/>
    <col min="12036" max="12036" width="12.5703125" style="15" customWidth="1"/>
    <col min="12037" max="12287" width="9.28515625" style="15"/>
    <col min="12288" max="12288" width="19.28515625" style="15" customWidth="1"/>
    <col min="12289" max="12289" width="38.5703125" style="15" customWidth="1"/>
    <col min="12290" max="12290" width="16.42578125" style="15" customWidth="1"/>
    <col min="12291" max="12291" width="17" style="15" customWidth="1"/>
    <col min="12292" max="12292" width="12.5703125" style="15" customWidth="1"/>
    <col min="12293" max="12543" width="9.28515625" style="15"/>
    <col min="12544" max="12544" width="19.28515625" style="15" customWidth="1"/>
    <col min="12545" max="12545" width="38.5703125" style="15" customWidth="1"/>
    <col min="12546" max="12546" width="16.42578125" style="15" customWidth="1"/>
    <col min="12547" max="12547" width="17" style="15" customWidth="1"/>
    <col min="12548" max="12548" width="12.5703125" style="15" customWidth="1"/>
    <col min="12549" max="12799" width="9.28515625" style="15"/>
    <col min="12800" max="12800" width="19.28515625" style="15" customWidth="1"/>
    <col min="12801" max="12801" width="38.5703125" style="15" customWidth="1"/>
    <col min="12802" max="12802" width="16.42578125" style="15" customWidth="1"/>
    <col min="12803" max="12803" width="17" style="15" customWidth="1"/>
    <col min="12804" max="12804" width="12.5703125" style="15" customWidth="1"/>
    <col min="12805" max="13055" width="9.28515625" style="15"/>
    <col min="13056" max="13056" width="19.28515625" style="15" customWidth="1"/>
    <col min="13057" max="13057" width="38.5703125" style="15" customWidth="1"/>
    <col min="13058" max="13058" width="16.42578125" style="15" customWidth="1"/>
    <col min="13059" max="13059" width="17" style="15" customWidth="1"/>
    <col min="13060" max="13060" width="12.5703125" style="15" customWidth="1"/>
    <col min="13061" max="13311" width="9.28515625" style="15"/>
    <col min="13312" max="13312" width="19.28515625" style="15" customWidth="1"/>
    <col min="13313" max="13313" width="38.5703125" style="15" customWidth="1"/>
    <col min="13314" max="13314" width="16.42578125" style="15" customWidth="1"/>
    <col min="13315" max="13315" width="17" style="15" customWidth="1"/>
    <col min="13316" max="13316" width="12.5703125" style="15" customWidth="1"/>
    <col min="13317" max="13567" width="9.28515625" style="15"/>
    <col min="13568" max="13568" width="19.28515625" style="15" customWidth="1"/>
    <col min="13569" max="13569" width="38.5703125" style="15" customWidth="1"/>
    <col min="13570" max="13570" width="16.42578125" style="15" customWidth="1"/>
    <col min="13571" max="13571" width="17" style="15" customWidth="1"/>
    <col min="13572" max="13572" width="12.5703125" style="15" customWidth="1"/>
    <col min="13573" max="13823" width="9.28515625" style="15"/>
    <col min="13824" max="13824" width="19.28515625" style="15" customWidth="1"/>
    <col min="13825" max="13825" width="38.5703125" style="15" customWidth="1"/>
    <col min="13826" max="13826" width="16.42578125" style="15" customWidth="1"/>
    <col min="13827" max="13827" width="17" style="15" customWidth="1"/>
    <col min="13828" max="13828" width="12.5703125" style="15" customWidth="1"/>
    <col min="13829" max="14079" width="9.28515625" style="15"/>
    <col min="14080" max="14080" width="19.28515625" style="15" customWidth="1"/>
    <col min="14081" max="14081" width="38.5703125" style="15" customWidth="1"/>
    <col min="14082" max="14082" width="16.42578125" style="15" customWidth="1"/>
    <col min="14083" max="14083" width="17" style="15" customWidth="1"/>
    <col min="14084" max="14084" width="12.5703125" style="15" customWidth="1"/>
    <col min="14085" max="14335" width="9.28515625" style="15"/>
    <col min="14336" max="14336" width="19.28515625" style="15" customWidth="1"/>
    <col min="14337" max="14337" width="38.5703125" style="15" customWidth="1"/>
    <col min="14338" max="14338" width="16.42578125" style="15" customWidth="1"/>
    <col min="14339" max="14339" width="17" style="15" customWidth="1"/>
    <col min="14340" max="14340" width="12.5703125" style="15" customWidth="1"/>
    <col min="14341" max="14591" width="9.28515625" style="15"/>
    <col min="14592" max="14592" width="19.28515625" style="15" customWidth="1"/>
    <col min="14593" max="14593" width="38.5703125" style="15" customWidth="1"/>
    <col min="14594" max="14594" width="16.42578125" style="15" customWidth="1"/>
    <col min="14595" max="14595" width="17" style="15" customWidth="1"/>
    <col min="14596" max="14596" width="12.5703125" style="15" customWidth="1"/>
    <col min="14597" max="14847" width="9.28515625" style="15"/>
    <col min="14848" max="14848" width="19.28515625" style="15" customWidth="1"/>
    <col min="14849" max="14849" width="38.5703125" style="15" customWidth="1"/>
    <col min="14850" max="14850" width="16.42578125" style="15" customWidth="1"/>
    <col min="14851" max="14851" width="17" style="15" customWidth="1"/>
    <col min="14852" max="14852" width="12.5703125" style="15" customWidth="1"/>
    <col min="14853" max="15103" width="9.28515625" style="15"/>
    <col min="15104" max="15104" width="19.28515625" style="15" customWidth="1"/>
    <col min="15105" max="15105" width="38.5703125" style="15" customWidth="1"/>
    <col min="15106" max="15106" width="16.42578125" style="15" customWidth="1"/>
    <col min="15107" max="15107" width="17" style="15" customWidth="1"/>
    <col min="15108" max="15108" width="12.5703125" style="15" customWidth="1"/>
    <col min="15109" max="15359" width="9.28515625" style="15"/>
    <col min="15360" max="15360" width="19.28515625" style="15" customWidth="1"/>
    <col min="15361" max="15361" width="38.5703125" style="15" customWidth="1"/>
    <col min="15362" max="15362" width="16.42578125" style="15" customWidth="1"/>
    <col min="15363" max="15363" width="17" style="15" customWidth="1"/>
    <col min="15364" max="15364" width="12.5703125" style="15" customWidth="1"/>
    <col min="15365" max="15615" width="9.28515625" style="15"/>
    <col min="15616" max="15616" width="19.28515625" style="15" customWidth="1"/>
    <col min="15617" max="15617" width="38.5703125" style="15" customWidth="1"/>
    <col min="15618" max="15618" width="16.42578125" style="15" customWidth="1"/>
    <col min="15619" max="15619" width="17" style="15" customWidth="1"/>
    <col min="15620" max="15620" width="12.5703125" style="15" customWidth="1"/>
    <col min="15621" max="15871" width="9.28515625" style="15"/>
    <col min="15872" max="15872" width="19.28515625" style="15" customWidth="1"/>
    <col min="15873" max="15873" width="38.5703125" style="15" customWidth="1"/>
    <col min="15874" max="15874" width="16.42578125" style="15" customWidth="1"/>
    <col min="15875" max="15875" width="17" style="15" customWidth="1"/>
    <col min="15876" max="15876" width="12.5703125" style="15" customWidth="1"/>
    <col min="15877" max="16127" width="9.28515625" style="15"/>
    <col min="16128" max="16128" width="19.28515625" style="15" customWidth="1"/>
    <col min="16129" max="16129" width="38.5703125" style="15" customWidth="1"/>
    <col min="16130" max="16130" width="16.42578125" style="15" customWidth="1"/>
    <col min="16131" max="16131" width="17" style="15" customWidth="1"/>
    <col min="16132" max="16132" width="12.5703125" style="15" customWidth="1"/>
    <col min="16133" max="16384" width="9.28515625" style="15"/>
  </cols>
  <sheetData>
    <row r="1" spans="1:7">
      <c r="A1" s="233" t="str">
        <f>'WS 1 Local Service ATRR'!A1:F1</f>
        <v>Versant Power</v>
      </c>
      <c r="B1" s="233"/>
      <c r="C1" s="233"/>
      <c r="D1" s="233"/>
      <c r="E1" s="233"/>
      <c r="F1" s="233"/>
      <c r="G1" s="233"/>
    </row>
    <row r="2" spans="1:7">
      <c r="A2" s="233" t="str">
        <f>'Table of Contents'!A2:C2</f>
        <v>Local Service Annual Transmission Revenue Requirements (ATRR)</v>
      </c>
      <c r="B2" s="233"/>
      <c r="C2" s="233"/>
      <c r="D2" s="233"/>
      <c r="E2" s="233"/>
      <c r="F2" s="233"/>
      <c r="G2" s="233"/>
    </row>
    <row r="3" spans="1:7">
      <c r="A3" s="233" t="str">
        <f>'Table of Contents'!A3:C3</f>
        <v>Per Attachment 2 of Appendix B to Attachment F of the ISO New England Inc. Open Access Transmission Tariff</v>
      </c>
      <c r="B3" s="233"/>
      <c r="C3" s="233"/>
      <c r="D3" s="233"/>
      <c r="E3" s="233"/>
      <c r="F3" s="233"/>
      <c r="G3" s="233"/>
    </row>
    <row r="4" spans="1:7">
      <c r="A4" s="233" t="s">
        <v>170</v>
      </c>
      <c r="B4" s="233"/>
      <c r="C4" s="233"/>
      <c r="D4" s="233"/>
      <c r="E4" s="233"/>
      <c r="F4" s="233"/>
      <c r="G4" s="233"/>
    </row>
    <row r="5" spans="1:7">
      <c r="A5" s="233" t="s">
        <v>213</v>
      </c>
      <c r="B5" s="233"/>
      <c r="C5" s="233"/>
      <c r="D5" s="233"/>
      <c r="E5" s="233"/>
      <c r="F5" s="233"/>
      <c r="G5" s="233"/>
    </row>
    <row r="6" spans="1:7">
      <c r="A6" s="234" t="s">
        <v>214</v>
      </c>
      <c r="B6" s="234"/>
      <c r="C6" s="234"/>
      <c r="D6" s="234"/>
      <c r="E6" s="234"/>
      <c r="F6" s="234"/>
      <c r="G6" s="234"/>
    </row>
    <row r="7" spans="1:7">
      <c r="A7" s="5"/>
      <c r="B7" s="5"/>
      <c r="C7" s="5"/>
      <c r="D7" s="5"/>
      <c r="E7" s="5"/>
      <c r="F7" s="5"/>
      <c r="G7" s="5"/>
    </row>
    <row r="8" spans="1:7">
      <c r="B8" s="11" t="s">
        <v>4</v>
      </c>
      <c r="E8" s="29" t="s">
        <v>5</v>
      </c>
      <c r="F8" s="29"/>
      <c r="G8" s="29" t="s">
        <v>51</v>
      </c>
    </row>
    <row r="9" spans="1:7">
      <c r="A9" s="26" t="s">
        <v>50</v>
      </c>
      <c r="E9" s="15"/>
      <c r="F9" s="15"/>
    </row>
    <row r="10" spans="1:7">
      <c r="A10" s="40" t="s">
        <v>52</v>
      </c>
      <c r="B10" s="40" t="s">
        <v>7</v>
      </c>
      <c r="C10" s="29"/>
      <c r="D10" s="29"/>
      <c r="E10" s="40" t="s">
        <v>173</v>
      </c>
      <c r="F10" s="26"/>
      <c r="G10" s="110" t="s">
        <v>54</v>
      </c>
    </row>
    <row r="11" spans="1:7">
      <c r="A11" s="29">
        <v>1</v>
      </c>
      <c r="B11" s="15" t="s">
        <v>215</v>
      </c>
      <c r="E11" s="54">
        <f>'WS 3a Yr 1 ADIT Proration'!E19</f>
        <v>-33572581.606178187</v>
      </c>
      <c r="F11" s="7"/>
      <c r="G11" s="94" t="s">
        <v>216</v>
      </c>
    </row>
    <row r="12" spans="1:7">
      <c r="A12" s="29"/>
      <c r="E12" s="15"/>
      <c r="F12" s="15"/>
      <c r="G12" s="94"/>
    </row>
    <row r="13" spans="1:7">
      <c r="A13" s="29">
        <f>A11+1</f>
        <v>2</v>
      </c>
      <c r="B13" s="15" t="s">
        <v>182</v>
      </c>
      <c r="E13" s="12">
        <v>-92756191.323960871</v>
      </c>
      <c r="F13" s="47"/>
      <c r="G13" s="95" t="s">
        <v>183</v>
      </c>
    </row>
    <row r="14" spans="1:7">
      <c r="A14" s="29">
        <f>A13+1</f>
        <v>3</v>
      </c>
      <c r="B14" s="15" t="s">
        <v>179</v>
      </c>
      <c r="E14" s="132">
        <f>'WS 3a Yr 1 ADIT Proration'!E14</f>
        <v>0.37460134686802415</v>
      </c>
      <c r="F14" s="49"/>
      <c r="G14" s="95" t="s">
        <v>217</v>
      </c>
    </row>
    <row r="15" spans="1:7">
      <c r="A15" s="29">
        <f>A14+1</f>
        <v>4</v>
      </c>
      <c r="B15" s="15" t="s">
        <v>218</v>
      </c>
      <c r="E15" s="7">
        <f>E13*E14</f>
        <v>-34746594.200303882</v>
      </c>
      <c r="F15" s="7"/>
      <c r="G15" s="94"/>
    </row>
    <row r="16" spans="1:7">
      <c r="A16" s="29"/>
      <c r="E16" s="15"/>
      <c r="F16" s="15"/>
      <c r="G16" s="94"/>
    </row>
    <row r="17" spans="1:7">
      <c r="A17" s="29">
        <f>A15+1</f>
        <v>5</v>
      </c>
      <c r="B17" s="15" t="s">
        <v>219</v>
      </c>
      <c r="E17" s="68">
        <f>+E15-E11</f>
        <v>-1174012.5941256955</v>
      </c>
      <c r="F17" s="58"/>
      <c r="G17" s="94"/>
    </row>
    <row r="18" spans="1:7">
      <c r="A18" s="29"/>
      <c r="E18" s="15"/>
      <c r="F18" s="15"/>
      <c r="G18" s="94"/>
    </row>
    <row r="19" spans="1:7">
      <c r="A19" s="29">
        <f>A17+1</f>
        <v>6</v>
      </c>
      <c r="B19" s="15" t="s">
        <v>220</v>
      </c>
      <c r="E19" s="67">
        <f>E17/12</f>
        <v>-97834.382843807965</v>
      </c>
      <c r="F19" s="7"/>
      <c r="G19" s="94"/>
    </row>
    <row r="20" spans="1:7">
      <c r="E20" s="15"/>
      <c r="F20" s="15"/>
    </row>
    <row r="21" spans="1:7">
      <c r="E21" s="15"/>
      <c r="F21" s="15"/>
    </row>
    <row r="22" spans="1:7">
      <c r="A22" s="29"/>
      <c r="B22" s="29" t="s">
        <v>188</v>
      </c>
      <c r="C22" s="29" t="s">
        <v>77</v>
      </c>
      <c r="D22" s="29" t="s">
        <v>221</v>
      </c>
      <c r="E22" s="113" t="s">
        <v>222</v>
      </c>
      <c r="F22" s="113"/>
    </row>
    <row r="23" spans="1:7" ht="26.1">
      <c r="A23" s="29"/>
      <c r="B23" s="40" t="s">
        <v>191</v>
      </c>
      <c r="C23" s="40" t="s">
        <v>192</v>
      </c>
      <c r="D23" s="111" t="s">
        <v>193</v>
      </c>
      <c r="E23" s="112" t="s">
        <v>194</v>
      </c>
      <c r="F23" s="118"/>
    </row>
    <row r="24" spans="1:7">
      <c r="A24" s="29">
        <f>A19+1</f>
        <v>7</v>
      </c>
      <c r="B24" s="29" t="s">
        <v>195</v>
      </c>
      <c r="C24" s="29">
        <v>335</v>
      </c>
      <c r="D24" s="66">
        <f t="shared" ref="D24:D35" si="0">ROUND(+C24/C$38,6)</f>
        <v>0.91780799999999996</v>
      </c>
      <c r="E24" s="6">
        <f t="shared" ref="E24:E35" si="1">ROUND(+E$19*D24,0)</f>
        <v>-89793</v>
      </c>
      <c r="F24" s="6"/>
    </row>
    <row r="25" spans="1:7">
      <c r="A25" s="29">
        <f t="shared" ref="A25:A36" si="2">A24+1</f>
        <v>8</v>
      </c>
      <c r="B25" s="29" t="s">
        <v>196</v>
      </c>
      <c r="C25" s="29">
        <v>307</v>
      </c>
      <c r="D25" s="66">
        <f t="shared" si="0"/>
        <v>0.84109599999999995</v>
      </c>
      <c r="E25" s="7">
        <f t="shared" si="1"/>
        <v>-82288</v>
      </c>
      <c r="F25" s="7"/>
    </row>
    <row r="26" spans="1:7">
      <c r="A26" s="29">
        <f t="shared" si="2"/>
        <v>9</v>
      </c>
      <c r="B26" s="29" t="s">
        <v>197</v>
      </c>
      <c r="C26" s="29">
        <v>276</v>
      </c>
      <c r="D26" s="66">
        <f t="shared" si="0"/>
        <v>0.75616399999999995</v>
      </c>
      <c r="E26" s="7">
        <f t="shared" si="1"/>
        <v>-73979</v>
      </c>
      <c r="F26" s="7"/>
    </row>
    <row r="27" spans="1:7">
      <c r="A27" s="29">
        <f t="shared" si="2"/>
        <v>10</v>
      </c>
      <c r="B27" s="29" t="s">
        <v>198</v>
      </c>
      <c r="C27" s="29">
        <v>246</v>
      </c>
      <c r="D27" s="66">
        <f t="shared" si="0"/>
        <v>0.67397300000000004</v>
      </c>
      <c r="E27" s="7">
        <f t="shared" si="1"/>
        <v>-65938</v>
      </c>
      <c r="F27" s="7"/>
    </row>
    <row r="28" spans="1:7">
      <c r="A28" s="29">
        <f t="shared" si="2"/>
        <v>11</v>
      </c>
      <c r="B28" s="29" t="s">
        <v>199</v>
      </c>
      <c r="C28" s="29">
        <v>215</v>
      </c>
      <c r="D28" s="66">
        <f t="shared" si="0"/>
        <v>0.58904100000000004</v>
      </c>
      <c r="E28" s="7">
        <f t="shared" si="1"/>
        <v>-57628</v>
      </c>
      <c r="F28" s="7"/>
    </row>
    <row r="29" spans="1:7">
      <c r="A29" s="29">
        <f t="shared" si="2"/>
        <v>12</v>
      </c>
      <c r="B29" s="29" t="s">
        <v>200</v>
      </c>
      <c r="C29" s="29">
        <v>185</v>
      </c>
      <c r="D29" s="66">
        <f t="shared" si="0"/>
        <v>0.50684899999999999</v>
      </c>
      <c r="E29" s="7">
        <f t="shared" si="1"/>
        <v>-49587</v>
      </c>
      <c r="F29" s="7"/>
    </row>
    <row r="30" spans="1:7">
      <c r="A30" s="29">
        <f t="shared" si="2"/>
        <v>13</v>
      </c>
      <c r="B30" s="29" t="s">
        <v>201</v>
      </c>
      <c r="C30" s="29">
        <v>154</v>
      </c>
      <c r="D30" s="66">
        <f t="shared" si="0"/>
        <v>0.42191800000000002</v>
      </c>
      <c r="E30" s="7">
        <f t="shared" si="1"/>
        <v>-41278</v>
      </c>
      <c r="F30" s="7"/>
    </row>
    <row r="31" spans="1:7">
      <c r="A31" s="29">
        <f t="shared" si="2"/>
        <v>14</v>
      </c>
      <c r="B31" s="29" t="s">
        <v>202</v>
      </c>
      <c r="C31" s="29">
        <v>123</v>
      </c>
      <c r="D31" s="66">
        <f t="shared" si="0"/>
        <v>0.33698600000000001</v>
      </c>
      <c r="E31" s="7">
        <f t="shared" si="1"/>
        <v>-32969</v>
      </c>
      <c r="F31" s="7"/>
    </row>
    <row r="32" spans="1:7">
      <c r="A32" s="29">
        <f t="shared" si="2"/>
        <v>15</v>
      </c>
      <c r="B32" s="29" t="s">
        <v>203</v>
      </c>
      <c r="C32" s="29">
        <v>93</v>
      </c>
      <c r="D32" s="66">
        <f t="shared" si="0"/>
        <v>0.25479499999999999</v>
      </c>
      <c r="E32" s="7">
        <f t="shared" si="1"/>
        <v>-24928</v>
      </c>
      <c r="F32" s="7"/>
    </row>
    <row r="33" spans="1:7">
      <c r="A33" s="29">
        <f t="shared" si="2"/>
        <v>16</v>
      </c>
      <c r="B33" s="29" t="s">
        <v>204</v>
      </c>
      <c r="C33" s="29">
        <v>62</v>
      </c>
      <c r="D33" s="66">
        <f t="shared" si="0"/>
        <v>0.16986299999999999</v>
      </c>
      <c r="E33" s="7">
        <f t="shared" si="1"/>
        <v>-16618</v>
      </c>
      <c r="F33" s="7"/>
    </row>
    <row r="34" spans="1:7">
      <c r="A34" s="29">
        <f t="shared" si="2"/>
        <v>17</v>
      </c>
      <c r="B34" s="29" t="s">
        <v>205</v>
      </c>
      <c r="C34" s="29">
        <v>32</v>
      </c>
      <c r="D34" s="66">
        <f t="shared" si="0"/>
        <v>8.7670999999999999E-2</v>
      </c>
      <c r="E34" s="7">
        <f t="shared" si="1"/>
        <v>-8577</v>
      </c>
      <c r="F34" s="7"/>
    </row>
    <row r="35" spans="1:7">
      <c r="A35" s="29">
        <f t="shared" si="2"/>
        <v>18</v>
      </c>
      <c r="B35" s="65" t="s">
        <v>206</v>
      </c>
      <c r="C35" s="65">
        <v>1</v>
      </c>
      <c r="D35" s="64">
        <f t="shared" si="0"/>
        <v>2.7399999999999998E-3</v>
      </c>
      <c r="E35" s="86">
        <f t="shared" si="1"/>
        <v>-268</v>
      </c>
      <c r="F35" s="7"/>
    </row>
    <row r="36" spans="1:7" ht="13.5" thickBot="1">
      <c r="A36" s="29">
        <f t="shared" si="2"/>
        <v>19</v>
      </c>
      <c r="B36" s="15" t="s">
        <v>223</v>
      </c>
      <c r="D36" s="63"/>
      <c r="E36" s="10">
        <f>SUM(E24:E35)</f>
        <v>-543851</v>
      </c>
      <c r="F36" s="6"/>
    </row>
    <row r="37" spans="1:7" ht="13.5" thickTop="1">
      <c r="E37" s="94"/>
      <c r="F37" s="94"/>
    </row>
    <row r="38" spans="1:7">
      <c r="A38" s="29">
        <f>A36+1</f>
        <v>20</v>
      </c>
      <c r="B38" s="15" t="s">
        <v>208</v>
      </c>
      <c r="C38" s="62">
        <v>365</v>
      </c>
      <c r="E38" s="94"/>
      <c r="F38" s="94"/>
    </row>
    <row r="39" spans="1:7">
      <c r="A39" s="29"/>
      <c r="C39" s="29"/>
      <c r="E39" s="94"/>
      <c r="F39" s="94"/>
    </row>
    <row r="40" spans="1:7">
      <c r="A40" s="109" t="s">
        <v>43</v>
      </c>
      <c r="C40" s="29"/>
      <c r="E40" s="94"/>
      <c r="F40" s="94"/>
    </row>
    <row r="41" spans="1:7">
      <c r="A41" s="17" t="s">
        <v>44</v>
      </c>
      <c r="B41" s="1" t="s">
        <v>96</v>
      </c>
      <c r="C41" s="29"/>
      <c r="E41" s="94"/>
      <c r="F41" s="94"/>
    </row>
    <row r="42" spans="1:7" ht="12.75" customHeight="1">
      <c r="A42" s="114" t="s">
        <v>90</v>
      </c>
      <c r="B42" s="105" t="s">
        <v>209</v>
      </c>
      <c r="C42" s="105"/>
      <c r="D42" s="105"/>
      <c r="E42" s="105"/>
      <c r="F42" s="105"/>
      <c r="G42" s="105"/>
    </row>
    <row r="43" spans="1:7">
      <c r="A43" s="166"/>
      <c r="B43" s="167"/>
      <c r="C43" s="120"/>
      <c r="D43" s="120"/>
      <c r="E43" s="120"/>
      <c r="F43" s="120"/>
      <c r="G43" s="120"/>
    </row>
    <row r="76" spans="1:15" s="96" customFormat="1">
      <c r="A76" s="15"/>
      <c r="B76" s="15"/>
      <c r="C76" s="15"/>
      <c r="D76" s="15"/>
      <c r="G76" s="15"/>
      <c r="H76" s="15"/>
      <c r="I76" s="15"/>
      <c r="J76" s="15"/>
      <c r="K76" s="15"/>
      <c r="L76" s="15"/>
      <c r="M76" s="15"/>
      <c r="N76" s="15"/>
      <c r="O76" s="15"/>
    </row>
    <row r="77" spans="1:15" s="96" customFormat="1">
      <c r="A77" s="15"/>
      <c r="B77" s="15"/>
      <c r="C77" s="15"/>
      <c r="D77" s="15"/>
      <c r="G77" s="15"/>
      <c r="H77" s="15"/>
      <c r="I77" s="15"/>
      <c r="J77" s="15"/>
      <c r="K77" s="15"/>
      <c r="L77" s="15"/>
      <c r="M77" s="15"/>
      <c r="N77" s="15"/>
      <c r="O77" s="15"/>
    </row>
    <row r="78" spans="1:15" s="96" customFormat="1">
      <c r="A78" s="15"/>
      <c r="B78" s="15"/>
      <c r="C78" s="15"/>
      <c r="D78" s="15"/>
      <c r="G78" s="15"/>
      <c r="H78" s="15"/>
      <c r="I78" s="15"/>
      <c r="J78" s="15"/>
      <c r="K78" s="15"/>
      <c r="L78" s="15"/>
      <c r="M78" s="15"/>
      <c r="N78" s="15"/>
      <c r="O78" s="15"/>
    </row>
    <row r="79" spans="1:15" s="96" customFormat="1">
      <c r="A79" s="15"/>
      <c r="B79" s="15"/>
      <c r="C79" s="15"/>
      <c r="D79" s="15"/>
      <c r="G79" s="15"/>
      <c r="H79" s="15"/>
      <c r="I79" s="15"/>
      <c r="J79" s="15"/>
      <c r="K79" s="15"/>
      <c r="L79" s="15"/>
      <c r="M79" s="15"/>
      <c r="N79" s="15"/>
      <c r="O79" s="15"/>
    </row>
    <row r="80" spans="1:15" s="96" customFormat="1">
      <c r="A80" s="15"/>
      <c r="B80" s="15"/>
      <c r="C80" s="15"/>
      <c r="D80" s="15"/>
      <c r="G80" s="15"/>
      <c r="H80" s="15"/>
      <c r="I80" s="15"/>
      <c r="J80" s="15"/>
      <c r="K80" s="15"/>
      <c r="L80" s="15"/>
      <c r="M80" s="15"/>
      <c r="N80" s="15"/>
      <c r="O80" s="15"/>
    </row>
    <row r="81" spans="1:15" s="96" customFormat="1">
      <c r="A81" s="15"/>
      <c r="B81" s="15"/>
      <c r="C81" s="15"/>
      <c r="D81" s="15"/>
      <c r="G81" s="15"/>
      <c r="H81" s="15"/>
      <c r="I81" s="15"/>
      <c r="J81" s="15"/>
      <c r="K81" s="15"/>
      <c r="L81" s="15"/>
      <c r="M81" s="15"/>
      <c r="N81" s="15"/>
      <c r="O81" s="15"/>
    </row>
    <row r="82" spans="1:15" s="96" customFormat="1">
      <c r="A82" s="15"/>
      <c r="B82" s="15"/>
      <c r="C82" s="15"/>
      <c r="D82" s="15"/>
      <c r="G82" s="15"/>
      <c r="H82" s="15"/>
      <c r="I82" s="15"/>
      <c r="J82" s="15"/>
      <c r="K82" s="15"/>
      <c r="L82" s="15"/>
      <c r="M82" s="15"/>
      <c r="N82" s="15"/>
      <c r="O82" s="15"/>
    </row>
    <row r="83" spans="1:15" s="96" customFormat="1">
      <c r="A83" s="15"/>
      <c r="B83" s="15"/>
      <c r="C83" s="15"/>
      <c r="D83" s="15"/>
      <c r="G83" s="15"/>
      <c r="H83" s="15"/>
      <c r="I83" s="15"/>
      <c r="J83" s="15"/>
      <c r="K83" s="15"/>
      <c r="L83" s="15"/>
      <c r="M83" s="15"/>
      <c r="N83" s="15"/>
      <c r="O83" s="15"/>
    </row>
    <row r="84" spans="1:15" s="96" customFormat="1">
      <c r="A84" s="15"/>
      <c r="B84" s="15"/>
      <c r="C84" s="15"/>
      <c r="D84" s="15"/>
      <c r="G84" s="15"/>
      <c r="H84" s="15"/>
      <c r="I84" s="15"/>
      <c r="J84" s="15"/>
      <c r="K84" s="15"/>
      <c r="L84" s="15"/>
      <c r="M84" s="15"/>
      <c r="N84" s="15"/>
      <c r="O84" s="15"/>
    </row>
    <row r="85" spans="1:15" s="96" customFormat="1">
      <c r="A85" s="15"/>
      <c r="B85" s="15"/>
      <c r="C85" s="15"/>
      <c r="D85" s="15"/>
      <c r="G85" s="15"/>
      <c r="H85" s="15"/>
      <c r="I85" s="15"/>
      <c r="J85" s="15"/>
      <c r="K85" s="15"/>
      <c r="L85" s="15"/>
      <c r="M85" s="15"/>
      <c r="N85" s="15"/>
      <c r="O85" s="15"/>
    </row>
    <row r="86" spans="1:15" s="96" customFormat="1">
      <c r="A86" s="15"/>
      <c r="B86" s="15"/>
      <c r="C86" s="15"/>
      <c r="D86" s="15"/>
      <c r="G86" s="15"/>
      <c r="H86" s="15"/>
      <c r="I86" s="15"/>
      <c r="J86" s="15"/>
      <c r="K86" s="15"/>
      <c r="L86" s="15"/>
      <c r="M86" s="15"/>
      <c r="N86" s="15"/>
      <c r="O86" s="15"/>
    </row>
    <row r="87" spans="1:15" s="96" customFormat="1">
      <c r="A87" s="15"/>
      <c r="B87" s="15"/>
      <c r="C87" s="15"/>
      <c r="D87" s="15"/>
      <c r="G87" s="15"/>
      <c r="H87" s="15"/>
      <c r="I87" s="15"/>
      <c r="J87" s="15"/>
      <c r="K87" s="15"/>
      <c r="L87" s="15"/>
      <c r="M87" s="15"/>
      <c r="N87" s="15"/>
      <c r="O87" s="15"/>
    </row>
    <row r="88" spans="1:15" s="96" customFormat="1">
      <c r="A88" s="15"/>
      <c r="B88" s="15"/>
      <c r="C88" s="15"/>
      <c r="D88" s="15"/>
      <c r="G88" s="15"/>
      <c r="H88" s="15"/>
      <c r="I88" s="15"/>
      <c r="J88" s="15"/>
      <c r="K88" s="15"/>
      <c r="L88" s="15"/>
      <c r="M88" s="15"/>
      <c r="N88" s="15"/>
      <c r="O88" s="15"/>
    </row>
    <row r="89" spans="1:15" s="96" customFormat="1">
      <c r="A89" s="15"/>
      <c r="B89" s="15"/>
      <c r="C89" s="15"/>
      <c r="D89" s="15"/>
      <c r="G89" s="15"/>
      <c r="H89" s="15"/>
      <c r="I89" s="15"/>
      <c r="J89" s="15"/>
      <c r="K89" s="15"/>
      <c r="L89" s="15"/>
      <c r="M89" s="15"/>
      <c r="N89" s="15"/>
      <c r="O89" s="15"/>
    </row>
    <row r="90" spans="1:15" s="96" customFormat="1">
      <c r="A90" s="15"/>
      <c r="B90" s="15"/>
      <c r="C90" s="15"/>
      <c r="D90" s="15"/>
      <c r="G90" s="15"/>
      <c r="H90" s="15"/>
      <c r="I90" s="15"/>
      <c r="J90" s="15"/>
      <c r="K90" s="15"/>
      <c r="L90" s="15"/>
      <c r="M90" s="15"/>
      <c r="N90" s="15"/>
      <c r="O90" s="15"/>
    </row>
    <row r="91" spans="1:15" s="96" customFormat="1">
      <c r="A91" s="15"/>
      <c r="B91" s="15"/>
      <c r="C91" s="15"/>
      <c r="D91" s="15"/>
      <c r="G91" s="15"/>
      <c r="H91" s="15"/>
      <c r="I91" s="15"/>
      <c r="J91" s="15"/>
      <c r="K91" s="15"/>
      <c r="L91" s="15"/>
      <c r="M91" s="15"/>
      <c r="N91" s="15"/>
      <c r="O91" s="15"/>
    </row>
    <row r="92" spans="1:15" s="96" customFormat="1">
      <c r="A92" s="15"/>
      <c r="B92" s="15"/>
      <c r="C92" s="15"/>
      <c r="D92" s="15"/>
      <c r="G92" s="15"/>
      <c r="H92" s="15"/>
      <c r="I92" s="15"/>
      <c r="J92" s="15"/>
      <c r="K92" s="15"/>
      <c r="L92" s="15"/>
      <c r="M92" s="15"/>
      <c r="N92" s="15"/>
      <c r="O92" s="15"/>
    </row>
    <row r="93" spans="1:15" s="96" customFormat="1">
      <c r="A93" s="15"/>
      <c r="B93" s="15"/>
      <c r="C93" s="15"/>
      <c r="D93" s="15"/>
      <c r="G93" s="15"/>
      <c r="H93" s="15"/>
      <c r="I93" s="15"/>
      <c r="J93" s="15"/>
      <c r="K93" s="15"/>
      <c r="L93" s="15"/>
      <c r="M93" s="15"/>
      <c r="N93" s="15"/>
      <c r="O93" s="15"/>
    </row>
    <row r="94" spans="1:15" s="96" customFormat="1">
      <c r="A94" s="15"/>
      <c r="B94" s="15"/>
      <c r="C94" s="15"/>
      <c r="D94" s="15"/>
      <c r="G94" s="15"/>
      <c r="H94" s="15"/>
      <c r="I94" s="15"/>
      <c r="J94" s="15"/>
      <c r="K94" s="15"/>
      <c r="L94" s="15"/>
      <c r="M94" s="15"/>
      <c r="N94" s="15"/>
      <c r="O94" s="15"/>
    </row>
    <row r="95" spans="1:15" s="96" customFormat="1">
      <c r="A95" s="15"/>
      <c r="B95" s="15"/>
      <c r="C95" s="15"/>
      <c r="D95" s="15"/>
      <c r="G95" s="15"/>
      <c r="H95" s="15"/>
      <c r="I95" s="15"/>
      <c r="J95" s="15"/>
      <c r="K95" s="15"/>
      <c r="L95" s="15"/>
      <c r="M95" s="15"/>
      <c r="N95" s="15"/>
      <c r="O95" s="15"/>
    </row>
    <row r="96" spans="1:15" s="96" customFormat="1">
      <c r="A96" s="15"/>
      <c r="B96" s="15"/>
      <c r="C96" s="15"/>
      <c r="D96" s="15"/>
      <c r="G96" s="15"/>
      <c r="H96" s="15"/>
      <c r="I96" s="15"/>
      <c r="J96" s="15"/>
      <c r="K96" s="15"/>
      <c r="L96" s="15"/>
      <c r="M96" s="15"/>
      <c r="N96" s="15"/>
      <c r="O96" s="15"/>
    </row>
    <row r="97" spans="1:15" s="96" customFormat="1">
      <c r="A97" s="15"/>
      <c r="B97" s="15"/>
      <c r="C97" s="15"/>
      <c r="D97" s="15"/>
      <c r="G97" s="15"/>
      <c r="H97" s="15"/>
      <c r="I97" s="15"/>
      <c r="J97" s="15"/>
      <c r="K97" s="15"/>
      <c r="L97" s="15"/>
      <c r="M97" s="15"/>
      <c r="N97" s="15"/>
      <c r="O97" s="15"/>
    </row>
    <row r="98" spans="1:15" s="96" customFormat="1">
      <c r="A98" s="15"/>
      <c r="B98" s="15"/>
      <c r="C98" s="15"/>
      <c r="D98" s="15"/>
      <c r="G98" s="15"/>
      <c r="H98" s="15"/>
      <c r="I98" s="15"/>
      <c r="J98" s="15"/>
      <c r="K98" s="15"/>
      <c r="L98" s="15"/>
      <c r="M98" s="15"/>
      <c r="N98" s="15"/>
      <c r="O98" s="15"/>
    </row>
    <row r="99" spans="1:15" s="96" customFormat="1">
      <c r="A99" s="15"/>
      <c r="B99" s="15"/>
      <c r="C99" s="15"/>
      <c r="D99" s="15"/>
      <c r="G99" s="15"/>
      <c r="H99" s="15"/>
      <c r="I99" s="15"/>
      <c r="J99" s="15"/>
      <c r="K99" s="15"/>
      <c r="L99" s="15"/>
      <c r="M99" s="15"/>
      <c r="N99" s="15"/>
      <c r="O99" s="15"/>
    </row>
    <row r="100" spans="1:15" s="96" customFormat="1">
      <c r="A100" s="15"/>
      <c r="B100" s="15"/>
      <c r="C100" s="15"/>
      <c r="D100" s="15"/>
      <c r="G100" s="15"/>
      <c r="H100" s="15"/>
      <c r="I100" s="15"/>
      <c r="J100" s="15"/>
      <c r="K100" s="15"/>
      <c r="L100" s="15"/>
      <c r="M100" s="15"/>
      <c r="N100" s="15"/>
      <c r="O100" s="15"/>
    </row>
    <row r="101" spans="1:15" s="96" customFormat="1">
      <c r="A101" s="15"/>
      <c r="B101" s="15"/>
      <c r="C101" s="15"/>
      <c r="D101" s="15"/>
      <c r="G101" s="15"/>
      <c r="H101" s="15"/>
      <c r="I101" s="15"/>
      <c r="J101" s="15"/>
      <c r="K101" s="15"/>
      <c r="L101" s="15"/>
      <c r="M101" s="15"/>
      <c r="N101" s="15"/>
      <c r="O101" s="15"/>
    </row>
    <row r="102" spans="1:15" s="96" customFormat="1">
      <c r="A102" s="15"/>
      <c r="B102" s="15"/>
      <c r="C102" s="15"/>
      <c r="D102" s="15"/>
      <c r="G102" s="15"/>
      <c r="H102" s="15"/>
      <c r="I102" s="15"/>
      <c r="J102" s="15"/>
      <c r="K102" s="15"/>
      <c r="L102" s="15"/>
      <c r="M102" s="15"/>
      <c r="N102" s="15"/>
      <c r="O102" s="15"/>
    </row>
    <row r="103" spans="1:15" s="96" customFormat="1">
      <c r="A103" s="15"/>
      <c r="B103" s="15"/>
      <c r="C103" s="15"/>
      <c r="D103" s="15"/>
      <c r="G103" s="15"/>
      <c r="H103" s="15"/>
      <c r="I103" s="15"/>
      <c r="J103" s="15"/>
      <c r="K103" s="15"/>
      <c r="L103" s="15"/>
      <c r="M103" s="15"/>
      <c r="N103" s="15"/>
      <c r="O103" s="15"/>
    </row>
    <row r="104" spans="1:15" s="96" customFormat="1">
      <c r="A104" s="15"/>
      <c r="B104" s="15"/>
      <c r="C104" s="15"/>
      <c r="D104" s="15"/>
      <c r="G104" s="15"/>
      <c r="H104" s="15"/>
      <c r="I104" s="15"/>
      <c r="J104" s="15"/>
      <c r="K104" s="15"/>
      <c r="L104" s="15"/>
      <c r="M104" s="15"/>
      <c r="N104" s="15"/>
      <c r="O104" s="15"/>
    </row>
    <row r="105" spans="1:15" s="96" customFormat="1">
      <c r="A105" s="15"/>
      <c r="B105" s="15"/>
      <c r="C105" s="15"/>
      <c r="D105" s="15"/>
      <c r="G105" s="15"/>
      <c r="H105" s="15"/>
      <c r="I105" s="15"/>
      <c r="J105" s="15"/>
      <c r="K105" s="15"/>
      <c r="L105" s="15"/>
      <c r="M105" s="15"/>
      <c r="N105" s="15"/>
      <c r="O105" s="15"/>
    </row>
    <row r="106" spans="1:15" s="96" customFormat="1">
      <c r="A106" s="15"/>
      <c r="B106" s="15"/>
      <c r="C106" s="15"/>
      <c r="D106" s="15"/>
      <c r="G106" s="15"/>
      <c r="H106" s="15"/>
      <c r="I106" s="15"/>
      <c r="J106" s="15"/>
      <c r="K106" s="15"/>
      <c r="L106" s="15"/>
      <c r="M106" s="15"/>
      <c r="N106" s="15"/>
      <c r="O106" s="15"/>
    </row>
    <row r="107" spans="1:15" s="96" customFormat="1">
      <c r="A107" s="15"/>
      <c r="B107" s="15"/>
      <c r="C107" s="15"/>
      <c r="D107" s="15"/>
      <c r="G107" s="15"/>
      <c r="H107" s="15"/>
      <c r="I107" s="15"/>
      <c r="J107" s="15"/>
      <c r="K107" s="15"/>
      <c r="L107" s="15"/>
      <c r="M107" s="15"/>
      <c r="N107" s="15"/>
      <c r="O107" s="15"/>
    </row>
    <row r="108" spans="1:15" s="96" customFormat="1">
      <c r="A108" s="15"/>
      <c r="B108" s="15"/>
      <c r="C108" s="15"/>
      <c r="D108" s="15"/>
      <c r="G108" s="15"/>
      <c r="H108" s="15"/>
      <c r="I108" s="15"/>
      <c r="J108" s="15"/>
      <c r="K108" s="15"/>
      <c r="L108" s="15"/>
      <c r="M108" s="15"/>
      <c r="N108" s="15"/>
      <c r="O108" s="15"/>
    </row>
    <row r="109" spans="1:15" s="96" customFormat="1">
      <c r="A109" s="15"/>
      <c r="B109" s="15"/>
      <c r="C109" s="15"/>
      <c r="D109" s="15"/>
      <c r="G109" s="15"/>
      <c r="H109" s="15"/>
      <c r="I109" s="15"/>
      <c r="J109" s="15"/>
      <c r="K109" s="15"/>
      <c r="L109" s="15"/>
      <c r="M109" s="15"/>
      <c r="N109" s="15"/>
      <c r="O109" s="15"/>
    </row>
    <row r="110" spans="1:15" s="96" customFormat="1">
      <c r="A110" s="15"/>
      <c r="B110" s="15"/>
      <c r="C110" s="15"/>
      <c r="D110" s="15"/>
      <c r="G110" s="15"/>
      <c r="H110" s="15"/>
      <c r="I110" s="15"/>
      <c r="J110" s="15"/>
      <c r="K110" s="15"/>
      <c r="L110" s="15"/>
      <c r="M110" s="15"/>
      <c r="N110" s="15"/>
      <c r="O110" s="15"/>
    </row>
    <row r="111" spans="1:15" s="96" customFormat="1">
      <c r="A111" s="15"/>
      <c r="B111" s="15"/>
      <c r="C111" s="15"/>
      <c r="D111" s="15"/>
      <c r="G111" s="15"/>
      <c r="H111" s="15"/>
      <c r="I111" s="15"/>
      <c r="J111" s="15"/>
      <c r="K111" s="15"/>
      <c r="L111" s="15"/>
      <c r="M111" s="15"/>
      <c r="N111" s="15"/>
      <c r="O111" s="15"/>
    </row>
    <row r="112" spans="1:15" s="96" customFormat="1">
      <c r="A112" s="15"/>
      <c r="B112" s="15"/>
      <c r="C112" s="15"/>
      <c r="D112" s="15"/>
      <c r="G112" s="15"/>
      <c r="H112" s="15"/>
      <c r="I112" s="15"/>
      <c r="J112" s="15"/>
      <c r="K112" s="15"/>
      <c r="L112" s="15"/>
      <c r="M112" s="15"/>
      <c r="N112" s="15"/>
      <c r="O112" s="15"/>
    </row>
    <row r="113" spans="1:15" s="96" customFormat="1">
      <c r="A113" s="15"/>
      <c r="B113" s="15"/>
      <c r="C113" s="15"/>
      <c r="D113" s="15"/>
      <c r="G113" s="15"/>
      <c r="H113" s="15"/>
      <c r="I113" s="15"/>
      <c r="J113" s="15"/>
      <c r="K113" s="15"/>
      <c r="L113" s="15"/>
      <c r="M113" s="15"/>
      <c r="N113" s="15"/>
      <c r="O113" s="15"/>
    </row>
    <row r="114" spans="1:15" s="96" customFormat="1">
      <c r="A114" s="15"/>
      <c r="B114" s="15"/>
      <c r="C114" s="15"/>
      <c r="D114" s="15"/>
      <c r="G114" s="15"/>
      <c r="H114" s="15"/>
      <c r="I114" s="15"/>
      <c r="J114" s="15"/>
      <c r="K114" s="15"/>
      <c r="L114" s="15"/>
      <c r="M114" s="15"/>
      <c r="N114" s="15"/>
      <c r="O114" s="15"/>
    </row>
    <row r="115" spans="1:15" s="96" customFormat="1">
      <c r="A115" s="15"/>
      <c r="B115" s="15"/>
      <c r="C115" s="15"/>
      <c r="D115" s="15"/>
      <c r="G115" s="15"/>
      <c r="H115" s="15"/>
      <c r="I115" s="15"/>
      <c r="J115" s="15"/>
      <c r="K115" s="15"/>
      <c r="L115" s="15"/>
      <c r="M115" s="15"/>
      <c r="N115" s="15"/>
      <c r="O115" s="15"/>
    </row>
    <row r="116" spans="1:15" s="96" customFormat="1">
      <c r="A116" s="15"/>
      <c r="B116" s="15"/>
      <c r="C116" s="15"/>
      <c r="D116" s="15"/>
      <c r="G116" s="15"/>
      <c r="H116" s="15"/>
      <c r="I116" s="15"/>
      <c r="J116" s="15"/>
      <c r="K116" s="15"/>
      <c r="L116" s="15"/>
      <c r="M116" s="15"/>
      <c r="N116" s="15"/>
      <c r="O116" s="15"/>
    </row>
    <row r="117" spans="1:15" s="96" customFormat="1">
      <c r="A117" s="15"/>
      <c r="B117" s="15"/>
      <c r="C117" s="15"/>
      <c r="D117" s="15"/>
      <c r="G117" s="15"/>
      <c r="H117" s="15"/>
      <c r="I117" s="15"/>
      <c r="J117" s="15"/>
      <c r="K117" s="15"/>
      <c r="L117" s="15"/>
      <c r="M117" s="15"/>
      <c r="N117" s="15"/>
      <c r="O117" s="15"/>
    </row>
    <row r="118" spans="1:15" s="96" customFormat="1">
      <c r="A118" s="15"/>
      <c r="B118" s="15"/>
      <c r="C118" s="15"/>
      <c r="D118" s="15"/>
      <c r="G118" s="15"/>
      <c r="H118" s="15"/>
      <c r="I118" s="15"/>
      <c r="J118" s="15"/>
      <c r="K118" s="15"/>
      <c r="L118" s="15"/>
      <c r="M118" s="15"/>
      <c r="N118" s="15"/>
      <c r="O118" s="15"/>
    </row>
    <row r="119" spans="1:15" s="96" customFormat="1">
      <c r="A119" s="15"/>
      <c r="B119" s="15"/>
      <c r="C119" s="15"/>
      <c r="D119" s="15"/>
      <c r="G119" s="15"/>
      <c r="H119" s="15"/>
      <c r="I119" s="15"/>
      <c r="J119" s="15"/>
      <c r="K119" s="15"/>
      <c r="L119" s="15"/>
      <c r="M119" s="15"/>
      <c r="N119" s="15"/>
      <c r="O119" s="15"/>
    </row>
    <row r="120" spans="1:15" s="96" customFormat="1">
      <c r="A120" s="15"/>
      <c r="B120" s="15"/>
      <c r="C120" s="15"/>
      <c r="D120" s="15"/>
      <c r="G120" s="15"/>
      <c r="H120" s="15"/>
      <c r="I120" s="15"/>
      <c r="J120" s="15"/>
      <c r="K120" s="15"/>
      <c r="L120" s="15"/>
      <c r="M120" s="15"/>
      <c r="N120" s="15"/>
      <c r="O120" s="15"/>
    </row>
    <row r="121" spans="1:15" s="96" customFormat="1">
      <c r="A121" s="15"/>
      <c r="B121" s="15"/>
      <c r="C121" s="15"/>
      <c r="D121" s="15"/>
      <c r="G121" s="15"/>
      <c r="H121" s="15"/>
      <c r="I121" s="15"/>
      <c r="J121" s="15"/>
      <c r="K121" s="15"/>
      <c r="L121" s="15"/>
      <c r="M121" s="15"/>
      <c r="N121" s="15"/>
      <c r="O121" s="15"/>
    </row>
    <row r="122" spans="1:15" s="96" customFormat="1">
      <c r="A122" s="15"/>
      <c r="B122" s="15"/>
      <c r="C122" s="15"/>
      <c r="D122" s="15"/>
      <c r="G122" s="15"/>
      <c r="H122" s="15"/>
      <c r="I122" s="15"/>
      <c r="J122" s="15"/>
      <c r="K122" s="15"/>
      <c r="L122" s="15"/>
      <c r="M122" s="15"/>
      <c r="N122" s="15"/>
      <c r="O122" s="15"/>
    </row>
    <row r="123" spans="1:15" s="96" customFormat="1">
      <c r="A123" s="15"/>
      <c r="B123" s="15"/>
      <c r="C123" s="15"/>
      <c r="D123" s="15"/>
      <c r="G123" s="15"/>
      <c r="H123" s="15"/>
      <c r="I123" s="15"/>
      <c r="J123" s="15"/>
      <c r="K123" s="15"/>
      <c r="L123" s="15"/>
      <c r="M123" s="15"/>
      <c r="N123" s="15"/>
      <c r="O123" s="15"/>
    </row>
    <row r="124" spans="1:15" s="96" customFormat="1">
      <c r="A124" s="15"/>
      <c r="B124" s="15"/>
      <c r="C124" s="15"/>
      <c r="D124" s="15"/>
      <c r="G124" s="15"/>
      <c r="H124" s="15"/>
      <c r="I124" s="15"/>
      <c r="J124" s="15"/>
      <c r="K124" s="15"/>
      <c r="L124" s="15"/>
      <c r="M124" s="15"/>
      <c r="N124" s="15"/>
      <c r="O124" s="15"/>
    </row>
    <row r="125" spans="1:15" s="96" customFormat="1">
      <c r="A125" s="15"/>
      <c r="B125" s="15"/>
      <c r="C125" s="15"/>
      <c r="D125" s="15"/>
      <c r="G125" s="15"/>
      <c r="H125" s="15"/>
      <c r="I125" s="15"/>
      <c r="J125" s="15"/>
      <c r="K125" s="15"/>
      <c r="L125" s="15"/>
      <c r="M125" s="15"/>
      <c r="N125" s="15"/>
      <c r="O125" s="15"/>
    </row>
    <row r="126" spans="1:15" s="96" customFormat="1">
      <c r="A126" s="15"/>
      <c r="B126" s="15"/>
      <c r="C126" s="15"/>
      <c r="D126" s="15"/>
      <c r="G126" s="15"/>
      <c r="H126" s="15"/>
      <c r="I126" s="15"/>
      <c r="J126" s="15"/>
      <c r="K126" s="15"/>
      <c r="L126" s="15"/>
      <c r="M126" s="15"/>
      <c r="N126" s="15"/>
      <c r="O126" s="15"/>
    </row>
    <row r="127" spans="1:15" s="96" customFormat="1">
      <c r="A127" s="15"/>
      <c r="B127" s="15"/>
      <c r="C127" s="15"/>
      <c r="D127" s="15"/>
      <c r="G127" s="15"/>
      <c r="H127" s="15"/>
      <c r="I127" s="15"/>
      <c r="J127" s="15"/>
      <c r="K127" s="15"/>
      <c r="L127" s="15"/>
      <c r="M127" s="15"/>
      <c r="N127" s="15"/>
      <c r="O127" s="15"/>
    </row>
    <row r="128" spans="1:15" s="96" customFormat="1">
      <c r="A128" s="15"/>
      <c r="B128" s="15"/>
      <c r="C128" s="15"/>
      <c r="D128" s="15"/>
      <c r="G128" s="15"/>
      <c r="H128" s="15"/>
      <c r="I128" s="15"/>
      <c r="J128" s="15"/>
      <c r="K128" s="15"/>
      <c r="L128" s="15"/>
      <c r="M128" s="15"/>
      <c r="N128" s="15"/>
      <c r="O128" s="15"/>
    </row>
    <row r="129" spans="1:15" s="96" customFormat="1">
      <c r="A129" s="15"/>
      <c r="B129" s="15"/>
      <c r="C129" s="15"/>
      <c r="D129" s="15"/>
      <c r="G129" s="15"/>
      <c r="H129" s="15"/>
      <c r="I129" s="15"/>
      <c r="J129" s="15"/>
      <c r="K129" s="15"/>
      <c r="L129" s="15"/>
      <c r="M129" s="15"/>
      <c r="N129" s="15"/>
      <c r="O129" s="15"/>
    </row>
    <row r="130" spans="1:15" s="96" customFormat="1">
      <c r="A130" s="15"/>
      <c r="B130" s="15"/>
      <c r="C130" s="15"/>
      <c r="D130" s="15"/>
      <c r="G130" s="15"/>
      <c r="H130" s="15"/>
      <c r="I130" s="15"/>
      <c r="J130" s="15"/>
      <c r="K130" s="15"/>
      <c r="L130" s="15"/>
      <c r="M130" s="15"/>
      <c r="N130" s="15"/>
      <c r="O130" s="15"/>
    </row>
    <row r="131" spans="1:15" s="96" customFormat="1">
      <c r="A131" s="15"/>
      <c r="B131" s="15"/>
      <c r="C131" s="15"/>
      <c r="D131" s="15"/>
      <c r="G131" s="15"/>
      <c r="H131" s="15"/>
      <c r="I131" s="15"/>
      <c r="J131" s="15"/>
      <c r="K131" s="15"/>
      <c r="L131" s="15"/>
      <c r="M131" s="15"/>
      <c r="N131" s="15"/>
      <c r="O131" s="15"/>
    </row>
    <row r="132" spans="1:15" s="96" customFormat="1">
      <c r="A132" s="15"/>
      <c r="B132" s="15"/>
      <c r="C132" s="15"/>
      <c r="D132" s="15"/>
      <c r="G132" s="15"/>
      <c r="H132" s="15"/>
      <c r="I132" s="15"/>
      <c r="J132" s="15"/>
      <c r="K132" s="15"/>
      <c r="L132" s="15"/>
      <c r="M132" s="15"/>
      <c r="N132" s="15"/>
      <c r="O132" s="15"/>
    </row>
    <row r="133" spans="1:15" s="96" customFormat="1">
      <c r="A133" s="15"/>
      <c r="B133" s="15"/>
      <c r="C133" s="15"/>
      <c r="D133" s="15"/>
      <c r="G133" s="15"/>
      <c r="H133" s="15"/>
      <c r="I133" s="15"/>
      <c r="J133" s="15"/>
      <c r="K133" s="15"/>
      <c r="L133" s="15"/>
      <c r="M133" s="15"/>
      <c r="N133" s="15"/>
      <c r="O133" s="15"/>
    </row>
    <row r="134" spans="1:15" s="96" customFormat="1">
      <c r="A134" s="15"/>
      <c r="B134" s="15"/>
      <c r="C134" s="15"/>
      <c r="D134" s="15"/>
      <c r="G134" s="15"/>
      <c r="H134" s="15"/>
      <c r="I134" s="15"/>
      <c r="J134" s="15"/>
      <c r="K134" s="15"/>
      <c r="L134" s="15"/>
      <c r="M134" s="15"/>
      <c r="N134" s="15"/>
      <c r="O134" s="15"/>
    </row>
    <row r="135" spans="1:15" s="96" customFormat="1">
      <c r="A135" s="15"/>
      <c r="B135" s="15"/>
      <c r="C135" s="15"/>
      <c r="D135" s="15"/>
      <c r="G135" s="15"/>
      <c r="H135" s="15"/>
      <c r="I135" s="15"/>
      <c r="J135" s="15"/>
      <c r="K135" s="15"/>
      <c r="L135" s="15"/>
      <c r="M135" s="15"/>
      <c r="N135" s="15"/>
      <c r="O135" s="15"/>
    </row>
    <row r="136" spans="1:15" s="96" customFormat="1">
      <c r="A136" s="15"/>
      <c r="B136" s="15"/>
      <c r="C136" s="15"/>
      <c r="D136" s="15"/>
      <c r="G136" s="15"/>
      <c r="H136" s="15"/>
      <c r="I136" s="15"/>
      <c r="J136" s="15"/>
      <c r="K136" s="15"/>
      <c r="L136" s="15"/>
      <c r="M136" s="15"/>
      <c r="N136" s="15"/>
      <c r="O136" s="15"/>
    </row>
    <row r="137" spans="1:15" s="96" customFormat="1">
      <c r="A137" s="15"/>
      <c r="B137" s="15"/>
      <c r="C137" s="15"/>
      <c r="D137" s="15"/>
      <c r="G137" s="15"/>
      <c r="H137" s="15"/>
      <c r="I137" s="15"/>
      <c r="J137" s="15"/>
      <c r="K137" s="15"/>
      <c r="L137" s="15"/>
      <c r="M137" s="15"/>
      <c r="N137" s="15"/>
      <c r="O137" s="15"/>
    </row>
    <row r="138" spans="1:15" s="96" customFormat="1">
      <c r="A138" s="15"/>
      <c r="B138" s="15"/>
      <c r="C138" s="15"/>
      <c r="D138" s="15"/>
      <c r="G138" s="15"/>
      <c r="H138" s="15"/>
      <c r="I138" s="15"/>
      <c r="J138" s="15"/>
      <c r="K138" s="15"/>
      <c r="L138" s="15"/>
      <c r="M138" s="15"/>
      <c r="N138" s="15"/>
      <c r="O138" s="15"/>
    </row>
    <row r="139" spans="1:15" s="96" customFormat="1">
      <c r="A139" s="15"/>
      <c r="B139" s="15"/>
      <c r="C139" s="15"/>
      <c r="D139" s="15"/>
      <c r="G139" s="15"/>
      <c r="H139" s="15"/>
      <c r="I139" s="15"/>
      <c r="J139" s="15"/>
      <c r="K139" s="15"/>
      <c r="L139" s="15"/>
      <c r="M139" s="15"/>
      <c r="N139" s="15"/>
      <c r="O139" s="15"/>
    </row>
    <row r="140" spans="1:15" s="96" customFormat="1">
      <c r="A140" s="15"/>
      <c r="B140" s="15"/>
      <c r="C140" s="15"/>
      <c r="D140" s="15"/>
      <c r="G140" s="15"/>
      <c r="H140" s="15"/>
      <c r="I140" s="15"/>
      <c r="J140" s="15"/>
      <c r="K140" s="15"/>
      <c r="L140" s="15"/>
      <c r="M140" s="15"/>
      <c r="N140" s="15"/>
      <c r="O140" s="15"/>
    </row>
    <row r="141" spans="1:15" s="96" customFormat="1">
      <c r="A141" s="15"/>
      <c r="B141" s="15"/>
      <c r="C141" s="15"/>
      <c r="D141" s="15"/>
      <c r="G141" s="15"/>
      <c r="H141" s="15"/>
      <c r="I141" s="15"/>
      <c r="J141" s="15"/>
      <c r="K141" s="15"/>
      <c r="L141" s="15"/>
      <c r="M141" s="15"/>
      <c r="N141" s="15"/>
      <c r="O141" s="15"/>
    </row>
    <row r="142" spans="1:15" s="96" customFormat="1">
      <c r="A142" s="15"/>
      <c r="B142" s="15"/>
      <c r="C142" s="15"/>
      <c r="D142" s="15"/>
      <c r="G142" s="15"/>
      <c r="H142" s="15"/>
      <c r="I142" s="15"/>
      <c r="J142" s="15"/>
      <c r="K142" s="15"/>
      <c r="L142" s="15"/>
      <c r="M142" s="15"/>
      <c r="N142" s="15"/>
      <c r="O142" s="15"/>
    </row>
    <row r="143" spans="1:15" s="96" customFormat="1">
      <c r="A143" s="15"/>
      <c r="B143" s="15"/>
      <c r="C143" s="15"/>
      <c r="D143" s="15"/>
      <c r="G143" s="15"/>
      <c r="H143" s="15"/>
      <c r="I143" s="15"/>
      <c r="J143" s="15"/>
      <c r="K143" s="15"/>
      <c r="L143" s="15"/>
      <c r="M143" s="15"/>
      <c r="N143" s="15"/>
      <c r="O143" s="15"/>
    </row>
    <row r="144" spans="1:15" s="96" customFormat="1">
      <c r="A144" s="15"/>
      <c r="B144" s="15"/>
      <c r="C144" s="15"/>
      <c r="D144" s="15"/>
      <c r="G144" s="15"/>
      <c r="H144" s="15"/>
      <c r="I144" s="15"/>
      <c r="J144" s="15"/>
      <c r="K144" s="15"/>
      <c r="L144" s="15"/>
      <c r="M144" s="15"/>
      <c r="N144" s="15"/>
      <c r="O144" s="15"/>
    </row>
    <row r="145" spans="1:15" s="96" customFormat="1">
      <c r="A145" s="15"/>
      <c r="B145" s="15"/>
      <c r="C145" s="15"/>
      <c r="D145" s="15"/>
      <c r="G145" s="15"/>
      <c r="H145" s="15"/>
      <c r="I145" s="15"/>
      <c r="J145" s="15"/>
      <c r="K145" s="15"/>
      <c r="L145" s="15"/>
      <c r="M145" s="15"/>
      <c r="N145" s="15"/>
      <c r="O145" s="15"/>
    </row>
    <row r="146" spans="1:15" s="96" customFormat="1">
      <c r="A146" s="15"/>
      <c r="B146" s="15"/>
      <c r="C146" s="15"/>
      <c r="D146" s="15"/>
      <c r="G146" s="15"/>
      <c r="H146" s="15"/>
      <c r="I146" s="15"/>
      <c r="J146" s="15"/>
      <c r="K146" s="15"/>
      <c r="L146" s="15"/>
      <c r="M146" s="15"/>
      <c r="N146" s="15"/>
      <c r="O146" s="15"/>
    </row>
    <row r="147" spans="1:15" s="96" customFormat="1">
      <c r="A147" s="15"/>
      <c r="B147" s="15"/>
      <c r="C147" s="15"/>
      <c r="D147" s="15"/>
      <c r="G147" s="15"/>
      <c r="H147" s="15"/>
      <c r="I147" s="15"/>
      <c r="J147" s="15"/>
      <c r="K147" s="15"/>
      <c r="L147" s="15"/>
      <c r="M147" s="15"/>
      <c r="N147" s="15"/>
      <c r="O147" s="15"/>
    </row>
    <row r="148" spans="1:15" s="96" customFormat="1">
      <c r="A148" s="15"/>
      <c r="B148" s="15"/>
      <c r="C148" s="15"/>
      <c r="D148" s="15"/>
      <c r="G148" s="15"/>
      <c r="H148" s="15"/>
      <c r="I148" s="15"/>
      <c r="J148" s="15"/>
      <c r="K148" s="15"/>
      <c r="L148" s="15"/>
      <c r="M148" s="15"/>
      <c r="N148" s="15"/>
      <c r="O148" s="15"/>
    </row>
    <row r="149" spans="1:15" s="96" customFormat="1">
      <c r="A149" s="15"/>
      <c r="B149" s="15"/>
      <c r="C149" s="15"/>
      <c r="D149" s="15"/>
      <c r="G149" s="15"/>
      <c r="H149" s="15"/>
      <c r="I149" s="15"/>
      <c r="J149" s="15"/>
      <c r="K149" s="15"/>
      <c r="L149" s="15"/>
      <c r="M149" s="15"/>
      <c r="N149" s="15"/>
      <c r="O149" s="15"/>
    </row>
    <row r="150" spans="1:15" s="96" customFormat="1">
      <c r="A150" s="15"/>
      <c r="B150" s="15"/>
      <c r="C150" s="15"/>
      <c r="D150" s="15"/>
      <c r="G150" s="15"/>
      <c r="H150" s="15"/>
      <c r="I150" s="15"/>
      <c r="J150" s="15"/>
      <c r="K150" s="15"/>
      <c r="L150" s="15"/>
      <c r="M150" s="15"/>
      <c r="N150" s="15"/>
      <c r="O150" s="15"/>
    </row>
    <row r="151" spans="1:15" s="96" customFormat="1">
      <c r="A151" s="15"/>
      <c r="B151" s="15"/>
      <c r="C151" s="15"/>
      <c r="D151" s="15"/>
      <c r="G151" s="15"/>
      <c r="H151" s="15"/>
      <c r="I151" s="15"/>
      <c r="J151" s="15"/>
      <c r="K151" s="15"/>
      <c r="L151" s="15"/>
      <c r="M151" s="15"/>
      <c r="N151" s="15"/>
      <c r="O151" s="15"/>
    </row>
    <row r="152" spans="1:15" s="96" customFormat="1">
      <c r="A152" s="15"/>
      <c r="B152" s="15"/>
      <c r="C152" s="15"/>
      <c r="D152" s="15"/>
      <c r="G152" s="15"/>
      <c r="H152" s="15"/>
      <c r="I152" s="15"/>
      <c r="J152" s="15"/>
      <c r="K152" s="15"/>
      <c r="L152" s="15"/>
      <c r="M152" s="15"/>
      <c r="N152" s="15"/>
      <c r="O152" s="15"/>
    </row>
    <row r="153" spans="1:15" s="96" customFormat="1">
      <c r="A153" s="15"/>
      <c r="B153" s="15"/>
      <c r="C153" s="15"/>
      <c r="D153" s="15"/>
      <c r="G153" s="15"/>
      <c r="H153" s="15"/>
      <c r="I153" s="15"/>
      <c r="J153" s="15"/>
      <c r="K153" s="15"/>
      <c r="L153" s="15"/>
      <c r="M153" s="15"/>
      <c r="N153" s="15"/>
      <c r="O153" s="15"/>
    </row>
    <row r="154" spans="1:15" s="96" customFormat="1">
      <c r="A154" s="15"/>
      <c r="B154" s="15"/>
      <c r="C154" s="15"/>
      <c r="D154" s="15"/>
      <c r="G154" s="15"/>
      <c r="H154" s="15"/>
      <c r="I154" s="15"/>
      <c r="J154" s="15"/>
      <c r="K154" s="15"/>
      <c r="L154" s="15"/>
      <c r="M154" s="15"/>
      <c r="N154" s="15"/>
      <c r="O154" s="15"/>
    </row>
    <row r="155" spans="1:15" s="96" customFormat="1">
      <c r="A155" s="15"/>
      <c r="B155" s="15"/>
      <c r="C155" s="15"/>
      <c r="D155" s="15"/>
      <c r="G155" s="15"/>
      <c r="H155" s="15"/>
      <c r="I155" s="15"/>
      <c r="J155" s="15"/>
      <c r="K155" s="15"/>
      <c r="L155" s="15"/>
      <c r="M155" s="15"/>
      <c r="N155" s="15"/>
      <c r="O155" s="15"/>
    </row>
    <row r="156" spans="1:15" s="96" customFormat="1">
      <c r="A156" s="15"/>
      <c r="B156" s="15"/>
      <c r="C156" s="15"/>
      <c r="D156" s="15"/>
      <c r="G156" s="15"/>
      <c r="H156" s="15"/>
      <c r="I156" s="15"/>
      <c r="J156" s="15"/>
      <c r="K156" s="15"/>
      <c r="L156" s="15"/>
      <c r="M156" s="15"/>
      <c r="N156" s="15"/>
      <c r="O156" s="15"/>
    </row>
    <row r="157" spans="1:15" s="96" customFormat="1">
      <c r="A157" s="15"/>
      <c r="B157" s="15"/>
      <c r="C157" s="15"/>
      <c r="D157" s="15"/>
      <c r="G157" s="15"/>
      <c r="H157" s="15"/>
      <c r="I157" s="15"/>
      <c r="J157" s="15"/>
      <c r="K157" s="15"/>
      <c r="L157" s="15"/>
      <c r="M157" s="15"/>
      <c r="N157" s="15"/>
      <c r="O157" s="15"/>
    </row>
    <row r="158" spans="1:15" s="96" customFormat="1">
      <c r="A158" s="15"/>
      <c r="B158" s="15"/>
      <c r="C158" s="15"/>
      <c r="D158" s="15"/>
      <c r="G158" s="15"/>
      <c r="H158" s="15"/>
      <c r="I158" s="15"/>
      <c r="J158" s="15"/>
      <c r="K158" s="15"/>
      <c r="L158" s="15"/>
      <c r="M158" s="15"/>
      <c r="N158" s="15"/>
      <c r="O158" s="15"/>
    </row>
    <row r="159" spans="1:15" s="96" customFormat="1">
      <c r="A159" s="15"/>
      <c r="B159" s="15"/>
      <c r="C159" s="15"/>
      <c r="D159" s="15"/>
      <c r="G159" s="15"/>
      <c r="H159" s="15"/>
      <c r="I159" s="15"/>
      <c r="J159" s="15"/>
      <c r="K159" s="15"/>
      <c r="L159" s="15"/>
      <c r="M159" s="15"/>
      <c r="N159" s="15"/>
      <c r="O159" s="15"/>
    </row>
    <row r="160" spans="1:15" s="96" customFormat="1">
      <c r="A160" s="15"/>
      <c r="B160" s="15"/>
      <c r="C160" s="15"/>
      <c r="D160" s="15"/>
      <c r="G160" s="15"/>
      <c r="H160" s="15"/>
      <c r="I160" s="15"/>
      <c r="J160" s="15"/>
      <c r="K160" s="15"/>
      <c r="L160" s="15"/>
      <c r="M160" s="15"/>
      <c r="N160" s="15"/>
      <c r="O160" s="15"/>
    </row>
    <row r="161" spans="1:15" s="96" customFormat="1">
      <c r="A161" s="15"/>
      <c r="B161" s="15"/>
      <c r="C161" s="15"/>
      <c r="D161" s="15"/>
      <c r="G161" s="15"/>
      <c r="H161" s="15"/>
      <c r="I161" s="15"/>
      <c r="J161" s="15"/>
      <c r="K161" s="15"/>
      <c r="L161" s="15"/>
      <c r="M161" s="15"/>
      <c r="N161" s="15"/>
      <c r="O161" s="15"/>
    </row>
    <row r="162" spans="1:15" s="96" customFormat="1">
      <c r="A162" s="15"/>
      <c r="B162" s="15"/>
      <c r="C162" s="15"/>
      <c r="D162" s="15"/>
      <c r="G162" s="15"/>
      <c r="H162" s="15"/>
      <c r="I162" s="15"/>
      <c r="J162" s="15"/>
      <c r="K162" s="15"/>
      <c r="L162" s="15"/>
      <c r="M162" s="15"/>
      <c r="N162" s="15"/>
      <c r="O162" s="15"/>
    </row>
    <row r="163" spans="1:15" s="96" customFormat="1">
      <c r="A163" s="15"/>
      <c r="B163" s="15"/>
      <c r="C163" s="15"/>
      <c r="D163" s="15"/>
      <c r="G163" s="15"/>
      <c r="H163" s="15"/>
      <c r="I163" s="15"/>
      <c r="J163" s="15"/>
      <c r="K163" s="15"/>
      <c r="L163" s="15"/>
      <c r="M163" s="15"/>
      <c r="N163" s="15"/>
      <c r="O163" s="15"/>
    </row>
    <row r="164" spans="1:15" s="96" customFormat="1">
      <c r="A164" s="15"/>
      <c r="B164" s="15"/>
      <c r="C164" s="15"/>
      <c r="D164" s="15"/>
      <c r="G164" s="15"/>
      <c r="H164" s="15"/>
      <c r="I164" s="15"/>
      <c r="J164" s="15"/>
      <c r="K164" s="15"/>
      <c r="L164" s="15"/>
      <c r="M164" s="15"/>
      <c r="N164" s="15"/>
      <c r="O164" s="15"/>
    </row>
    <row r="165" spans="1:15" s="96" customFormat="1">
      <c r="A165" s="15"/>
      <c r="B165" s="15"/>
      <c r="C165" s="15"/>
      <c r="D165" s="15"/>
      <c r="G165" s="15"/>
      <c r="H165" s="15"/>
      <c r="I165" s="15"/>
      <c r="J165" s="15"/>
      <c r="K165" s="15"/>
      <c r="L165" s="15"/>
      <c r="M165" s="15"/>
      <c r="N165" s="15"/>
      <c r="O165" s="15"/>
    </row>
    <row r="166" spans="1:15" s="96" customFormat="1">
      <c r="A166" s="15"/>
      <c r="B166" s="15"/>
      <c r="C166" s="15"/>
      <c r="D166" s="15"/>
      <c r="G166" s="15"/>
      <c r="H166" s="15"/>
      <c r="I166" s="15"/>
      <c r="J166" s="15"/>
      <c r="K166" s="15"/>
      <c r="L166" s="15"/>
      <c r="M166" s="15"/>
      <c r="N166" s="15"/>
      <c r="O166" s="15"/>
    </row>
    <row r="167" spans="1:15" s="96" customFormat="1">
      <c r="A167" s="15"/>
      <c r="B167" s="15"/>
      <c r="C167" s="15"/>
      <c r="D167" s="15"/>
      <c r="G167" s="15"/>
      <c r="H167" s="15"/>
      <c r="I167" s="15"/>
      <c r="J167" s="15"/>
      <c r="K167" s="15"/>
      <c r="L167" s="15"/>
      <c r="M167" s="15"/>
      <c r="N167" s="15"/>
      <c r="O167" s="15"/>
    </row>
    <row r="168" spans="1:15" s="96" customFormat="1">
      <c r="A168" s="15"/>
      <c r="B168" s="15"/>
      <c r="C168" s="15"/>
      <c r="D168" s="15"/>
      <c r="G168" s="15"/>
      <c r="H168" s="15"/>
      <c r="I168" s="15"/>
      <c r="J168" s="15"/>
      <c r="K168" s="15"/>
      <c r="L168" s="15"/>
      <c r="M168" s="15"/>
      <c r="N168" s="15"/>
      <c r="O168" s="15"/>
    </row>
    <row r="169" spans="1:15" s="96" customFormat="1">
      <c r="A169" s="15"/>
      <c r="B169" s="15"/>
      <c r="C169" s="15"/>
      <c r="D169" s="15"/>
      <c r="G169" s="15"/>
      <c r="H169" s="15"/>
      <c r="I169" s="15"/>
      <c r="J169" s="15"/>
      <c r="K169" s="15"/>
      <c r="L169" s="15"/>
      <c r="M169" s="15"/>
      <c r="N169" s="15"/>
      <c r="O169" s="15"/>
    </row>
    <row r="170" spans="1:15" s="96" customFormat="1">
      <c r="A170" s="15"/>
      <c r="B170" s="15"/>
      <c r="C170" s="15"/>
      <c r="D170" s="15"/>
      <c r="G170" s="15"/>
      <c r="H170" s="15"/>
      <c r="I170" s="15"/>
      <c r="J170" s="15"/>
      <c r="K170" s="15"/>
      <c r="L170" s="15"/>
      <c r="M170" s="15"/>
      <c r="N170" s="15"/>
      <c r="O170" s="15"/>
    </row>
    <row r="171" spans="1:15" s="96" customFormat="1">
      <c r="A171" s="15"/>
      <c r="B171" s="15"/>
      <c r="C171" s="15"/>
      <c r="D171" s="15"/>
      <c r="G171" s="15"/>
      <c r="H171" s="15"/>
      <c r="I171" s="15"/>
      <c r="J171" s="15"/>
      <c r="K171" s="15"/>
      <c r="L171" s="15"/>
      <c r="M171" s="15"/>
      <c r="N171" s="15"/>
      <c r="O171" s="15"/>
    </row>
    <row r="172" spans="1:15" s="96" customFormat="1">
      <c r="A172" s="15"/>
      <c r="B172" s="15"/>
      <c r="C172" s="15"/>
      <c r="D172" s="15"/>
      <c r="G172" s="15"/>
      <c r="H172" s="15"/>
      <c r="I172" s="15"/>
      <c r="J172" s="15"/>
      <c r="K172" s="15"/>
      <c r="L172" s="15"/>
      <c r="M172" s="15"/>
      <c r="N172" s="15"/>
      <c r="O172" s="15"/>
    </row>
    <row r="173" spans="1:15" s="96" customFormat="1">
      <c r="A173" s="15"/>
      <c r="B173" s="15"/>
      <c r="C173" s="15"/>
      <c r="D173" s="15"/>
      <c r="G173" s="15"/>
      <c r="H173" s="15"/>
      <c r="I173" s="15"/>
      <c r="J173" s="15"/>
      <c r="K173" s="15"/>
      <c r="L173" s="15"/>
      <c r="M173" s="15"/>
      <c r="N173" s="15"/>
      <c r="O173" s="15"/>
    </row>
    <row r="174" spans="1:15" s="96" customFormat="1">
      <c r="A174" s="15"/>
      <c r="B174" s="15"/>
      <c r="C174" s="15"/>
      <c r="D174" s="15"/>
      <c r="G174" s="15"/>
      <c r="H174" s="15"/>
      <c r="I174" s="15"/>
      <c r="J174" s="15"/>
      <c r="K174" s="15"/>
      <c r="L174" s="15"/>
      <c r="M174" s="15"/>
      <c r="N174" s="15"/>
      <c r="O174" s="15"/>
    </row>
    <row r="175" spans="1:15" s="96" customFormat="1">
      <c r="A175" s="15"/>
      <c r="B175" s="15"/>
      <c r="C175" s="15"/>
      <c r="D175" s="15"/>
      <c r="G175" s="15"/>
      <c r="H175" s="15"/>
      <c r="I175" s="15"/>
      <c r="J175" s="15"/>
      <c r="K175" s="15"/>
      <c r="L175" s="15"/>
      <c r="M175" s="15"/>
      <c r="N175" s="15"/>
      <c r="O175" s="15"/>
    </row>
    <row r="176" spans="1:15" s="96" customFormat="1">
      <c r="A176" s="15"/>
      <c r="B176" s="15"/>
      <c r="C176" s="15"/>
      <c r="D176" s="15"/>
      <c r="G176" s="15"/>
      <c r="H176" s="15"/>
      <c r="I176" s="15"/>
      <c r="J176" s="15"/>
      <c r="K176" s="15"/>
      <c r="L176" s="15"/>
      <c r="M176" s="15"/>
      <c r="N176" s="15"/>
      <c r="O176" s="15"/>
    </row>
    <row r="177" spans="1:15" s="96" customFormat="1">
      <c r="A177" s="15"/>
      <c r="B177" s="15"/>
      <c r="C177" s="15"/>
      <c r="D177" s="15"/>
      <c r="G177" s="15"/>
      <c r="H177" s="15"/>
      <c r="I177" s="15"/>
      <c r="J177" s="15"/>
      <c r="K177" s="15"/>
      <c r="L177" s="15"/>
      <c r="M177" s="15"/>
      <c r="N177" s="15"/>
      <c r="O177" s="15"/>
    </row>
    <row r="178" spans="1:15" s="96" customFormat="1">
      <c r="A178" s="15"/>
      <c r="B178" s="15"/>
      <c r="C178" s="15"/>
      <c r="D178" s="15"/>
      <c r="G178" s="15"/>
      <c r="H178" s="15"/>
      <c r="I178" s="15"/>
      <c r="J178" s="15"/>
      <c r="K178" s="15"/>
      <c r="L178" s="15"/>
      <c r="M178" s="15"/>
      <c r="N178" s="15"/>
      <c r="O178" s="15"/>
    </row>
    <row r="179" spans="1:15" s="96" customFormat="1">
      <c r="A179" s="15"/>
      <c r="B179" s="15"/>
      <c r="C179" s="15"/>
      <c r="D179" s="15"/>
      <c r="G179" s="15"/>
      <c r="H179" s="15"/>
      <c r="I179" s="15"/>
      <c r="J179" s="15"/>
      <c r="K179" s="15"/>
      <c r="L179" s="15"/>
      <c r="M179" s="15"/>
      <c r="N179" s="15"/>
      <c r="O179" s="15"/>
    </row>
    <row r="180" spans="1:15" s="96" customFormat="1">
      <c r="A180" s="15"/>
      <c r="B180" s="15"/>
      <c r="C180" s="15"/>
      <c r="D180" s="15"/>
      <c r="G180" s="15"/>
      <c r="H180" s="15"/>
      <c r="I180" s="15"/>
      <c r="J180" s="15"/>
      <c r="K180" s="15"/>
      <c r="L180" s="15"/>
      <c r="M180" s="15"/>
      <c r="N180" s="15"/>
      <c r="O180" s="15"/>
    </row>
    <row r="181" spans="1:15" s="96" customFormat="1">
      <c r="A181" s="15"/>
      <c r="B181" s="15"/>
      <c r="C181" s="15"/>
      <c r="D181" s="15"/>
      <c r="G181" s="15"/>
      <c r="H181" s="15"/>
      <c r="I181" s="15"/>
      <c r="J181" s="15"/>
      <c r="K181" s="15"/>
      <c r="L181" s="15"/>
      <c r="M181" s="15"/>
      <c r="N181" s="15"/>
      <c r="O181" s="15"/>
    </row>
    <row r="182" spans="1:15" s="96" customFormat="1">
      <c r="A182" s="15"/>
      <c r="B182" s="15"/>
      <c r="C182" s="15"/>
      <c r="D182" s="15"/>
      <c r="G182" s="15"/>
      <c r="H182" s="15"/>
      <c r="I182" s="15"/>
      <c r="J182" s="15"/>
      <c r="K182" s="15"/>
      <c r="L182" s="15"/>
      <c r="M182" s="15"/>
      <c r="N182" s="15"/>
      <c r="O182" s="15"/>
    </row>
    <row r="183" spans="1:15" s="96" customFormat="1">
      <c r="A183" s="15"/>
      <c r="B183" s="15"/>
      <c r="C183" s="15"/>
      <c r="D183" s="15"/>
      <c r="G183" s="15"/>
      <c r="H183" s="15"/>
      <c r="I183" s="15"/>
      <c r="J183" s="15"/>
      <c r="K183" s="15"/>
      <c r="L183" s="15"/>
      <c r="M183" s="15"/>
      <c r="N183" s="15"/>
      <c r="O183" s="15"/>
    </row>
    <row r="184" spans="1:15" s="96" customFormat="1">
      <c r="A184" s="15"/>
      <c r="B184" s="15"/>
      <c r="C184" s="15"/>
      <c r="D184" s="15"/>
      <c r="G184" s="15"/>
      <c r="H184" s="15"/>
      <c r="I184" s="15"/>
      <c r="J184" s="15"/>
      <c r="K184" s="15"/>
      <c r="L184" s="15"/>
      <c r="M184" s="15"/>
      <c r="N184" s="15"/>
      <c r="O184" s="15"/>
    </row>
    <row r="185" spans="1:15" s="96" customFormat="1">
      <c r="A185" s="15"/>
      <c r="B185" s="15"/>
      <c r="C185" s="15"/>
      <c r="D185" s="15"/>
      <c r="G185" s="15"/>
      <c r="H185" s="15"/>
      <c r="I185" s="15"/>
      <c r="J185" s="15"/>
      <c r="K185" s="15"/>
      <c r="L185" s="15"/>
      <c r="M185" s="15"/>
      <c r="N185" s="15"/>
      <c r="O185" s="15"/>
    </row>
    <row r="186" spans="1:15" s="96" customFormat="1">
      <c r="A186" s="15"/>
      <c r="B186" s="15"/>
      <c r="C186" s="15"/>
      <c r="D186" s="15"/>
      <c r="G186" s="15"/>
      <c r="H186" s="15"/>
      <c r="I186" s="15"/>
      <c r="J186" s="15"/>
      <c r="K186" s="15"/>
      <c r="L186" s="15"/>
      <c r="M186" s="15"/>
      <c r="N186" s="15"/>
      <c r="O186" s="15"/>
    </row>
    <row r="187" spans="1:15" s="96" customFormat="1">
      <c r="A187" s="15"/>
      <c r="B187" s="15"/>
      <c r="C187" s="15"/>
      <c r="D187" s="15"/>
      <c r="G187" s="15"/>
      <c r="H187" s="15"/>
      <c r="I187" s="15"/>
      <c r="J187" s="15"/>
      <c r="K187" s="15"/>
      <c r="L187" s="15"/>
      <c r="M187" s="15"/>
      <c r="N187" s="15"/>
      <c r="O187" s="15"/>
    </row>
    <row r="188" spans="1:15" s="96" customFormat="1">
      <c r="A188" s="15"/>
      <c r="B188" s="15"/>
      <c r="C188" s="15"/>
      <c r="D188" s="15"/>
      <c r="G188" s="15"/>
      <c r="H188" s="15"/>
      <c r="I188" s="15"/>
      <c r="J188" s="15"/>
      <c r="K188" s="15"/>
      <c r="L188" s="15"/>
      <c r="M188" s="15"/>
      <c r="N188" s="15"/>
      <c r="O188" s="15"/>
    </row>
    <row r="189" spans="1:15" s="96" customFormat="1">
      <c r="A189" s="15"/>
      <c r="B189" s="15"/>
      <c r="C189" s="15"/>
      <c r="D189" s="15"/>
      <c r="G189" s="15"/>
      <c r="H189" s="15"/>
      <c r="I189" s="15"/>
      <c r="J189" s="15"/>
      <c r="K189" s="15"/>
      <c r="L189" s="15"/>
      <c r="M189" s="15"/>
      <c r="N189" s="15"/>
      <c r="O189" s="15"/>
    </row>
    <row r="190" spans="1:15" s="96" customFormat="1">
      <c r="A190" s="15"/>
      <c r="B190" s="15"/>
      <c r="C190" s="15"/>
      <c r="D190" s="15"/>
      <c r="G190" s="15"/>
      <c r="H190" s="15"/>
      <c r="I190" s="15"/>
      <c r="J190" s="15"/>
      <c r="K190" s="15"/>
      <c r="L190" s="15"/>
      <c r="M190" s="15"/>
      <c r="N190" s="15"/>
      <c r="O190" s="15"/>
    </row>
    <row r="191" spans="1:15" s="96" customFormat="1">
      <c r="A191" s="15"/>
      <c r="B191" s="15"/>
      <c r="C191" s="15"/>
      <c r="D191" s="15"/>
      <c r="G191" s="15"/>
      <c r="H191" s="15"/>
      <c r="I191" s="15"/>
      <c r="J191" s="15"/>
      <c r="K191" s="15"/>
      <c r="L191" s="15"/>
      <c r="M191" s="15"/>
      <c r="N191" s="15"/>
      <c r="O191" s="15"/>
    </row>
    <row r="192" spans="1:15" s="96" customFormat="1">
      <c r="A192" s="15"/>
      <c r="B192" s="15"/>
      <c r="C192" s="15"/>
      <c r="D192" s="15"/>
      <c r="G192" s="15"/>
      <c r="H192" s="15"/>
      <c r="I192" s="15"/>
      <c r="J192" s="15"/>
      <c r="K192" s="15"/>
      <c r="L192" s="15"/>
      <c r="M192" s="15"/>
      <c r="N192" s="15"/>
      <c r="O192" s="15"/>
    </row>
    <row r="193" spans="1:15" s="96" customFormat="1">
      <c r="A193" s="15"/>
      <c r="B193" s="15"/>
      <c r="C193" s="15"/>
      <c r="D193" s="15"/>
      <c r="G193" s="15"/>
      <c r="H193" s="15"/>
      <c r="I193" s="15"/>
      <c r="J193" s="15"/>
      <c r="K193" s="15"/>
      <c r="L193" s="15"/>
      <c r="M193" s="15"/>
      <c r="N193" s="15"/>
      <c r="O193" s="15"/>
    </row>
    <row r="194" spans="1:15" s="96" customFormat="1">
      <c r="A194" s="15"/>
      <c r="B194" s="15"/>
      <c r="C194" s="15"/>
      <c r="D194" s="15"/>
      <c r="G194" s="15"/>
      <c r="H194" s="15"/>
      <c r="I194" s="15"/>
      <c r="J194" s="15"/>
      <c r="K194" s="15"/>
      <c r="L194" s="15"/>
      <c r="M194" s="15"/>
      <c r="N194" s="15"/>
      <c r="O194" s="15"/>
    </row>
    <row r="195" spans="1:15" s="96" customFormat="1">
      <c r="A195" s="15"/>
      <c r="B195" s="15"/>
      <c r="C195" s="15"/>
      <c r="D195" s="15"/>
      <c r="G195" s="15"/>
      <c r="H195" s="15"/>
      <c r="I195" s="15"/>
      <c r="J195" s="15"/>
      <c r="K195" s="15"/>
      <c r="L195" s="15"/>
      <c r="M195" s="15"/>
      <c r="N195" s="15"/>
      <c r="O195" s="15"/>
    </row>
    <row r="196" spans="1:15" s="96" customFormat="1">
      <c r="A196" s="15"/>
      <c r="B196" s="15"/>
      <c r="C196" s="15"/>
      <c r="D196" s="15"/>
      <c r="G196" s="15"/>
      <c r="H196" s="15"/>
      <c r="I196" s="15"/>
      <c r="J196" s="15"/>
      <c r="K196" s="15"/>
      <c r="L196" s="15"/>
      <c r="M196" s="15"/>
      <c r="N196" s="15"/>
      <c r="O196" s="15"/>
    </row>
    <row r="197" spans="1:15" s="96" customFormat="1">
      <c r="A197" s="15"/>
      <c r="B197" s="15"/>
      <c r="C197" s="15"/>
      <c r="D197" s="15"/>
      <c r="G197" s="15"/>
      <c r="H197" s="15"/>
      <c r="I197" s="15"/>
      <c r="J197" s="15"/>
      <c r="K197" s="15"/>
      <c r="L197" s="15"/>
      <c r="M197" s="15"/>
      <c r="N197" s="15"/>
      <c r="O197" s="15"/>
    </row>
    <row r="198" spans="1:15" s="96" customFormat="1">
      <c r="A198" s="15"/>
      <c r="B198" s="15"/>
      <c r="C198" s="15"/>
      <c r="D198" s="15"/>
      <c r="G198" s="15"/>
      <c r="H198" s="15"/>
      <c r="I198" s="15"/>
      <c r="J198" s="15"/>
      <c r="K198" s="15"/>
      <c r="L198" s="15"/>
      <c r="M198" s="15"/>
      <c r="N198" s="15"/>
      <c r="O198" s="15"/>
    </row>
  </sheetData>
  <mergeCells count="6">
    <mergeCell ref="A6:G6"/>
    <mergeCell ref="A1:G1"/>
    <mergeCell ref="A2:G2"/>
    <mergeCell ref="A3:G3"/>
    <mergeCell ref="A4:G4"/>
    <mergeCell ref="A5:G5"/>
  </mergeCells>
  <pageMargins left="0.7" right="0.7" top="0.75" bottom="0.75" header="0.3" footer="0.3"/>
  <pageSetup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R74"/>
  <sheetViews>
    <sheetView tabSelected="1" topLeftCell="A4" zoomScaleNormal="100" zoomScaleSheetLayoutView="100" zoomScalePageLayoutView="145" workbookViewId="0">
      <selection activeCell="J14" sqref="J14"/>
    </sheetView>
  </sheetViews>
  <sheetFormatPr defaultRowHeight="12.95"/>
  <cols>
    <col min="1" max="1" width="6" style="15" bestFit="1" customWidth="1"/>
    <col min="2" max="2" width="33" style="15" customWidth="1"/>
    <col min="3" max="3" width="2.7109375" style="15" customWidth="1"/>
    <col min="4" max="4" width="8.42578125" style="15" bestFit="1" customWidth="1"/>
    <col min="5" max="5" width="2.7109375" style="15" customWidth="1"/>
    <col min="6" max="6" width="17.42578125" style="15" customWidth="1"/>
    <col min="7" max="7" width="2.5703125" style="15" customWidth="1"/>
    <col min="8" max="8" width="13.5703125" style="15" customWidth="1"/>
    <col min="9" max="9" width="3.140625" style="15" bestFit="1" customWidth="1"/>
    <col min="10" max="10" width="21.5703125" style="93" bestFit="1" customWidth="1"/>
    <col min="11" max="11" width="2.42578125" style="93" customWidth="1"/>
    <col min="12" max="12" width="46.28515625" style="15" customWidth="1"/>
    <col min="13" max="16" width="8.7109375" style="15"/>
    <col min="17" max="17" width="12" style="15" bestFit="1" customWidth="1"/>
    <col min="18" max="18" width="46.7109375" style="15" customWidth="1"/>
    <col min="19" max="225" width="8.7109375" style="15"/>
    <col min="226" max="226" width="7.5703125" style="15" customWidth="1"/>
    <col min="227" max="227" width="51.42578125" style="15" customWidth="1"/>
    <col min="228" max="228" width="17.7109375" style="15" customWidth="1"/>
    <col min="229" max="229" width="16.5703125" style="15" customWidth="1"/>
    <col min="230" max="232" width="14.28515625" style="15" customWidth="1"/>
    <col min="233" max="233" width="18.42578125" style="15" customWidth="1"/>
    <col min="234" max="234" width="14.5703125" style="15" customWidth="1"/>
    <col min="235" max="235" width="14.28515625" style="15" customWidth="1"/>
    <col min="236" max="236" width="14.42578125" style="15" customWidth="1"/>
    <col min="237" max="481" width="8.7109375" style="15"/>
    <col min="482" max="482" width="7.5703125" style="15" customWidth="1"/>
    <col min="483" max="483" width="51.42578125" style="15" customWidth="1"/>
    <col min="484" max="484" width="17.7109375" style="15" customWidth="1"/>
    <col min="485" max="485" width="16.5703125" style="15" customWidth="1"/>
    <col min="486" max="488" width="14.28515625" style="15" customWidth="1"/>
    <col min="489" max="489" width="18.42578125" style="15" customWidth="1"/>
    <col min="490" max="490" width="14.5703125" style="15" customWidth="1"/>
    <col min="491" max="491" width="14.28515625" style="15" customWidth="1"/>
    <col min="492" max="492" width="14.42578125" style="15" customWidth="1"/>
    <col min="493" max="737" width="8.7109375" style="15"/>
    <col min="738" max="738" width="7.5703125" style="15" customWidth="1"/>
    <col min="739" max="739" width="51.42578125" style="15" customWidth="1"/>
    <col min="740" max="740" width="17.7109375" style="15" customWidth="1"/>
    <col min="741" max="741" width="16.5703125" style="15" customWidth="1"/>
    <col min="742" max="744" width="14.28515625" style="15" customWidth="1"/>
    <col min="745" max="745" width="18.42578125" style="15" customWidth="1"/>
    <col min="746" max="746" width="14.5703125" style="15" customWidth="1"/>
    <col min="747" max="747" width="14.28515625" style="15" customWidth="1"/>
    <col min="748" max="748" width="14.42578125" style="15" customWidth="1"/>
    <col min="749" max="993" width="8.7109375" style="15"/>
    <col min="994" max="994" width="7.5703125" style="15" customWidth="1"/>
    <col min="995" max="995" width="51.42578125" style="15" customWidth="1"/>
    <col min="996" max="996" width="17.7109375" style="15" customWidth="1"/>
    <col min="997" max="997" width="16.5703125" style="15" customWidth="1"/>
    <col min="998" max="1000" width="14.28515625" style="15" customWidth="1"/>
    <col min="1001" max="1001" width="18.42578125" style="15" customWidth="1"/>
    <col min="1002" max="1002" width="14.5703125" style="15" customWidth="1"/>
    <col min="1003" max="1003" width="14.28515625" style="15" customWidth="1"/>
    <col min="1004" max="1004" width="14.42578125" style="15" customWidth="1"/>
    <col min="1005" max="1249" width="8.7109375" style="15"/>
    <col min="1250" max="1250" width="7.5703125" style="15" customWidth="1"/>
    <col min="1251" max="1251" width="51.42578125" style="15" customWidth="1"/>
    <col min="1252" max="1252" width="17.7109375" style="15" customWidth="1"/>
    <col min="1253" max="1253" width="16.5703125" style="15" customWidth="1"/>
    <col min="1254" max="1256" width="14.28515625" style="15" customWidth="1"/>
    <col min="1257" max="1257" width="18.42578125" style="15" customWidth="1"/>
    <col min="1258" max="1258" width="14.5703125" style="15" customWidth="1"/>
    <col min="1259" max="1259" width="14.28515625" style="15" customWidth="1"/>
    <col min="1260" max="1260" width="14.42578125" style="15" customWidth="1"/>
    <col min="1261" max="1505" width="8.7109375" style="15"/>
    <col min="1506" max="1506" width="7.5703125" style="15" customWidth="1"/>
    <col min="1507" max="1507" width="51.42578125" style="15" customWidth="1"/>
    <col min="1508" max="1508" width="17.7109375" style="15" customWidth="1"/>
    <col min="1509" max="1509" width="16.5703125" style="15" customWidth="1"/>
    <col min="1510" max="1512" width="14.28515625" style="15" customWidth="1"/>
    <col min="1513" max="1513" width="18.42578125" style="15" customWidth="1"/>
    <col min="1514" max="1514" width="14.5703125" style="15" customWidth="1"/>
    <col min="1515" max="1515" width="14.28515625" style="15" customWidth="1"/>
    <col min="1516" max="1516" width="14.42578125" style="15" customWidth="1"/>
    <col min="1517" max="1761" width="8.7109375" style="15"/>
    <col min="1762" max="1762" width="7.5703125" style="15" customWidth="1"/>
    <col min="1763" max="1763" width="51.42578125" style="15" customWidth="1"/>
    <col min="1764" max="1764" width="17.7109375" style="15" customWidth="1"/>
    <col min="1765" max="1765" width="16.5703125" style="15" customWidth="1"/>
    <col min="1766" max="1768" width="14.28515625" style="15" customWidth="1"/>
    <col min="1769" max="1769" width="18.42578125" style="15" customWidth="1"/>
    <col min="1770" max="1770" width="14.5703125" style="15" customWidth="1"/>
    <col min="1771" max="1771" width="14.28515625" style="15" customWidth="1"/>
    <col min="1772" max="1772" width="14.42578125" style="15" customWidth="1"/>
    <col min="1773" max="2017" width="8.7109375" style="15"/>
    <col min="2018" max="2018" width="7.5703125" style="15" customWidth="1"/>
    <col min="2019" max="2019" width="51.42578125" style="15" customWidth="1"/>
    <col min="2020" max="2020" width="17.7109375" style="15" customWidth="1"/>
    <col min="2021" max="2021" width="16.5703125" style="15" customWidth="1"/>
    <col min="2022" max="2024" width="14.28515625" style="15" customWidth="1"/>
    <col min="2025" max="2025" width="18.42578125" style="15" customWidth="1"/>
    <col min="2026" max="2026" width="14.5703125" style="15" customWidth="1"/>
    <col min="2027" max="2027" width="14.28515625" style="15" customWidth="1"/>
    <col min="2028" max="2028" width="14.42578125" style="15" customWidth="1"/>
    <col min="2029" max="2273" width="8.7109375" style="15"/>
    <col min="2274" max="2274" width="7.5703125" style="15" customWidth="1"/>
    <col min="2275" max="2275" width="51.42578125" style="15" customWidth="1"/>
    <col min="2276" max="2276" width="17.7109375" style="15" customWidth="1"/>
    <col min="2277" max="2277" width="16.5703125" style="15" customWidth="1"/>
    <col min="2278" max="2280" width="14.28515625" style="15" customWidth="1"/>
    <col min="2281" max="2281" width="18.42578125" style="15" customWidth="1"/>
    <col min="2282" max="2282" width="14.5703125" style="15" customWidth="1"/>
    <col min="2283" max="2283" width="14.28515625" style="15" customWidth="1"/>
    <col min="2284" max="2284" width="14.42578125" style="15" customWidth="1"/>
    <col min="2285" max="2529" width="8.7109375" style="15"/>
    <col min="2530" max="2530" width="7.5703125" style="15" customWidth="1"/>
    <col min="2531" max="2531" width="51.42578125" style="15" customWidth="1"/>
    <col min="2532" max="2532" width="17.7109375" style="15" customWidth="1"/>
    <col min="2533" max="2533" width="16.5703125" style="15" customWidth="1"/>
    <col min="2534" max="2536" width="14.28515625" style="15" customWidth="1"/>
    <col min="2537" max="2537" width="18.42578125" style="15" customWidth="1"/>
    <col min="2538" max="2538" width="14.5703125" style="15" customWidth="1"/>
    <col min="2539" max="2539" width="14.28515625" style="15" customWidth="1"/>
    <col min="2540" max="2540" width="14.42578125" style="15" customWidth="1"/>
    <col min="2541" max="2785" width="8.7109375" style="15"/>
    <col min="2786" max="2786" width="7.5703125" style="15" customWidth="1"/>
    <col min="2787" max="2787" width="51.42578125" style="15" customWidth="1"/>
    <col min="2788" max="2788" width="17.7109375" style="15" customWidth="1"/>
    <col min="2789" max="2789" width="16.5703125" style="15" customWidth="1"/>
    <col min="2790" max="2792" width="14.28515625" style="15" customWidth="1"/>
    <col min="2793" max="2793" width="18.42578125" style="15" customWidth="1"/>
    <col min="2794" max="2794" width="14.5703125" style="15" customWidth="1"/>
    <col min="2795" max="2795" width="14.28515625" style="15" customWidth="1"/>
    <col min="2796" max="2796" width="14.42578125" style="15" customWidth="1"/>
    <col min="2797" max="3041" width="8.7109375" style="15"/>
    <col min="3042" max="3042" width="7.5703125" style="15" customWidth="1"/>
    <col min="3043" max="3043" width="51.42578125" style="15" customWidth="1"/>
    <col min="3044" max="3044" width="17.7109375" style="15" customWidth="1"/>
    <col min="3045" max="3045" width="16.5703125" style="15" customWidth="1"/>
    <col min="3046" max="3048" width="14.28515625" style="15" customWidth="1"/>
    <col min="3049" max="3049" width="18.42578125" style="15" customWidth="1"/>
    <col min="3050" max="3050" width="14.5703125" style="15" customWidth="1"/>
    <col min="3051" max="3051" width="14.28515625" style="15" customWidth="1"/>
    <col min="3052" max="3052" width="14.42578125" style="15" customWidth="1"/>
    <col min="3053" max="3297" width="8.7109375" style="15"/>
    <col min="3298" max="3298" width="7.5703125" style="15" customWidth="1"/>
    <col min="3299" max="3299" width="51.42578125" style="15" customWidth="1"/>
    <col min="3300" max="3300" width="17.7109375" style="15" customWidth="1"/>
    <col min="3301" max="3301" width="16.5703125" style="15" customWidth="1"/>
    <col min="3302" max="3304" width="14.28515625" style="15" customWidth="1"/>
    <col min="3305" max="3305" width="18.42578125" style="15" customWidth="1"/>
    <col min="3306" max="3306" width="14.5703125" style="15" customWidth="1"/>
    <col min="3307" max="3307" width="14.28515625" style="15" customWidth="1"/>
    <col min="3308" max="3308" width="14.42578125" style="15" customWidth="1"/>
    <col min="3309" max="3553" width="8.7109375" style="15"/>
    <col min="3554" max="3554" width="7.5703125" style="15" customWidth="1"/>
    <col min="3555" max="3555" width="51.42578125" style="15" customWidth="1"/>
    <col min="3556" max="3556" width="17.7109375" style="15" customWidth="1"/>
    <col min="3557" max="3557" width="16.5703125" style="15" customWidth="1"/>
    <col min="3558" max="3560" width="14.28515625" style="15" customWidth="1"/>
    <col min="3561" max="3561" width="18.42578125" style="15" customWidth="1"/>
    <col min="3562" max="3562" width="14.5703125" style="15" customWidth="1"/>
    <col min="3563" max="3563" width="14.28515625" style="15" customWidth="1"/>
    <col min="3564" max="3564" width="14.42578125" style="15" customWidth="1"/>
    <col min="3565" max="3809" width="8.7109375" style="15"/>
    <col min="3810" max="3810" width="7.5703125" style="15" customWidth="1"/>
    <col min="3811" max="3811" width="51.42578125" style="15" customWidth="1"/>
    <col min="3812" max="3812" width="17.7109375" style="15" customWidth="1"/>
    <col min="3813" max="3813" width="16.5703125" style="15" customWidth="1"/>
    <col min="3814" max="3816" width="14.28515625" style="15" customWidth="1"/>
    <col min="3817" max="3817" width="18.42578125" style="15" customWidth="1"/>
    <col min="3818" max="3818" width="14.5703125" style="15" customWidth="1"/>
    <col min="3819" max="3819" width="14.28515625" style="15" customWidth="1"/>
    <col min="3820" max="3820" width="14.42578125" style="15" customWidth="1"/>
    <col min="3821" max="4065" width="8.7109375" style="15"/>
    <col min="4066" max="4066" width="7.5703125" style="15" customWidth="1"/>
    <col min="4067" max="4067" width="51.42578125" style="15" customWidth="1"/>
    <col min="4068" max="4068" width="17.7109375" style="15" customWidth="1"/>
    <col min="4069" max="4069" width="16.5703125" style="15" customWidth="1"/>
    <col min="4070" max="4072" width="14.28515625" style="15" customWidth="1"/>
    <col min="4073" max="4073" width="18.42578125" style="15" customWidth="1"/>
    <col min="4074" max="4074" width="14.5703125" style="15" customWidth="1"/>
    <col min="4075" max="4075" width="14.28515625" style="15" customWidth="1"/>
    <col min="4076" max="4076" width="14.42578125" style="15" customWidth="1"/>
    <col min="4077" max="4321" width="8.7109375" style="15"/>
    <col min="4322" max="4322" width="7.5703125" style="15" customWidth="1"/>
    <col min="4323" max="4323" width="51.42578125" style="15" customWidth="1"/>
    <col min="4324" max="4324" width="17.7109375" style="15" customWidth="1"/>
    <col min="4325" max="4325" width="16.5703125" style="15" customWidth="1"/>
    <col min="4326" max="4328" width="14.28515625" style="15" customWidth="1"/>
    <col min="4329" max="4329" width="18.42578125" style="15" customWidth="1"/>
    <col min="4330" max="4330" width="14.5703125" style="15" customWidth="1"/>
    <col min="4331" max="4331" width="14.28515625" style="15" customWidth="1"/>
    <col min="4332" max="4332" width="14.42578125" style="15" customWidth="1"/>
    <col min="4333" max="4577" width="8.7109375" style="15"/>
    <col min="4578" max="4578" width="7.5703125" style="15" customWidth="1"/>
    <col min="4579" max="4579" width="51.42578125" style="15" customWidth="1"/>
    <col min="4580" max="4580" width="17.7109375" style="15" customWidth="1"/>
    <col min="4581" max="4581" width="16.5703125" style="15" customWidth="1"/>
    <col min="4582" max="4584" width="14.28515625" style="15" customWidth="1"/>
    <col min="4585" max="4585" width="18.42578125" style="15" customWidth="1"/>
    <col min="4586" max="4586" width="14.5703125" style="15" customWidth="1"/>
    <col min="4587" max="4587" width="14.28515625" style="15" customWidth="1"/>
    <col min="4588" max="4588" width="14.42578125" style="15" customWidth="1"/>
    <col min="4589" max="4833" width="8.7109375" style="15"/>
    <col min="4834" max="4834" width="7.5703125" style="15" customWidth="1"/>
    <col min="4835" max="4835" width="51.42578125" style="15" customWidth="1"/>
    <col min="4836" max="4836" width="17.7109375" style="15" customWidth="1"/>
    <col min="4837" max="4837" width="16.5703125" style="15" customWidth="1"/>
    <col min="4838" max="4840" width="14.28515625" style="15" customWidth="1"/>
    <col min="4841" max="4841" width="18.42578125" style="15" customWidth="1"/>
    <col min="4842" max="4842" width="14.5703125" style="15" customWidth="1"/>
    <col min="4843" max="4843" width="14.28515625" style="15" customWidth="1"/>
    <col min="4844" max="4844" width="14.42578125" style="15" customWidth="1"/>
    <col min="4845" max="5089" width="8.7109375" style="15"/>
    <col min="5090" max="5090" width="7.5703125" style="15" customWidth="1"/>
    <col min="5091" max="5091" width="51.42578125" style="15" customWidth="1"/>
    <col min="5092" max="5092" width="17.7109375" style="15" customWidth="1"/>
    <col min="5093" max="5093" width="16.5703125" style="15" customWidth="1"/>
    <col min="5094" max="5096" width="14.28515625" style="15" customWidth="1"/>
    <col min="5097" max="5097" width="18.42578125" style="15" customWidth="1"/>
    <col min="5098" max="5098" width="14.5703125" style="15" customWidth="1"/>
    <col min="5099" max="5099" width="14.28515625" style="15" customWidth="1"/>
    <col min="5100" max="5100" width="14.42578125" style="15" customWidth="1"/>
    <col min="5101" max="5345" width="8.7109375" style="15"/>
    <col min="5346" max="5346" width="7.5703125" style="15" customWidth="1"/>
    <col min="5347" max="5347" width="51.42578125" style="15" customWidth="1"/>
    <col min="5348" max="5348" width="17.7109375" style="15" customWidth="1"/>
    <col min="5349" max="5349" width="16.5703125" style="15" customWidth="1"/>
    <col min="5350" max="5352" width="14.28515625" style="15" customWidth="1"/>
    <col min="5353" max="5353" width="18.42578125" style="15" customWidth="1"/>
    <col min="5354" max="5354" width="14.5703125" style="15" customWidth="1"/>
    <col min="5355" max="5355" width="14.28515625" style="15" customWidth="1"/>
    <col min="5356" max="5356" width="14.42578125" style="15" customWidth="1"/>
    <col min="5357" max="5601" width="8.7109375" style="15"/>
    <col min="5602" max="5602" width="7.5703125" style="15" customWidth="1"/>
    <col min="5603" max="5603" width="51.42578125" style="15" customWidth="1"/>
    <col min="5604" max="5604" width="17.7109375" style="15" customWidth="1"/>
    <col min="5605" max="5605" width="16.5703125" style="15" customWidth="1"/>
    <col min="5606" max="5608" width="14.28515625" style="15" customWidth="1"/>
    <col min="5609" max="5609" width="18.42578125" style="15" customWidth="1"/>
    <col min="5610" max="5610" width="14.5703125" style="15" customWidth="1"/>
    <col min="5611" max="5611" width="14.28515625" style="15" customWidth="1"/>
    <col min="5612" max="5612" width="14.42578125" style="15" customWidth="1"/>
    <col min="5613" max="5857" width="8.7109375" style="15"/>
    <col min="5858" max="5858" width="7.5703125" style="15" customWidth="1"/>
    <col min="5859" max="5859" width="51.42578125" style="15" customWidth="1"/>
    <col min="5860" max="5860" width="17.7109375" style="15" customWidth="1"/>
    <col min="5861" max="5861" width="16.5703125" style="15" customWidth="1"/>
    <col min="5862" max="5864" width="14.28515625" style="15" customWidth="1"/>
    <col min="5865" max="5865" width="18.42578125" style="15" customWidth="1"/>
    <col min="5866" max="5866" width="14.5703125" style="15" customWidth="1"/>
    <col min="5867" max="5867" width="14.28515625" style="15" customWidth="1"/>
    <col min="5868" max="5868" width="14.42578125" style="15" customWidth="1"/>
    <col min="5869" max="6113" width="8.7109375" style="15"/>
    <col min="6114" max="6114" width="7.5703125" style="15" customWidth="1"/>
    <col min="6115" max="6115" width="51.42578125" style="15" customWidth="1"/>
    <col min="6116" max="6116" width="17.7109375" style="15" customWidth="1"/>
    <col min="6117" max="6117" width="16.5703125" style="15" customWidth="1"/>
    <col min="6118" max="6120" width="14.28515625" style="15" customWidth="1"/>
    <col min="6121" max="6121" width="18.42578125" style="15" customWidth="1"/>
    <col min="6122" max="6122" width="14.5703125" style="15" customWidth="1"/>
    <col min="6123" max="6123" width="14.28515625" style="15" customWidth="1"/>
    <col min="6124" max="6124" width="14.42578125" style="15" customWidth="1"/>
    <col min="6125" max="6369" width="8.7109375" style="15"/>
    <col min="6370" max="6370" width="7.5703125" style="15" customWidth="1"/>
    <col min="6371" max="6371" width="51.42578125" style="15" customWidth="1"/>
    <col min="6372" max="6372" width="17.7109375" style="15" customWidth="1"/>
    <col min="6373" max="6373" width="16.5703125" style="15" customWidth="1"/>
    <col min="6374" max="6376" width="14.28515625" style="15" customWidth="1"/>
    <col min="6377" max="6377" width="18.42578125" style="15" customWidth="1"/>
    <col min="6378" max="6378" width="14.5703125" style="15" customWidth="1"/>
    <col min="6379" max="6379" width="14.28515625" style="15" customWidth="1"/>
    <col min="6380" max="6380" width="14.42578125" style="15" customWidth="1"/>
    <col min="6381" max="6625" width="8.7109375" style="15"/>
    <col min="6626" max="6626" width="7.5703125" style="15" customWidth="1"/>
    <col min="6627" max="6627" width="51.42578125" style="15" customWidth="1"/>
    <col min="6628" max="6628" width="17.7109375" style="15" customWidth="1"/>
    <col min="6629" max="6629" width="16.5703125" style="15" customWidth="1"/>
    <col min="6630" max="6632" width="14.28515625" style="15" customWidth="1"/>
    <col min="6633" max="6633" width="18.42578125" style="15" customWidth="1"/>
    <col min="6634" max="6634" width="14.5703125" style="15" customWidth="1"/>
    <col min="6635" max="6635" width="14.28515625" style="15" customWidth="1"/>
    <col min="6636" max="6636" width="14.42578125" style="15" customWidth="1"/>
    <col min="6637" max="6881" width="8.7109375" style="15"/>
    <col min="6882" max="6882" width="7.5703125" style="15" customWidth="1"/>
    <col min="6883" max="6883" width="51.42578125" style="15" customWidth="1"/>
    <col min="6884" max="6884" width="17.7109375" style="15" customWidth="1"/>
    <col min="6885" max="6885" width="16.5703125" style="15" customWidth="1"/>
    <col min="6886" max="6888" width="14.28515625" style="15" customWidth="1"/>
    <col min="6889" max="6889" width="18.42578125" style="15" customWidth="1"/>
    <col min="6890" max="6890" width="14.5703125" style="15" customWidth="1"/>
    <col min="6891" max="6891" width="14.28515625" style="15" customWidth="1"/>
    <col min="6892" max="6892" width="14.42578125" style="15" customWidth="1"/>
    <col min="6893" max="7137" width="8.7109375" style="15"/>
    <col min="7138" max="7138" width="7.5703125" style="15" customWidth="1"/>
    <col min="7139" max="7139" width="51.42578125" style="15" customWidth="1"/>
    <col min="7140" max="7140" width="17.7109375" style="15" customWidth="1"/>
    <col min="7141" max="7141" width="16.5703125" style="15" customWidth="1"/>
    <col min="7142" max="7144" width="14.28515625" style="15" customWidth="1"/>
    <col min="7145" max="7145" width="18.42578125" style="15" customWidth="1"/>
    <col min="7146" max="7146" width="14.5703125" style="15" customWidth="1"/>
    <col min="7147" max="7147" width="14.28515625" style="15" customWidth="1"/>
    <col min="7148" max="7148" width="14.42578125" style="15" customWidth="1"/>
    <col min="7149" max="7393" width="8.7109375" style="15"/>
    <col min="7394" max="7394" width="7.5703125" style="15" customWidth="1"/>
    <col min="7395" max="7395" width="51.42578125" style="15" customWidth="1"/>
    <col min="7396" max="7396" width="17.7109375" style="15" customWidth="1"/>
    <col min="7397" max="7397" width="16.5703125" style="15" customWidth="1"/>
    <col min="7398" max="7400" width="14.28515625" style="15" customWidth="1"/>
    <col min="7401" max="7401" width="18.42578125" style="15" customWidth="1"/>
    <col min="7402" max="7402" width="14.5703125" style="15" customWidth="1"/>
    <col min="7403" max="7403" width="14.28515625" style="15" customWidth="1"/>
    <col min="7404" max="7404" width="14.42578125" style="15" customWidth="1"/>
    <col min="7405" max="7649" width="8.7109375" style="15"/>
    <col min="7650" max="7650" width="7.5703125" style="15" customWidth="1"/>
    <col min="7651" max="7651" width="51.42578125" style="15" customWidth="1"/>
    <col min="7652" max="7652" width="17.7109375" style="15" customWidth="1"/>
    <col min="7653" max="7653" width="16.5703125" style="15" customWidth="1"/>
    <col min="7654" max="7656" width="14.28515625" style="15" customWidth="1"/>
    <col min="7657" max="7657" width="18.42578125" style="15" customWidth="1"/>
    <col min="7658" max="7658" width="14.5703125" style="15" customWidth="1"/>
    <col min="7659" max="7659" width="14.28515625" style="15" customWidth="1"/>
    <col min="7660" max="7660" width="14.42578125" style="15" customWidth="1"/>
    <col min="7661" max="7905" width="8.7109375" style="15"/>
    <col min="7906" max="7906" width="7.5703125" style="15" customWidth="1"/>
    <col min="7907" max="7907" width="51.42578125" style="15" customWidth="1"/>
    <col min="7908" max="7908" width="17.7109375" style="15" customWidth="1"/>
    <col min="7909" max="7909" width="16.5703125" style="15" customWidth="1"/>
    <col min="7910" max="7912" width="14.28515625" style="15" customWidth="1"/>
    <col min="7913" max="7913" width="18.42578125" style="15" customWidth="1"/>
    <col min="7914" max="7914" width="14.5703125" style="15" customWidth="1"/>
    <col min="7915" max="7915" width="14.28515625" style="15" customWidth="1"/>
    <col min="7916" max="7916" width="14.42578125" style="15" customWidth="1"/>
    <col min="7917" max="8161" width="8.7109375" style="15"/>
    <col min="8162" max="8162" width="7.5703125" style="15" customWidth="1"/>
    <col min="8163" max="8163" width="51.42578125" style="15" customWidth="1"/>
    <col min="8164" max="8164" width="17.7109375" style="15" customWidth="1"/>
    <col min="8165" max="8165" width="16.5703125" style="15" customWidth="1"/>
    <col min="8166" max="8168" width="14.28515625" style="15" customWidth="1"/>
    <col min="8169" max="8169" width="18.42578125" style="15" customWidth="1"/>
    <col min="8170" max="8170" width="14.5703125" style="15" customWidth="1"/>
    <col min="8171" max="8171" width="14.28515625" style="15" customWidth="1"/>
    <col min="8172" max="8172" width="14.42578125" style="15" customWidth="1"/>
    <col min="8173" max="8417" width="8.7109375" style="15"/>
    <col min="8418" max="8418" width="7.5703125" style="15" customWidth="1"/>
    <col min="8419" max="8419" width="51.42578125" style="15" customWidth="1"/>
    <col min="8420" max="8420" width="17.7109375" style="15" customWidth="1"/>
    <col min="8421" max="8421" width="16.5703125" style="15" customWidth="1"/>
    <col min="8422" max="8424" width="14.28515625" style="15" customWidth="1"/>
    <col min="8425" max="8425" width="18.42578125" style="15" customWidth="1"/>
    <col min="8426" max="8426" width="14.5703125" style="15" customWidth="1"/>
    <col min="8427" max="8427" width="14.28515625" style="15" customWidth="1"/>
    <col min="8428" max="8428" width="14.42578125" style="15" customWidth="1"/>
    <col min="8429" max="8673" width="8.7109375" style="15"/>
    <col min="8674" max="8674" width="7.5703125" style="15" customWidth="1"/>
    <col min="8675" max="8675" width="51.42578125" style="15" customWidth="1"/>
    <col min="8676" max="8676" width="17.7109375" style="15" customWidth="1"/>
    <col min="8677" max="8677" width="16.5703125" style="15" customWidth="1"/>
    <col min="8678" max="8680" width="14.28515625" style="15" customWidth="1"/>
    <col min="8681" max="8681" width="18.42578125" style="15" customWidth="1"/>
    <col min="8682" max="8682" width="14.5703125" style="15" customWidth="1"/>
    <col min="8683" max="8683" width="14.28515625" style="15" customWidth="1"/>
    <col min="8684" max="8684" width="14.42578125" style="15" customWidth="1"/>
    <col min="8685" max="8929" width="8.7109375" style="15"/>
    <col min="8930" max="8930" width="7.5703125" style="15" customWidth="1"/>
    <col min="8931" max="8931" width="51.42578125" style="15" customWidth="1"/>
    <col min="8932" max="8932" width="17.7109375" style="15" customWidth="1"/>
    <col min="8933" max="8933" width="16.5703125" style="15" customWidth="1"/>
    <col min="8934" max="8936" width="14.28515625" style="15" customWidth="1"/>
    <col min="8937" max="8937" width="18.42578125" style="15" customWidth="1"/>
    <col min="8938" max="8938" width="14.5703125" style="15" customWidth="1"/>
    <col min="8939" max="8939" width="14.28515625" style="15" customWidth="1"/>
    <col min="8940" max="8940" width="14.42578125" style="15" customWidth="1"/>
    <col min="8941" max="9185" width="8.7109375" style="15"/>
    <col min="9186" max="9186" width="7.5703125" style="15" customWidth="1"/>
    <col min="9187" max="9187" width="51.42578125" style="15" customWidth="1"/>
    <col min="9188" max="9188" width="17.7109375" style="15" customWidth="1"/>
    <col min="9189" max="9189" width="16.5703125" style="15" customWidth="1"/>
    <col min="9190" max="9192" width="14.28515625" style="15" customWidth="1"/>
    <col min="9193" max="9193" width="18.42578125" style="15" customWidth="1"/>
    <col min="9194" max="9194" width="14.5703125" style="15" customWidth="1"/>
    <col min="9195" max="9195" width="14.28515625" style="15" customWidth="1"/>
    <col min="9196" max="9196" width="14.42578125" style="15" customWidth="1"/>
    <col min="9197" max="9441" width="8.7109375" style="15"/>
    <col min="9442" max="9442" width="7.5703125" style="15" customWidth="1"/>
    <col min="9443" max="9443" width="51.42578125" style="15" customWidth="1"/>
    <col min="9444" max="9444" width="17.7109375" style="15" customWidth="1"/>
    <col min="9445" max="9445" width="16.5703125" style="15" customWidth="1"/>
    <col min="9446" max="9448" width="14.28515625" style="15" customWidth="1"/>
    <col min="9449" max="9449" width="18.42578125" style="15" customWidth="1"/>
    <col min="9450" max="9450" width="14.5703125" style="15" customWidth="1"/>
    <col min="9451" max="9451" width="14.28515625" style="15" customWidth="1"/>
    <col min="9452" max="9452" width="14.42578125" style="15" customWidth="1"/>
    <col min="9453" max="9697" width="8.7109375" style="15"/>
    <col min="9698" max="9698" width="7.5703125" style="15" customWidth="1"/>
    <col min="9699" max="9699" width="51.42578125" style="15" customWidth="1"/>
    <col min="9700" max="9700" width="17.7109375" style="15" customWidth="1"/>
    <col min="9701" max="9701" width="16.5703125" style="15" customWidth="1"/>
    <col min="9702" max="9704" width="14.28515625" style="15" customWidth="1"/>
    <col min="9705" max="9705" width="18.42578125" style="15" customWidth="1"/>
    <col min="9706" max="9706" width="14.5703125" style="15" customWidth="1"/>
    <col min="9707" max="9707" width="14.28515625" style="15" customWidth="1"/>
    <col min="9708" max="9708" width="14.42578125" style="15" customWidth="1"/>
    <col min="9709" max="9953" width="8.7109375" style="15"/>
    <col min="9954" max="9954" width="7.5703125" style="15" customWidth="1"/>
    <col min="9955" max="9955" width="51.42578125" style="15" customWidth="1"/>
    <col min="9956" max="9956" width="17.7109375" style="15" customWidth="1"/>
    <col min="9957" max="9957" width="16.5703125" style="15" customWidth="1"/>
    <col min="9958" max="9960" width="14.28515625" style="15" customWidth="1"/>
    <col min="9961" max="9961" width="18.42578125" style="15" customWidth="1"/>
    <col min="9962" max="9962" width="14.5703125" style="15" customWidth="1"/>
    <col min="9963" max="9963" width="14.28515625" style="15" customWidth="1"/>
    <col min="9964" max="9964" width="14.42578125" style="15" customWidth="1"/>
    <col min="9965" max="10209" width="8.7109375" style="15"/>
    <col min="10210" max="10210" width="7.5703125" style="15" customWidth="1"/>
    <col min="10211" max="10211" width="51.42578125" style="15" customWidth="1"/>
    <col min="10212" max="10212" width="17.7109375" style="15" customWidth="1"/>
    <col min="10213" max="10213" width="16.5703125" style="15" customWidth="1"/>
    <col min="10214" max="10216" width="14.28515625" style="15" customWidth="1"/>
    <col min="10217" max="10217" width="18.42578125" style="15" customWidth="1"/>
    <col min="10218" max="10218" width="14.5703125" style="15" customWidth="1"/>
    <col min="10219" max="10219" width="14.28515625" style="15" customWidth="1"/>
    <col min="10220" max="10220" width="14.42578125" style="15" customWidth="1"/>
    <col min="10221" max="10465" width="8.7109375" style="15"/>
    <col min="10466" max="10466" width="7.5703125" style="15" customWidth="1"/>
    <col min="10467" max="10467" width="51.42578125" style="15" customWidth="1"/>
    <col min="10468" max="10468" width="17.7109375" style="15" customWidth="1"/>
    <col min="10469" max="10469" width="16.5703125" style="15" customWidth="1"/>
    <col min="10470" max="10472" width="14.28515625" style="15" customWidth="1"/>
    <col min="10473" max="10473" width="18.42578125" style="15" customWidth="1"/>
    <col min="10474" max="10474" width="14.5703125" style="15" customWidth="1"/>
    <col min="10475" max="10475" width="14.28515625" style="15" customWidth="1"/>
    <col min="10476" max="10476" width="14.42578125" style="15" customWidth="1"/>
    <col min="10477" max="10721" width="8.7109375" style="15"/>
    <col min="10722" max="10722" width="7.5703125" style="15" customWidth="1"/>
    <col min="10723" max="10723" width="51.42578125" style="15" customWidth="1"/>
    <col min="10724" max="10724" width="17.7109375" style="15" customWidth="1"/>
    <col min="10725" max="10725" width="16.5703125" style="15" customWidth="1"/>
    <col min="10726" max="10728" width="14.28515625" style="15" customWidth="1"/>
    <col min="10729" max="10729" width="18.42578125" style="15" customWidth="1"/>
    <col min="10730" max="10730" width="14.5703125" style="15" customWidth="1"/>
    <col min="10731" max="10731" width="14.28515625" style="15" customWidth="1"/>
    <col min="10732" max="10732" width="14.42578125" style="15" customWidth="1"/>
    <col min="10733" max="10977" width="8.7109375" style="15"/>
    <col min="10978" max="10978" width="7.5703125" style="15" customWidth="1"/>
    <col min="10979" max="10979" width="51.42578125" style="15" customWidth="1"/>
    <col min="10980" max="10980" width="17.7109375" style="15" customWidth="1"/>
    <col min="10981" max="10981" width="16.5703125" style="15" customWidth="1"/>
    <col min="10982" max="10984" width="14.28515625" style="15" customWidth="1"/>
    <col min="10985" max="10985" width="18.42578125" style="15" customWidth="1"/>
    <col min="10986" max="10986" width="14.5703125" style="15" customWidth="1"/>
    <col min="10987" max="10987" width="14.28515625" style="15" customWidth="1"/>
    <col min="10988" max="10988" width="14.42578125" style="15" customWidth="1"/>
    <col min="10989" max="11233" width="8.7109375" style="15"/>
    <col min="11234" max="11234" width="7.5703125" style="15" customWidth="1"/>
    <col min="11235" max="11235" width="51.42578125" style="15" customWidth="1"/>
    <col min="11236" max="11236" width="17.7109375" style="15" customWidth="1"/>
    <col min="11237" max="11237" width="16.5703125" style="15" customWidth="1"/>
    <col min="11238" max="11240" width="14.28515625" style="15" customWidth="1"/>
    <col min="11241" max="11241" width="18.42578125" style="15" customWidth="1"/>
    <col min="11242" max="11242" width="14.5703125" style="15" customWidth="1"/>
    <col min="11243" max="11243" width="14.28515625" style="15" customWidth="1"/>
    <col min="11244" max="11244" width="14.42578125" style="15" customWidth="1"/>
    <col min="11245" max="11489" width="8.7109375" style="15"/>
    <col min="11490" max="11490" width="7.5703125" style="15" customWidth="1"/>
    <col min="11491" max="11491" width="51.42578125" style="15" customWidth="1"/>
    <col min="11492" max="11492" width="17.7109375" style="15" customWidth="1"/>
    <col min="11493" max="11493" width="16.5703125" style="15" customWidth="1"/>
    <col min="11494" max="11496" width="14.28515625" style="15" customWidth="1"/>
    <col min="11497" max="11497" width="18.42578125" style="15" customWidth="1"/>
    <col min="11498" max="11498" width="14.5703125" style="15" customWidth="1"/>
    <col min="11499" max="11499" width="14.28515625" style="15" customWidth="1"/>
    <col min="11500" max="11500" width="14.42578125" style="15" customWidth="1"/>
    <col min="11501" max="11745" width="8.7109375" style="15"/>
    <col min="11746" max="11746" width="7.5703125" style="15" customWidth="1"/>
    <col min="11747" max="11747" width="51.42578125" style="15" customWidth="1"/>
    <col min="11748" max="11748" width="17.7109375" style="15" customWidth="1"/>
    <col min="11749" max="11749" width="16.5703125" style="15" customWidth="1"/>
    <col min="11750" max="11752" width="14.28515625" style="15" customWidth="1"/>
    <col min="11753" max="11753" width="18.42578125" style="15" customWidth="1"/>
    <col min="11754" max="11754" width="14.5703125" style="15" customWidth="1"/>
    <col min="11755" max="11755" width="14.28515625" style="15" customWidth="1"/>
    <col min="11756" max="11756" width="14.42578125" style="15" customWidth="1"/>
    <col min="11757" max="12001" width="8.7109375" style="15"/>
    <col min="12002" max="12002" width="7.5703125" style="15" customWidth="1"/>
    <col min="12003" max="12003" width="51.42578125" style="15" customWidth="1"/>
    <col min="12004" max="12004" width="17.7109375" style="15" customWidth="1"/>
    <col min="12005" max="12005" width="16.5703125" style="15" customWidth="1"/>
    <col min="12006" max="12008" width="14.28515625" style="15" customWidth="1"/>
    <col min="12009" max="12009" width="18.42578125" style="15" customWidth="1"/>
    <col min="12010" max="12010" width="14.5703125" style="15" customWidth="1"/>
    <col min="12011" max="12011" width="14.28515625" style="15" customWidth="1"/>
    <col min="12012" max="12012" width="14.42578125" style="15" customWidth="1"/>
    <col min="12013" max="12257" width="8.7109375" style="15"/>
    <col min="12258" max="12258" width="7.5703125" style="15" customWidth="1"/>
    <col min="12259" max="12259" width="51.42578125" style="15" customWidth="1"/>
    <col min="12260" max="12260" width="17.7109375" style="15" customWidth="1"/>
    <col min="12261" max="12261" width="16.5703125" style="15" customWidth="1"/>
    <col min="12262" max="12264" width="14.28515625" style="15" customWidth="1"/>
    <col min="12265" max="12265" width="18.42578125" style="15" customWidth="1"/>
    <col min="12266" max="12266" width="14.5703125" style="15" customWidth="1"/>
    <col min="12267" max="12267" width="14.28515625" style="15" customWidth="1"/>
    <col min="12268" max="12268" width="14.42578125" style="15" customWidth="1"/>
    <col min="12269" max="12513" width="8.7109375" style="15"/>
    <col min="12514" max="12514" width="7.5703125" style="15" customWidth="1"/>
    <col min="12515" max="12515" width="51.42578125" style="15" customWidth="1"/>
    <col min="12516" max="12516" width="17.7109375" style="15" customWidth="1"/>
    <col min="12517" max="12517" width="16.5703125" style="15" customWidth="1"/>
    <col min="12518" max="12520" width="14.28515625" style="15" customWidth="1"/>
    <col min="12521" max="12521" width="18.42578125" style="15" customWidth="1"/>
    <col min="12522" max="12522" width="14.5703125" style="15" customWidth="1"/>
    <col min="12523" max="12523" width="14.28515625" style="15" customWidth="1"/>
    <col min="12524" max="12524" width="14.42578125" style="15" customWidth="1"/>
    <col min="12525" max="12769" width="8.7109375" style="15"/>
    <col min="12770" max="12770" width="7.5703125" style="15" customWidth="1"/>
    <col min="12771" max="12771" width="51.42578125" style="15" customWidth="1"/>
    <col min="12772" max="12772" width="17.7109375" style="15" customWidth="1"/>
    <col min="12773" max="12773" width="16.5703125" style="15" customWidth="1"/>
    <col min="12774" max="12776" width="14.28515625" style="15" customWidth="1"/>
    <col min="12777" max="12777" width="18.42578125" style="15" customWidth="1"/>
    <col min="12778" max="12778" width="14.5703125" style="15" customWidth="1"/>
    <col min="12779" max="12779" width="14.28515625" style="15" customWidth="1"/>
    <col min="12780" max="12780" width="14.42578125" style="15" customWidth="1"/>
    <col min="12781" max="13025" width="8.7109375" style="15"/>
    <col min="13026" max="13026" width="7.5703125" style="15" customWidth="1"/>
    <col min="13027" max="13027" width="51.42578125" style="15" customWidth="1"/>
    <col min="13028" max="13028" width="17.7109375" style="15" customWidth="1"/>
    <col min="13029" max="13029" width="16.5703125" style="15" customWidth="1"/>
    <col min="13030" max="13032" width="14.28515625" style="15" customWidth="1"/>
    <col min="13033" max="13033" width="18.42578125" style="15" customWidth="1"/>
    <col min="13034" max="13034" width="14.5703125" style="15" customWidth="1"/>
    <col min="13035" max="13035" width="14.28515625" style="15" customWidth="1"/>
    <col min="13036" max="13036" width="14.42578125" style="15" customWidth="1"/>
    <col min="13037" max="13281" width="8.7109375" style="15"/>
    <col min="13282" max="13282" width="7.5703125" style="15" customWidth="1"/>
    <col min="13283" max="13283" width="51.42578125" style="15" customWidth="1"/>
    <col min="13284" max="13284" width="17.7109375" style="15" customWidth="1"/>
    <col min="13285" max="13285" width="16.5703125" style="15" customWidth="1"/>
    <col min="13286" max="13288" width="14.28515625" style="15" customWidth="1"/>
    <col min="13289" max="13289" width="18.42578125" style="15" customWidth="1"/>
    <col min="13290" max="13290" width="14.5703125" style="15" customWidth="1"/>
    <col min="13291" max="13291" width="14.28515625" style="15" customWidth="1"/>
    <col min="13292" max="13292" width="14.42578125" style="15" customWidth="1"/>
    <col min="13293" max="13537" width="8.7109375" style="15"/>
    <col min="13538" max="13538" width="7.5703125" style="15" customWidth="1"/>
    <col min="13539" max="13539" width="51.42578125" style="15" customWidth="1"/>
    <col min="13540" max="13540" width="17.7109375" style="15" customWidth="1"/>
    <col min="13541" max="13541" width="16.5703125" style="15" customWidth="1"/>
    <col min="13542" max="13544" width="14.28515625" style="15" customWidth="1"/>
    <col min="13545" max="13545" width="18.42578125" style="15" customWidth="1"/>
    <col min="13546" max="13546" width="14.5703125" style="15" customWidth="1"/>
    <col min="13547" max="13547" width="14.28515625" style="15" customWidth="1"/>
    <col min="13548" max="13548" width="14.42578125" style="15" customWidth="1"/>
    <col min="13549" max="13793" width="8.7109375" style="15"/>
    <col min="13794" max="13794" width="7.5703125" style="15" customWidth="1"/>
    <col min="13795" max="13795" width="51.42578125" style="15" customWidth="1"/>
    <col min="13796" max="13796" width="17.7109375" style="15" customWidth="1"/>
    <col min="13797" max="13797" width="16.5703125" style="15" customWidth="1"/>
    <col min="13798" max="13800" width="14.28515625" style="15" customWidth="1"/>
    <col min="13801" max="13801" width="18.42578125" style="15" customWidth="1"/>
    <col min="13802" max="13802" width="14.5703125" style="15" customWidth="1"/>
    <col min="13803" max="13803" width="14.28515625" style="15" customWidth="1"/>
    <col min="13804" max="13804" width="14.42578125" style="15" customWidth="1"/>
    <col min="13805" max="14049" width="8.7109375" style="15"/>
    <col min="14050" max="14050" width="7.5703125" style="15" customWidth="1"/>
    <col min="14051" max="14051" width="51.42578125" style="15" customWidth="1"/>
    <col min="14052" max="14052" width="17.7109375" style="15" customWidth="1"/>
    <col min="14053" max="14053" width="16.5703125" style="15" customWidth="1"/>
    <col min="14054" max="14056" width="14.28515625" style="15" customWidth="1"/>
    <col min="14057" max="14057" width="18.42578125" style="15" customWidth="1"/>
    <col min="14058" max="14058" width="14.5703125" style="15" customWidth="1"/>
    <col min="14059" max="14059" width="14.28515625" style="15" customWidth="1"/>
    <col min="14060" max="14060" width="14.42578125" style="15" customWidth="1"/>
    <col min="14061" max="14305" width="8.7109375" style="15"/>
    <col min="14306" max="14306" width="7.5703125" style="15" customWidth="1"/>
    <col min="14307" max="14307" width="51.42578125" style="15" customWidth="1"/>
    <col min="14308" max="14308" width="17.7109375" style="15" customWidth="1"/>
    <col min="14309" max="14309" width="16.5703125" style="15" customWidth="1"/>
    <col min="14310" max="14312" width="14.28515625" style="15" customWidth="1"/>
    <col min="14313" max="14313" width="18.42578125" style="15" customWidth="1"/>
    <col min="14314" max="14314" width="14.5703125" style="15" customWidth="1"/>
    <col min="14315" max="14315" width="14.28515625" style="15" customWidth="1"/>
    <col min="14316" max="14316" width="14.42578125" style="15" customWidth="1"/>
    <col min="14317" max="14561" width="8.7109375" style="15"/>
    <col min="14562" max="14562" width="7.5703125" style="15" customWidth="1"/>
    <col min="14563" max="14563" width="51.42578125" style="15" customWidth="1"/>
    <col min="14564" max="14564" width="17.7109375" style="15" customWidth="1"/>
    <col min="14565" max="14565" width="16.5703125" style="15" customWidth="1"/>
    <col min="14566" max="14568" width="14.28515625" style="15" customWidth="1"/>
    <col min="14569" max="14569" width="18.42578125" style="15" customWidth="1"/>
    <col min="14570" max="14570" width="14.5703125" style="15" customWidth="1"/>
    <col min="14571" max="14571" width="14.28515625" style="15" customWidth="1"/>
    <col min="14572" max="14572" width="14.42578125" style="15" customWidth="1"/>
    <col min="14573" max="14817" width="8.7109375" style="15"/>
    <col min="14818" max="14818" width="7.5703125" style="15" customWidth="1"/>
    <col min="14819" max="14819" width="51.42578125" style="15" customWidth="1"/>
    <col min="14820" max="14820" width="17.7109375" style="15" customWidth="1"/>
    <col min="14821" max="14821" width="16.5703125" style="15" customWidth="1"/>
    <col min="14822" max="14824" width="14.28515625" style="15" customWidth="1"/>
    <col min="14825" max="14825" width="18.42578125" style="15" customWidth="1"/>
    <col min="14826" max="14826" width="14.5703125" style="15" customWidth="1"/>
    <col min="14827" max="14827" width="14.28515625" style="15" customWidth="1"/>
    <col min="14828" max="14828" width="14.42578125" style="15" customWidth="1"/>
    <col min="14829" max="15073" width="8.7109375" style="15"/>
    <col min="15074" max="15074" width="7.5703125" style="15" customWidth="1"/>
    <col min="15075" max="15075" width="51.42578125" style="15" customWidth="1"/>
    <col min="15076" max="15076" width="17.7109375" style="15" customWidth="1"/>
    <col min="15077" max="15077" width="16.5703125" style="15" customWidth="1"/>
    <col min="15078" max="15080" width="14.28515625" style="15" customWidth="1"/>
    <col min="15081" max="15081" width="18.42578125" style="15" customWidth="1"/>
    <col min="15082" max="15082" width="14.5703125" style="15" customWidth="1"/>
    <col min="15083" max="15083" width="14.28515625" style="15" customWidth="1"/>
    <col min="15084" max="15084" width="14.42578125" style="15" customWidth="1"/>
    <col min="15085" max="15329" width="8.7109375" style="15"/>
    <col min="15330" max="15330" width="7.5703125" style="15" customWidth="1"/>
    <col min="15331" max="15331" width="51.42578125" style="15" customWidth="1"/>
    <col min="15332" max="15332" width="17.7109375" style="15" customWidth="1"/>
    <col min="15333" max="15333" width="16.5703125" style="15" customWidth="1"/>
    <col min="15334" max="15336" width="14.28515625" style="15" customWidth="1"/>
    <col min="15337" max="15337" width="18.42578125" style="15" customWidth="1"/>
    <col min="15338" max="15338" width="14.5703125" style="15" customWidth="1"/>
    <col min="15339" max="15339" width="14.28515625" style="15" customWidth="1"/>
    <col min="15340" max="15340" width="14.42578125" style="15" customWidth="1"/>
    <col min="15341" max="15585" width="8.7109375" style="15"/>
    <col min="15586" max="15586" width="7.5703125" style="15" customWidth="1"/>
    <col min="15587" max="15587" width="51.42578125" style="15" customWidth="1"/>
    <col min="15588" max="15588" width="17.7109375" style="15" customWidth="1"/>
    <col min="15589" max="15589" width="16.5703125" style="15" customWidth="1"/>
    <col min="15590" max="15592" width="14.28515625" style="15" customWidth="1"/>
    <col min="15593" max="15593" width="18.42578125" style="15" customWidth="1"/>
    <col min="15594" max="15594" width="14.5703125" style="15" customWidth="1"/>
    <col min="15595" max="15595" width="14.28515625" style="15" customWidth="1"/>
    <col min="15596" max="15596" width="14.42578125" style="15" customWidth="1"/>
    <col min="15597" max="15841" width="8.7109375" style="15"/>
    <col min="15842" max="15842" width="7.5703125" style="15" customWidth="1"/>
    <col min="15843" max="15843" width="51.42578125" style="15" customWidth="1"/>
    <col min="15844" max="15844" width="17.7109375" style="15" customWidth="1"/>
    <col min="15845" max="15845" width="16.5703125" style="15" customWidth="1"/>
    <col min="15846" max="15848" width="14.28515625" style="15" customWidth="1"/>
    <col min="15849" max="15849" width="18.42578125" style="15" customWidth="1"/>
    <col min="15850" max="15850" width="14.5703125" style="15" customWidth="1"/>
    <col min="15851" max="15851" width="14.28515625" style="15" customWidth="1"/>
    <col min="15852" max="15852" width="14.42578125" style="15" customWidth="1"/>
    <col min="15853" max="16097" width="8.7109375" style="15"/>
    <col min="16098" max="16098" width="7.5703125" style="15" customWidth="1"/>
    <col min="16099" max="16099" width="51.42578125" style="15" customWidth="1"/>
    <col min="16100" max="16100" width="17.7109375" style="15" customWidth="1"/>
    <col min="16101" max="16101" width="16.5703125" style="15" customWidth="1"/>
    <col min="16102" max="16104" width="14.28515625" style="15" customWidth="1"/>
    <col min="16105" max="16105" width="18.42578125" style="15" customWidth="1"/>
    <col min="16106" max="16106" width="14.5703125" style="15" customWidth="1"/>
    <col min="16107" max="16107" width="14.28515625" style="15" customWidth="1"/>
    <col min="16108" max="16108" width="14.42578125" style="15" customWidth="1"/>
    <col min="16109" max="16384" width="8.7109375" style="15"/>
  </cols>
  <sheetData>
    <row r="1" spans="1:18" ht="13.5" customHeight="1">
      <c r="A1" s="233" t="str">
        <f>+'WS 3b Yr 2 ADIT Proration'!A1:G1</f>
        <v>Versant Power</v>
      </c>
      <c r="B1" s="233"/>
      <c r="C1" s="233"/>
      <c r="D1" s="233"/>
      <c r="E1" s="233"/>
      <c r="F1" s="233"/>
      <c r="G1" s="233"/>
      <c r="H1" s="233"/>
      <c r="I1" s="233"/>
      <c r="J1" s="233"/>
      <c r="K1" s="233"/>
      <c r="L1" s="233"/>
    </row>
    <row r="2" spans="1:18">
      <c r="A2" s="233" t="str">
        <f>'Table of Contents'!A2:C2</f>
        <v>Local Service Annual Transmission Revenue Requirements (ATRR)</v>
      </c>
      <c r="B2" s="233"/>
      <c r="C2" s="233"/>
      <c r="D2" s="233"/>
      <c r="E2" s="233"/>
      <c r="F2" s="233"/>
      <c r="G2" s="233"/>
      <c r="H2" s="233"/>
      <c r="I2" s="233"/>
      <c r="J2" s="233"/>
      <c r="K2" s="233"/>
      <c r="L2" s="233"/>
    </row>
    <row r="3" spans="1:18">
      <c r="A3" s="233" t="str">
        <f>'Table of Contents'!A3:C3</f>
        <v>Per Attachment 2 of Appendix B to Attachment F of the ISO New England Inc. Open Access Transmission Tariff</v>
      </c>
      <c r="B3" s="233"/>
      <c r="C3" s="233"/>
      <c r="D3" s="233"/>
      <c r="E3" s="233"/>
      <c r="F3" s="233"/>
      <c r="G3" s="233"/>
      <c r="H3" s="233"/>
      <c r="I3" s="233"/>
      <c r="J3" s="233"/>
      <c r="K3" s="233"/>
      <c r="L3" s="233"/>
    </row>
    <row r="4" spans="1:18">
      <c r="A4" s="234" t="s">
        <v>224</v>
      </c>
      <c r="B4" s="234"/>
      <c r="C4" s="234"/>
      <c r="D4" s="234"/>
      <c r="E4" s="234"/>
      <c r="F4" s="234"/>
      <c r="G4" s="234"/>
      <c r="H4" s="234"/>
      <c r="I4" s="234"/>
      <c r="J4" s="234"/>
      <c r="K4" s="234"/>
      <c r="L4" s="234"/>
    </row>
    <row r="5" spans="1:18">
      <c r="A5" s="233" t="s">
        <v>225</v>
      </c>
      <c r="B5" s="233"/>
      <c r="C5" s="233"/>
      <c r="D5" s="233"/>
      <c r="E5" s="233"/>
      <c r="F5" s="233"/>
      <c r="G5" s="233"/>
      <c r="H5" s="233"/>
      <c r="I5" s="233"/>
      <c r="J5" s="233"/>
      <c r="K5" s="233"/>
      <c r="L5" s="233"/>
    </row>
    <row r="6" spans="1:18">
      <c r="A6" s="5"/>
      <c r="B6" s="5"/>
      <c r="C6" s="5"/>
      <c r="D6" s="5"/>
      <c r="E6" s="5"/>
      <c r="F6" s="5"/>
      <c r="G6" s="5"/>
      <c r="H6" s="5"/>
      <c r="I6" s="5"/>
      <c r="J6" s="5"/>
      <c r="K6" s="5"/>
      <c r="L6" s="5"/>
    </row>
    <row r="7" spans="1:18">
      <c r="A7" s="5"/>
      <c r="C7" s="2"/>
      <c r="D7" s="5"/>
      <c r="E7" s="5"/>
      <c r="F7" s="5"/>
      <c r="G7" s="5"/>
      <c r="H7" s="5"/>
      <c r="I7" s="5"/>
      <c r="J7" s="5"/>
      <c r="K7" s="5"/>
      <c r="L7" s="5"/>
    </row>
    <row r="8" spans="1:18">
      <c r="A8" s="5"/>
      <c r="B8" s="11" t="s">
        <v>4</v>
      </c>
      <c r="C8" s="2"/>
      <c r="D8" s="5"/>
      <c r="E8" s="5"/>
      <c r="F8" s="5"/>
      <c r="G8" s="5"/>
      <c r="H8" s="5"/>
      <c r="I8" s="5"/>
      <c r="J8" s="5"/>
      <c r="K8" s="5"/>
      <c r="L8" s="5"/>
    </row>
    <row r="9" spans="1:18">
      <c r="A9" s="26" t="s">
        <v>50</v>
      </c>
      <c r="B9" s="51"/>
      <c r="C9" s="51"/>
      <c r="D9" s="51"/>
      <c r="E9" s="51"/>
      <c r="F9" s="51"/>
      <c r="G9" s="51"/>
      <c r="J9" s="5"/>
      <c r="K9" s="5"/>
      <c r="L9" s="29"/>
    </row>
    <row r="10" spans="1:18">
      <c r="A10" s="40" t="s">
        <v>52</v>
      </c>
      <c r="B10" s="40" t="s">
        <v>226</v>
      </c>
      <c r="C10" s="26"/>
      <c r="D10" s="29"/>
      <c r="E10" s="29"/>
      <c r="F10" s="29"/>
      <c r="G10" s="29"/>
      <c r="J10" s="40" t="s">
        <v>141</v>
      </c>
      <c r="K10" s="26"/>
      <c r="L10" s="40" t="s">
        <v>54</v>
      </c>
    </row>
    <row r="11" spans="1:18">
      <c r="A11" s="3">
        <v>1</v>
      </c>
      <c r="B11" s="51" t="s">
        <v>227</v>
      </c>
      <c r="C11" s="51"/>
      <c r="E11" s="51"/>
      <c r="H11" s="29"/>
      <c r="I11" s="29"/>
      <c r="J11" s="77">
        <f>-'Attachment Supp -2'!D12</f>
        <v>-27483102.459515028</v>
      </c>
      <c r="K11" s="78"/>
      <c r="L11" s="79" t="s">
        <v>228</v>
      </c>
    </row>
    <row r="12" spans="1:18">
      <c r="A12" s="3">
        <f>A11+1</f>
        <v>2</v>
      </c>
      <c r="B12" s="37" t="s">
        <v>229</v>
      </c>
      <c r="C12" s="37"/>
      <c r="E12" s="51"/>
      <c r="H12" s="29"/>
      <c r="I12" s="29"/>
      <c r="J12" s="80"/>
      <c r="K12" s="78"/>
      <c r="L12" s="79" t="s">
        <v>147</v>
      </c>
    </row>
    <row r="13" spans="1:18">
      <c r="A13" s="3">
        <f t="shared" ref="A13:A15" si="0">A12+1</f>
        <v>3</v>
      </c>
      <c r="B13" s="51" t="s">
        <v>230</v>
      </c>
      <c r="C13" s="51"/>
      <c r="E13" s="51"/>
      <c r="H13" s="29"/>
      <c r="I13" s="29"/>
      <c r="J13" s="78">
        <f>J11-J12</f>
        <v>-27483102.459515028</v>
      </c>
      <c r="K13" s="78"/>
      <c r="L13" s="51"/>
    </row>
    <row r="14" spans="1:18" ht="26.1">
      <c r="A14" s="3">
        <f t="shared" si="0"/>
        <v>4</v>
      </c>
      <c r="B14" s="51" t="s">
        <v>231</v>
      </c>
      <c r="C14" s="51"/>
      <c r="E14" s="51"/>
      <c r="H14" s="230"/>
      <c r="I14" s="29"/>
      <c r="J14" s="81">
        <f>'WS 1 Local Service ATRR'!D24+249161</f>
        <v>25555210.477469586</v>
      </c>
      <c r="K14" s="82"/>
      <c r="L14" s="126" t="s">
        <v>232</v>
      </c>
      <c r="M14" s="164"/>
      <c r="Q14" s="75"/>
      <c r="R14" s="126"/>
    </row>
    <row r="15" spans="1:18" ht="13.5" thickBot="1">
      <c r="A15" s="3">
        <f t="shared" si="0"/>
        <v>5</v>
      </c>
      <c r="B15" s="51" t="s">
        <v>233</v>
      </c>
      <c r="C15" s="51"/>
      <c r="E15" s="51"/>
      <c r="H15" s="29"/>
      <c r="I15" s="29"/>
      <c r="J15" s="87">
        <f>J13+J14</f>
        <v>-1927891.9820454419</v>
      </c>
      <c r="K15" s="78"/>
      <c r="L15" s="164"/>
      <c r="Q15" s="75"/>
      <c r="R15" s="227"/>
    </row>
    <row r="16" spans="1:18" ht="13.5" thickTop="1">
      <c r="A16" s="3"/>
      <c r="B16" s="51"/>
      <c r="C16" s="51"/>
      <c r="D16" s="51"/>
      <c r="E16" s="51"/>
      <c r="H16" s="29"/>
      <c r="I16" s="29"/>
      <c r="J16" s="78"/>
      <c r="K16" s="78"/>
      <c r="L16" s="164"/>
      <c r="Q16" s="228"/>
      <c r="R16" s="227"/>
    </row>
    <row r="17" spans="1:14">
      <c r="A17" s="3" t="s">
        <v>234</v>
      </c>
      <c r="B17" s="51"/>
      <c r="C17" s="51"/>
      <c r="D17" s="51"/>
      <c r="E17" s="51"/>
      <c r="F17" s="51"/>
      <c r="G17" s="51"/>
      <c r="H17" s="29"/>
      <c r="I17" s="29"/>
      <c r="J17" s="78"/>
      <c r="K17" s="78"/>
      <c r="L17" s="229"/>
    </row>
    <row r="18" spans="1:14">
      <c r="A18" s="3"/>
      <c r="B18" s="235" t="s">
        <v>235</v>
      </c>
      <c r="C18" s="236"/>
      <c r="D18" s="237"/>
      <c r="E18" s="26"/>
      <c r="F18" s="3" t="s">
        <v>5</v>
      </c>
      <c r="G18" s="3"/>
      <c r="H18" s="3" t="s">
        <v>51</v>
      </c>
      <c r="I18" s="3"/>
      <c r="J18" s="3" t="s">
        <v>104</v>
      </c>
      <c r="K18" s="5"/>
    </row>
    <row r="19" spans="1:14">
      <c r="A19" s="3" t="s">
        <v>234</v>
      </c>
      <c r="E19" s="26"/>
      <c r="F19" s="29"/>
      <c r="G19" s="29"/>
      <c r="H19" s="26" t="s">
        <v>236</v>
      </c>
      <c r="I19" s="26"/>
      <c r="J19" s="26"/>
      <c r="K19" s="29"/>
    </row>
    <row r="20" spans="1:14">
      <c r="A20" s="3"/>
      <c r="B20" s="40" t="s">
        <v>191</v>
      </c>
      <c r="C20" s="26"/>
      <c r="D20" s="40" t="s">
        <v>237</v>
      </c>
      <c r="E20" s="26"/>
      <c r="F20" s="40" t="s">
        <v>238</v>
      </c>
      <c r="G20" s="29"/>
      <c r="H20" s="88" t="s">
        <v>239</v>
      </c>
      <c r="I20" s="89"/>
      <c r="J20" s="40" t="s">
        <v>240</v>
      </c>
      <c r="K20" s="29"/>
    </row>
    <row r="21" spans="1:14" ht="13.15" customHeight="1">
      <c r="A21" s="3">
        <f>A15+1</f>
        <v>6</v>
      </c>
      <c r="B21" s="29" t="s">
        <v>241</v>
      </c>
      <c r="C21" s="29"/>
      <c r="D21" s="29">
        <f>'WS 1 Local Service ATRR'!D10</f>
        <v>2023</v>
      </c>
      <c r="E21" s="29"/>
      <c r="F21" s="90">
        <f>J15</f>
        <v>-1927891.9820454419</v>
      </c>
      <c r="G21" s="90"/>
      <c r="H21" s="129">
        <v>5.4000000000000003E-3</v>
      </c>
      <c r="I21" s="127" t="s">
        <v>90</v>
      </c>
      <c r="J21" s="55">
        <f>F21*H21</f>
        <v>-10410.616703045387</v>
      </c>
      <c r="K21" s="83"/>
      <c r="N21" s="122"/>
    </row>
    <row r="22" spans="1:14" ht="13.15" customHeight="1">
      <c r="A22" s="3">
        <f t="shared" ref="A22:A54" si="1">A21+1</f>
        <v>7</v>
      </c>
      <c r="B22" s="29" t="s">
        <v>242</v>
      </c>
      <c r="C22" s="29"/>
      <c r="D22" s="29">
        <f>IF(ISNUMBER($D$21),$D$21,"")</f>
        <v>2023</v>
      </c>
      <c r="E22" s="29"/>
      <c r="F22" s="90">
        <f>+F21</f>
        <v>-1927891.9820454419</v>
      </c>
      <c r="G22" s="90"/>
      <c r="H22" s="129">
        <v>4.7999999999999996E-3</v>
      </c>
      <c r="I22" s="127" t="s">
        <v>90</v>
      </c>
      <c r="J22" s="55">
        <f>F22*H22</f>
        <v>-9253.8815138181199</v>
      </c>
      <c r="K22" s="83"/>
    </row>
    <row r="23" spans="1:14" ht="13.15" customHeight="1">
      <c r="A23" s="3">
        <f t="shared" si="1"/>
        <v>8</v>
      </c>
      <c r="B23" s="29" t="s">
        <v>243</v>
      </c>
      <c r="C23" s="29"/>
      <c r="D23" s="29">
        <f>+$D$22</f>
        <v>2023</v>
      </c>
      <c r="E23" s="29"/>
      <c r="F23" s="90">
        <f>+F22</f>
        <v>-1927891.9820454419</v>
      </c>
      <c r="G23" s="90"/>
      <c r="H23" s="129">
        <v>5.4000000000000003E-3</v>
      </c>
      <c r="I23" s="127" t="s">
        <v>90</v>
      </c>
      <c r="J23" s="55">
        <f>F23*H23</f>
        <v>-10410.616703045387</v>
      </c>
      <c r="K23" s="83"/>
    </row>
    <row r="24" spans="1:14" ht="13.15" customHeight="1">
      <c r="A24" s="3"/>
      <c r="B24" s="29"/>
      <c r="C24" s="29"/>
      <c r="D24" s="29"/>
      <c r="E24" s="29"/>
      <c r="F24" s="90"/>
      <c r="G24" s="90"/>
      <c r="H24" s="130"/>
      <c r="I24" s="107"/>
      <c r="J24" s="55"/>
      <c r="K24" s="83"/>
    </row>
    <row r="25" spans="1:14" ht="13.15" customHeight="1">
      <c r="A25" s="3">
        <f>A23+1</f>
        <v>9</v>
      </c>
      <c r="B25" s="29" t="s">
        <v>244</v>
      </c>
      <c r="C25" s="29"/>
      <c r="D25" s="29">
        <f t="shared" ref="D25:D27" si="2">+$D$22</f>
        <v>2023</v>
      </c>
      <c r="E25" s="29"/>
      <c r="F25" s="90">
        <f>+F23+J23+J22+J21</f>
        <v>-1957967.0969653507</v>
      </c>
      <c r="G25" s="90"/>
      <c r="H25" s="129">
        <v>6.1999999999999998E-3</v>
      </c>
      <c r="I25" s="127" t="s">
        <v>90</v>
      </c>
      <c r="J25" s="55">
        <f>F25*H25</f>
        <v>-12139.396001185174</v>
      </c>
      <c r="K25" s="83"/>
    </row>
    <row r="26" spans="1:14" ht="13.15" customHeight="1">
      <c r="A26" s="3">
        <f t="shared" si="1"/>
        <v>10</v>
      </c>
      <c r="B26" s="29" t="s">
        <v>245</v>
      </c>
      <c r="C26" s="29"/>
      <c r="D26" s="29">
        <f t="shared" si="2"/>
        <v>2023</v>
      </c>
      <c r="E26" s="29"/>
      <c r="F26" s="90">
        <f>+F25</f>
        <v>-1957967.0969653507</v>
      </c>
      <c r="G26" s="90"/>
      <c r="H26" s="129">
        <v>6.4000000000000003E-3</v>
      </c>
      <c r="I26" s="127" t="s">
        <v>90</v>
      </c>
      <c r="J26" s="55">
        <f>F26*H26</f>
        <v>-12530.989420578246</v>
      </c>
      <c r="K26" s="83"/>
    </row>
    <row r="27" spans="1:14">
      <c r="A27" s="3">
        <f t="shared" si="1"/>
        <v>11</v>
      </c>
      <c r="B27" s="29" t="s">
        <v>246</v>
      </c>
      <c r="C27" s="29"/>
      <c r="D27" s="29">
        <f t="shared" si="2"/>
        <v>2023</v>
      </c>
      <c r="E27" s="29"/>
      <c r="F27" s="90">
        <f>+F26</f>
        <v>-1957967.0969653507</v>
      </c>
      <c r="G27" s="90"/>
      <c r="H27" s="129">
        <v>6.1999999999999998E-3</v>
      </c>
      <c r="I27" s="127" t="s">
        <v>90</v>
      </c>
      <c r="J27" s="55">
        <f>F27*H27</f>
        <v>-12139.396001185174</v>
      </c>
      <c r="K27" s="83"/>
    </row>
    <row r="28" spans="1:14">
      <c r="A28" s="3"/>
      <c r="B28" s="29"/>
      <c r="C28" s="29"/>
      <c r="D28" s="29"/>
      <c r="E28" s="29"/>
      <c r="F28" s="90"/>
      <c r="G28" s="90"/>
      <c r="H28" s="130"/>
      <c r="I28" s="107"/>
      <c r="J28" s="55"/>
      <c r="K28" s="83"/>
    </row>
    <row r="29" spans="1:14">
      <c r="A29" s="3">
        <f>A27+1</f>
        <v>12</v>
      </c>
      <c r="B29" s="29" t="s">
        <v>247</v>
      </c>
      <c r="C29" s="29"/>
      <c r="D29" s="29">
        <f t="shared" ref="D29:D31" si="3">+$D$22</f>
        <v>2023</v>
      </c>
      <c r="E29" s="29"/>
      <c r="F29" s="90">
        <f>+F27+J27+J26+J25</f>
        <v>-1994776.8783882996</v>
      </c>
      <c r="G29" s="90"/>
      <c r="H29" s="129">
        <v>6.7999999999999996E-3</v>
      </c>
      <c r="I29" s="127" t="s">
        <v>90</v>
      </c>
      <c r="J29" s="55">
        <f>F29*H29</f>
        <v>-13564.482773040436</v>
      </c>
      <c r="K29" s="83"/>
    </row>
    <row r="30" spans="1:14">
      <c r="A30" s="3">
        <f t="shared" si="1"/>
        <v>13</v>
      </c>
      <c r="B30" s="29" t="s">
        <v>248</v>
      </c>
      <c r="C30" s="29"/>
      <c r="D30" s="29">
        <f t="shared" si="3"/>
        <v>2023</v>
      </c>
      <c r="E30" s="29"/>
      <c r="F30" s="90">
        <f>+F29</f>
        <v>-1994776.8783882996</v>
      </c>
      <c r="G30" s="90"/>
      <c r="H30" s="129">
        <v>6.7999999999999996E-3</v>
      </c>
      <c r="I30" s="127" t="s">
        <v>90</v>
      </c>
      <c r="J30" s="55">
        <f>F30*H30</f>
        <v>-13564.482773040436</v>
      </c>
      <c r="K30" s="83"/>
    </row>
    <row r="31" spans="1:14">
      <c r="A31" s="3">
        <f t="shared" si="1"/>
        <v>14</v>
      </c>
      <c r="B31" s="29" t="s">
        <v>249</v>
      </c>
      <c r="C31" s="29"/>
      <c r="D31" s="29">
        <f t="shared" si="3"/>
        <v>2023</v>
      </c>
      <c r="E31" s="29"/>
      <c r="F31" s="90">
        <f>+F30</f>
        <v>-1994776.8783882996</v>
      </c>
      <c r="G31" s="90"/>
      <c r="H31" s="129">
        <v>6.6E-3</v>
      </c>
      <c r="I31" s="127" t="s">
        <v>90</v>
      </c>
      <c r="J31" s="55">
        <f>F31*H31</f>
        <v>-13165.527397362777</v>
      </c>
      <c r="K31" s="83"/>
    </row>
    <row r="32" spans="1:14">
      <c r="A32" s="3"/>
      <c r="B32" s="29"/>
      <c r="C32" s="29"/>
      <c r="D32" s="29"/>
      <c r="E32" s="29"/>
      <c r="F32" s="90"/>
      <c r="G32" s="90"/>
      <c r="H32" s="130"/>
      <c r="I32" s="107"/>
      <c r="J32" s="55"/>
      <c r="K32" s="83"/>
    </row>
    <row r="33" spans="1:11">
      <c r="A33" s="3">
        <f>A31+1</f>
        <v>15</v>
      </c>
      <c r="B33" s="29" t="s">
        <v>250</v>
      </c>
      <c r="C33" s="29"/>
      <c r="D33" s="29">
        <f t="shared" ref="D33:D35" si="4">+$D$22</f>
        <v>2023</v>
      </c>
      <c r="E33" s="29"/>
      <c r="F33" s="90">
        <f>+F31+J31+J30+J29</f>
        <v>-2035071.3713317432</v>
      </c>
      <c r="G33" s="90"/>
      <c r="H33" s="129">
        <v>7.1000000000000004E-3</v>
      </c>
      <c r="I33" s="127" t="s">
        <v>90</v>
      </c>
      <c r="J33" s="55">
        <f>F33*H33</f>
        <v>-14449.006736455378</v>
      </c>
      <c r="K33" s="83"/>
    </row>
    <row r="34" spans="1:11">
      <c r="A34" s="3">
        <f t="shared" si="1"/>
        <v>16</v>
      </c>
      <c r="B34" s="29" t="s">
        <v>251</v>
      </c>
      <c r="C34" s="29"/>
      <c r="D34" s="29">
        <f t="shared" si="4"/>
        <v>2023</v>
      </c>
      <c r="E34" s="29"/>
      <c r="F34" s="90">
        <f>+F33</f>
        <v>-2035071.3713317432</v>
      </c>
      <c r="G34" s="90"/>
      <c r="H34" s="129">
        <v>6.8999999999999999E-3</v>
      </c>
      <c r="I34" s="127" t="s">
        <v>90</v>
      </c>
      <c r="J34" s="55">
        <f>F34*H34</f>
        <v>-14041.992462189028</v>
      </c>
      <c r="K34" s="83"/>
    </row>
    <row r="35" spans="1:11">
      <c r="A35" s="3">
        <f t="shared" si="1"/>
        <v>17</v>
      </c>
      <c r="B35" s="29" t="s">
        <v>252</v>
      </c>
      <c r="C35" s="29"/>
      <c r="D35" s="29">
        <f t="shared" si="4"/>
        <v>2023</v>
      </c>
      <c r="E35" s="29"/>
      <c r="F35" s="90">
        <f>+F34</f>
        <v>-2035071.3713317432</v>
      </c>
      <c r="G35" s="90"/>
      <c r="H35" s="129">
        <v>7.1000000000000004E-3</v>
      </c>
      <c r="I35" s="127" t="s">
        <v>90</v>
      </c>
      <c r="J35" s="55">
        <f>F35*H35</f>
        <v>-14449.006736455378</v>
      </c>
      <c r="K35" s="83"/>
    </row>
    <row r="36" spans="1:11">
      <c r="A36" s="3"/>
      <c r="B36" s="29"/>
      <c r="C36" s="29"/>
      <c r="D36" s="29"/>
      <c r="E36" s="29"/>
      <c r="F36" s="90"/>
      <c r="G36" s="90"/>
      <c r="H36" s="131"/>
      <c r="I36" s="107"/>
      <c r="J36" s="55"/>
      <c r="K36" s="83"/>
    </row>
    <row r="37" spans="1:11" ht="13.15" customHeight="1">
      <c r="A37" s="3">
        <f>A35+1</f>
        <v>18</v>
      </c>
      <c r="B37" s="29" t="s">
        <v>241</v>
      </c>
      <c r="C37" s="29"/>
      <c r="D37" s="29">
        <f>IF(ISNUMBER($D$21),D21+1,"")</f>
        <v>2024</v>
      </c>
      <c r="E37" s="29"/>
      <c r="F37" s="90">
        <f>+F35+J35+J34+J33</f>
        <v>-2078011.3772668431</v>
      </c>
      <c r="G37" s="90"/>
      <c r="H37" s="129">
        <v>7.1999999999999998E-3</v>
      </c>
      <c r="I37" s="127" t="s">
        <v>90</v>
      </c>
      <c r="J37" s="55">
        <f>F37*H37</f>
        <v>-14961.681916321269</v>
      </c>
      <c r="K37" s="83"/>
    </row>
    <row r="38" spans="1:11" ht="13.15" customHeight="1">
      <c r="A38" s="3">
        <f t="shared" ref="A38:A51" si="5">A37+1</f>
        <v>19</v>
      </c>
      <c r="B38" s="29" t="s">
        <v>242</v>
      </c>
      <c r="C38" s="29"/>
      <c r="D38" s="29">
        <f>$D$37</f>
        <v>2024</v>
      </c>
      <c r="E38" s="29"/>
      <c r="F38" s="90">
        <f>+F37</f>
        <v>-2078011.3772668431</v>
      </c>
      <c r="G38" s="90"/>
      <c r="H38" s="129">
        <v>6.7999999999999996E-3</v>
      </c>
      <c r="I38" s="127" t="s">
        <v>90</v>
      </c>
      <c r="J38" s="55">
        <f>F38*H38</f>
        <v>-14130.477365414532</v>
      </c>
      <c r="K38" s="83"/>
    </row>
    <row r="39" spans="1:11" ht="13.15" customHeight="1">
      <c r="A39" s="3">
        <f t="shared" si="5"/>
        <v>20</v>
      </c>
      <c r="B39" s="29" t="s">
        <v>243</v>
      </c>
      <c r="C39" s="29"/>
      <c r="D39" s="29">
        <f>$D$37</f>
        <v>2024</v>
      </c>
      <c r="E39" s="29"/>
      <c r="F39" s="90">
        <f>+F38</f>
        <v>-2078011.3772668431</v>
      </c>
      <c r="G39" s="90"/>
      <c r="H39" s="129">
        <v>7.1999999999999998E-3</v>
      </c>
      <c r="I39" s="127" t="s">
        <v>90</v>
      </c>
      <c r="J39" s="55">
        <f>F39*H39</f>
        <v>-14961.681916321269</v>
      </c>
      <c r="K39" s="83"/>
    </row>
    <row r="40" spans="1:11" ht="13.15" customHeight="1">
      <c r="A40" s="3"/>
      <c r="B40" s="29"/>
      <c r="C40" s="29"/>
      <c r="D40" s="29"/>
      <c r="E40" s="29"/>
      <c r="F40" s="90"/>
      <c r="G40" s="90"/>
      <c r="H40" s="130"/>
      <c r="I40" s="107"/>
      <c r="J40" s="55"/>
      <c r="K40" s="83"/>
    </row>
    <row r="41" spans="1:11" ht="13.15" customHeight="1">
      <c r="A41" s="3">
        <f>A39+1</f>
        <v>21</v>
      </c>
      <c r="B41" s="29" t="s">
        <v>244</v>
      </c>
      <c r="C41" s="29"/>
      <c r="D41" s="29">
        <f>$D$37</f>
        <v>2024</v>
      </c>
      <c r="E41" s="29"/>
      <c r="F41" s="90">
        <f>+F39+J39+J38+J37</f>
        <v>-2122065.2184648998</v>
      </c>
      <c r="G41" s="90"/>
      <c r="H41" s="129">
        <v>7.0000000000000001E-3</v>
      </c>
      <c r="I41" s="127" t="s">
        <v>90</v>
      </c>
      <c r="J41" s="55">
        <f>F41*H41</f>
        <v>-14854.456529254299</v>
      </c>
      <c r="K41" s="83"/>
    </row>
    <row r="42" spans="1:11" ht="13.15" customHeight="1">
      <c r="A42" s="3">
        <f t="shared" si="5"/>
        <v>22</v>
      </c>
      <c r="B42" s="29" t="s">
        <v>245</v>
      </c>
      <c r="C42" s="29"/>
      <c r="D42" s="29">
        <f>$D$37</f>
        <v>2024</v>
      </c>
      <c r="E42" s="29"/>
      <c r="F42" s="90">
        <f>+F41</f>
        <v>-2122065.2184648998</v>
      </c>
      <c r="G42" s="90"/>
      <c r="H42" s="129">
        <v>7.0000000000000001E-3</v>
      </c>
      <c r="I42" s="127" t="s">
        <v>90</v>
      </c>
      <c r="J42" s="55">
        <f>F42*H42</f>
        <v>-14854.456529254299</v>
      </c>
      <c r="K42" s="83"/>
    </row>
    <row r="43" spans="1:11">
      <c r="A43" s="3">
        <f t="shared" si="5"/>
        <v>23</v>
      </c>
      <c r="B43" s="29" t="s">
        <v>246</v>
      </c>
      <c r="C43" s="29"/>
      <c r="D43" s="29">
        <f>$D$37</f>
        <v>2024</v>
      </c>
      <c r="E43" s="29"/>
      <c r="F43" s="90">
        <f>+F42</f>
        <v>-2122065.2184648998</v>
      </c>
      <c r="G43" s="90"/>
      <c r="H43" s="131">
        <f>+$H$59</f>
        <v>6.5235294117647067E-3</v>
      </c>
      <c r="I43" s="127" t="s">
        <v>98</v>
      </c>
      <c r="J43" s="55">
        <f>F43*H43</f>
        <v>-13843.354866338672</v>
      </c>
      <c r="K43" s="83"/>
    </row>
    <row r="44" spans="1:11">
      <c r="A44" s="3"/>
      <c r="B44" s="29"/>
      <c r="C44" s="29"/>
      <c r="D44" s="29"/>
      <c r="E44" s="29"/>
      <c r="F44" s="90"/>
      <c r="G44" s="90"/>
      <c r="H44" s="130"/>
      <c r="I44" s="107"/>
      <c r="J44" s="55"/>
      <c r="K44" s="83"/>
    </row>
    <row r="45" spans="1:11">
      <c r="A45" s="3">
        <f>A43+1</f>
        <v>24</v>
      </c>
      <c r="B45" s="29" t="s">
        <v>247</v>
      </c>
      <c r="C45" s="29"/>
      <c r="D45" s="29">
        <f>$D$37</f>
        <v>2024</v>
      </c>
      <c r="E45" s="29"/>
      <c r="F45" s="90">
        <f>+F43+J43+J42+J41</f>
        <v>-2165617.4863897469</v>
      </c>
      <c r="G45" s="90"/>
      <c r="H45" s="131">
        <f>+$H$59</f>
        <v>6.5235294117647067E-3</v>
      </c>
      <c r="I45" s="127" t="s">
        <v>98</v>
      </c>
      <c r="J45" s="55">
        <f>F45*H45</f>
        <v>-14127.469367095468</v>
      </c>
      <c r="K45" s="83"/>
    </row>
    <row r="46" spans="1:11">
      <c r="A46" s="3">
        <f t="shared" si="5"/>
        <v>25</v>
      </c>
      <c r="B46" s="29" t="s">
        <v>248</v>
      </c>
      <c r="C46" s="29"/>
      <c r="D46" s="29">
        <f>$D$37</f>
        <v>2024</v>
      </c>
      <c r="E46" s="29"/>
      <c r="F46" s="90">
        <f>+F45</f>
        <v>-2165617.4863897469</v>
      </c>
      <c r="G46" s="90"/>
      <c r="H46" s="131">
        <f>+$H$59</f>
        <v>6.5235294117647067E-3</v>
      </c>
      <c r="I46" s="127" t="s">
        <v>98</v>
      </c>
      <c r="J46" s="55">
        <f>F46*H46</f>
        <v>-14127.469367095468</v>
      </c>
      <c r="K46" s="83"/>
    </row>
    <row r="47" spans="1:11">
      <c r="A47" s="3">
        <f t="shared" si="5"/>
        <v>26</v>
      </c>
      <c r="B47" s="29" t="s">
        <v>249</v>
      </c>
      <c r="C47" s="29"/>
      <c r="D47" s="29">
        <f>$D$37</f>
        <v>2024</v>
      </c>
      <c r="E47" s="29"/>
      <c r="F47" s="90">
        <f>+F46</f>
        <v>-2165617.4863897469</v>
      </c>
      <c r="G47" s="90"/>
      <c r="H47" s="131">
        <f>+$H$59</f>
        <v>6.5235294117647067E-3</v>
      </c>
      <c r="I47" s="127" t="s">
        <v>98</v>
      </c>
      <c r="J47" s="55">
        <f>F47*H47</f>
        <v>-14127.469367095468</v>
      </c>
      <c r="K47" s="83"/>
    </row>
    <row r="48" spans="1:11">
      <c r="A48" s="3"/>
      <c r="B48" s="29"/>
      <c r="C48" s="29"/>
      <c r="D48" s="29"/>
      <c r="E48" s="29"/>
      <c r="F48" s="90"/>
      <c r="G48" s="90"/>
      <c r="H48" s="130"/>
      <c r="I48" s="107"/>
      <c r="J48" s="55"/>
      <c r="K48" s="83"/>
    </row>
    <row r="49" spans="1:11">
      <c r="A49" s="3">
        <f>A47+1</f>
        <v>27</v>
      </c>
      <c r="B49" s="29" t="s">
        <v>250</v>
      </c>
      <c r="C49" s="29"/>
      <c r="D49" s="29">
        <f>$D$37</f>
        <v>2024</v>
      </c>
      <c r="E49" s="29"/>
      <c r="F49" s="90">
        <f>+F47+J47+J46+J45</f>
        <v>-2207999.8944910327</v>
      </c>
      <c r="G49" s="90"/>
      <c r="H49" s="131">
        <f>+$H$59</f>
        <v>6.5235294117647067E-3</v>
      </c>
      <c r="I49" s="127" t="s">
        <v>98</v>
      </c>
      <c r="J49" s="55">
        <f>F49*H49</f>
        <v>-14403.952252885621</v>
      </c>
      <c r="K49" s="83"/>
    </row>
    <row r="50" spans="1:11">
      <c r="A50" s="3">
        <f t="shared" si="5"/>
        <v>28</v>
      </c>
      <c r="B50" s="29" t="s">
        <v>251</v>
      </c>
      <c r="C50" s="29"/>
      <c r="D50" s="29">
        <f>$D$37</f>
        <v>2024</v>
      </c>
      <c r="E50" s="29"/>
      <c r="F50" s="90">
        <f>+F49</f>
        <v>-2207999.8944910327</v>
      </c>
      <c r="G50" s="90"/>
      <c r="H50" s="131">
        <f>+$H$59</f>
        <v>6.5235294117647067E-3</v>
      </c>
      <c r="I50" s="127" t="s">
        <v>98</v>
      </c>
      <c r="J50" s="55">
        <f>F50*H50</f>
        <v>-14403.952252885621</v>
      </c>
      <c r="K50" s="83"/>
    </row>
    <row r="51" spans="1:11">
      <c r="A51" s="3">
        <f t="shared" si="5"/>
        <v>29</v>
      </c>
      <c r="B51" s="29" t="s">
        <v>252</v>
      </c>
      <c r="C51" s="29"/>
      <c r="D51" s="29">
        <f>$D$37</f>
        <v>2024</v>
      </c>
      <c r="E51" s="29"/>
      <c r="F51" s="90">
        <f>+F50</f>
        <v>-2207999.8944910327</v>
      </c>
      <c r="G51" s="90"/>
      <c r="H51" s="131">
        <f>+$H$59</f>
        <v>6.5235294117647067E-3</v>
      </c>
      <c r="I51" s="127" t="s">
        <v>98</v>
      </c>
      <c r="J51" s="123">
        <f>F51*H51</f>
        <v>-14403.952252885621</v>
      </c>
      <c r="K51" s="83"/>
    </row>
    <row r="52" spans="1:11">
      <c r="A52" s="3">
        <f>A51+1</f>
        <v>30</v>
      </c>
      <c r="D52" s="51"/>
      <c r="E52" s="51"/>
      <c r="H52" s="45" t="s">
        <v>253</v>
      </c>
      <c r="J52" s="84">
        <f>SUM(J21:J51)</f>
        <v>-323319.7692042485</v>
      </c>
      <c r="K52" s="84"/>
    </row>
    <row r="53" spans="1:11">
      <c r="A53" s="3">
        <f t="shared" si="1"/>
        <v>31</v>
      </c>
      <c r="H53" s="45" t="s">
        <v>254</v>
      </c>
      <c r="J53" s="91">
        <f>J15</f>
        <v>-1927891.9820454419</v>
      </c>
      <c r="K53" s="91"/>
    </row>
    <row r="54" spans="1:11" ht="13.5" thickBot="1">
      <c r="A54" s="3">
        <f t="shared" si="1"/>
        <v>32</v>
      </c>
      <c r="H54" s="45" t="s">
        <v>255</v>
      </c>
      <c r="J54" s="85">
        <f>+J52+J53</f>
        <v>-2251211.7512496905</v>
      </c>
      <c r="K54" s="84"/>
    </row>
    <row r="55" spans="1:11" ht="13.5" thickTop="1">
      <c r="A55" s="3"/>
      <c r="H55" s="45"/>
      <c r="J55" s="84"/>
      <c r="K55" s="84"/>
    </row>
    <row r="56" spans="1:11">
      <c r="A56" s="109" t="s">
        <v>43</v>
      </c>
      <c r="J56" s="84"/>
      <c r="K56" s="84"/>
    </row>
    <row r="57" spans="1:11">
      <c r="A57" s="127" t="s">
        <v>44</v>
      </c>
      <c r="B57" s="15" t="s">
        <v>256</v>
      </c>
      <c r="J57" s="84"/>
      <c r="K57" s="84"/>
    </row>
    <row r="58" spans="1:11">
      <c r="A58" s="127" t="s">
        <v>90</v>
      </c>
      <c r="B58" s="15" t="s">
        <v>257</v>
      </c>
      <c r="J58" s="84"/>
      <c r="K58" s="84"/>
    </row>
    <row r="59" spans="1:11">
      <c r="A59" s="127" t="s">
        <v>98</v>
      </c>
      <c r="B59" s="15" t="s">
        <v>258</v>
      </c>
      <c r="H59" s="128">
        <f>AVERAGE(H21:H23,H25:H27,H29:H31,H33:H35,H37:H39,H41:H42)</f>
        <v>6.5235294117647067E-3</v>
      </c>
      <c r="J59" s="84"/>
      <c r="K59" s="84"/>
    </row>
    <row r="60" spans="1:11">
      <c r="A60" s="3"/>
      <c r="B60" s="15" t="s">
        <v>259</v>
      </c>
      <c r="J60" s="84"/>
      <c r="K60" s="84"/>
    </row>
    <row r="61" spans="1:11">
      <c r="B61" s="15" t="s">
        <v>260</v>
      </c>
      <c r="J61" s="84"/>
      <c r="K61" s="84"/>
    </row>
    <row r="62" spans="1:11">
      <c r="A62" s="3"/>
      <c r="J62" s="84"/>
      <c r="K62" s="84"/>
    </row>
    <row r="63" spans="1:11">
      <c r="A63" s="3"/>
      <c r="J63" s="84"/>
      <c r="K63" s="84"/>
    </row>
    <row r="64" spans="1:11">
      <c r="A64" s="3"/>
      <c r="J64" s="84"/>
      <c r="K64" s="84"/>
    </row>
    <row r="65" spans="1:11">
      <c r="A65" s="3"/>
      <c r="J65" s="84"/>
      <c r="K65" s="84"/>
    </row>
    <row r="66" spans="1:11">
      <c r="A66" s="3"/>
      <c r="J66" s="84"/>
      <c r="K66" s="84"/>
    </row>
    <row r="67" spans="1:11">
      <c r="A67" s="3"/>
      <c r="J67" s="84"/>
      <c r="K67" s="84"/>
    </row>
    <row r="68" spans="1:11">
      <c r="A68" s="3"/>
      <c r="J68" s="84"/>
      <c r="K68" s="84"/>
    </row>
    <row r="69" spans="1:11">
      <c r="A69" s="3"/>
      <c r="J69" s="84"/>
      <c r="K69" s="84"/>
    </row>
    <row r="70" spans="1:11">
      <c r="A70" s="3"/>
      <c r="J70" s="84"/>
      <c r="K70" s="84"/>
    </row>
    <row r="71" spans="1:11">
      <c r="A71" s="3"/>
      <c r="J71" s="84"/>
      <c r="K71" s="84"/>
    </row>
    <row r="72" spans="1:11">
      <c r="A72" s="3"/>
      <c r="J72" s="84"/>
      <c r="K72" s="84"/>
    </row>
    <row r="73" spans="1:11">
      <c r="A73" s="3"/>
      <c r="J73" s="84"/>
      <c r="K73" s="84"/>
    </row>
    <row r="74" spans="1:11">
      <c r="A74" s="3"/>
      <c r="J74" s="92"/>
      <c r="K74" s="92"/>
    </row>
  </sheetData>
  <mergeCells count="6">
    <mergeCell ref="A1:L1"/>
    <mergeCell ref="A4:L4"/>
    <mergeCell ref="A3:L3"/>
    <mergeCell ref="A5:L5"/>
    <mergeCell ref="B18:D18"/>
    <mergeCell ref="A2:L2"/>
  </mergeCells>
  <pageMargins left="0.7" right="0.7" top="0.75" bottom="0.75" header="0.3" footer="0.3"/>
  <pageSetup scale="76" fitToHeight="2" orientation="landscape" r:id="rId1"/>
  <rowBreaks count="1" manualBreakCount="1">
    <brk id="36"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d6173821-15ab-4046-99bd-4f2bcae59ef1">Ready to File</Status>
    <TaxCatchAll xmlns="b90289a3-f58c-4c6c-87a2-6adc48b0c901" xsi:nil="true"/>
    <_Flow_SignoffStatus xmlns="d6173821-15ab-4046-99bd-4f2bcae59ef1" xsi:nil="true"/>
    <Review xmlns="d6173821-15ab-4046-99bd-4f2bcae59ef1">true</Review>
    <Notes0 xmlns="d6173821-15ab-4046-99bd-4f2bcae59ef1" xsi:nil="true"/>
    <Prepared_x0020_By xmlns="d6173821-15ab-4046-99bd-4f2bcae59ef1" xsi:nil="true"/>
    <lcf76f155ced4ddcb4097134ff3c332f xmlns="d6173821-15ab-4046-99bd-4f2bcae59ef1">
      <Terms xmlns="http://schemas.microsoft.com/office/infopath/2007/PartnerControls"/>
    </lcf76f155ced4ddcb4097134ff3c332f>
    <Responsible_x0020_Party xmlns="d6173821-15ab-4046-99bd-4f2bcae59ef1" xsi:nil="true"/>
    <Reviewer xmlns="d6173821-15ab-4046-99bd-4f2bcae59ef1">
      <UserInfo>
        <DisplayName/>
        <AccountId xsi:nil="true"/>
        <AccountType/>
      </UserInfo>
    </Reviewer>
    <Owner xmlns="d6173821-15ab-4046-99bd-4f2bcae59ef1">
      <UserInfo>
        <DisplayName>OLESNIEWICZ, TIMOTHY</DisplayName>
        <AccountId>37</AccountId>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53E5F72F0A3142889EA3AB9E782AD3" ma:contentTypeVersion="29" ma:contentTypeDescription="Create a new document." ma:contentTypeScope="" ma:versionID="33c0a19f54ea2e49c0767c0cf49f7597">
  <xsd:schema xmlns:xsd="http://www.w3.org/2001/XMLSchema" xmlns:xs="http://www.w3.org/2001/XMLSchema" xmlns:p="http://schemas.microsoft.com/office/2006/metadata/properties" xmlns:ns2="d6173821-15ab-4046-99bd-4f2bcae59ef1" xmlns:ns3="b90289a3-f58c-4c6c-87a2-6adc48b0c901" targetNamespace="http://schemas.microsoft.com/office/2006/metadata/properties" ma:root="true" ma:fieldsID="c214b9b796a396420afbab7efac98f07" ns2:_="" ns3:_="">
    <xsd:import namespace="d6173821-15ab-4046-99bd-4f2bcae59ef1"/>
    <xsd:import namespace="b90289a3-f58c-4c6c-87a2-6adc48b0c901"/>
    <xsd:element name="properties">
      <xsd:complexType>
        <xsd:sequence>
          <xsd:element name="documentManagement">
            <xsd:complexType>
              <xsd:all>
                <xsd:element ref="ns2:Responsible_x0020_Party" minOccurs="0"/>
                <xsd:element ref="ns2:Prepared_x0020_By" minOccurs="0"/>
                <xsd:element ref="ns2:Owner" minOccurs="0"/>
                <xsd:element ref="ns2:Review" minOccurs="0"/>
                <xsd:element ref="ns2:Reviewer" minOccurs="0"/>
                <xsd:element ref="ns2:Status"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Notes0"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173821-15ab-4046-99bd-4f2bcae59ef1" elementFormDefault="qualified">
    <xsd:import namespace="http://schemas.microsoft.com/office/2006/documentManagement/types"/>
    <xsd:import namespace="http://schemas.microsoft.com/office/infopath/2007/PartnerControls"/>
    <xsd:element name="Responsible_x0020_Party" ma:index="4" nillable="true" ma:displayName="Witness" ma:internalName="Responsible_x0020_Party" ma:readOnly="false">
      <xsd:simpleType>
        <xsd:restriction base="dms:Text">
          <xsd:maxLength value="10"/>
        </xsd:restriction>
      </xsd:simpleType>
    </xsd:element>
    <xsd:element name="Prepared_x0020_By" ma:index="5" nillable="true" ma:displayName="Author" ma:internalName="Prepared_x0020_By" ma:readOnly="false">
      <xsd:simpleType>
        <xsd:restriction base="dms:Text">
          <xsd:maxLength value="10"/>
        </xsd:restriction>
      </xsd:simpleType>
    </xsd:element>
    <xsd:element name="Owner" ma:index="6" nillable="true" ma:displayName="Owner" ma:list="UserInfo"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 ma:index="7" nillable="true" ma:displayName="Review" ma:default="1" ma:internalName="Review" ma:readOnly="false">
      <xsd:simpleType>
        <xsd:restriction base="dms:Boolean"/>
      </xsd:simpleType>
    </xsd:element>
    <xsd:element name="Reviewer" ma:index="8" nillable="true" ma:displayName="Reviewer" ma:list="UserInfo" ma:SharePointGroup="32" ma:internalName="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10" nillable="true" ma:displayName="Status" ma:format="Dropdown" ma:indexed="true" ma:internalName="Status" ma:readOnly="false">
      <xsd:simpleType>
        <xsd:restriction base="dms:Choice">
          <xsd:enumeration value="Draft"/>
          <xsd:enumeration value="Edits Needed"/>
          <xsd:enumeration value="Filed"/>
          <xsd:enumeration value="Ready to File"/>
          <xsd:enumeration value="Ready for Counsel (GD)"/>
          <xsd:enumeration value="Ready for Legal (VP)"/>
          <xsd:enumeration value="Ready for Kris"/>
          <xsd:enumeration value="Ready for Supervisor"/>
          <xsd:enumeration value="Ready for Kendra"/>
          <xsd:enumeration value="Ready for Kyle"/>
          <xsd:enumeration value="Ready for Paul"/>
          <xsd:enumeration value="Ready for Counsel (BS)"/>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tes0" ma:index="21" nillable="true" ma:displayName="Notes" ma:internalName="Notes0">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c281049-135b-4307-a572-43cb5224f965"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Location" ma:index="29" nillable="true" ma:displayName="Location" ma:indexed="true" ma:internalName="MediaServiceLocation" ma:readOnly="true">
      <xsd:simpleType>
        <xsd:restriction base="dms:Text"/>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_Flow_SignoffStatus" ma:index="32"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0289a3-f58c-4c6c-87a2-6adc48b0c90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11f421b-be20-4061-af96-c28ba054e623}" ma:internalName="TaxCatchAll" ma:showField="CatchAllData" ma:web="b90289a3-f58c-4c6c-87a2-6adc48b0c9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ma:index="9"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E81A37-7214-428D-8E8D-B2B7732D7C41}"/>
</file>

<file path=customXml/itemProps2.xml><?xml version="1.0" encoding="utf-8"?>
<ds:datastoreItem xmlns:ds="http://schemas.openxmlformats.org/officeDocument/2006/customXml" ds:itemID="{270F8077-DC6B-4462-B407-1971FFFB9F3E}"/>
</file>

<file path=customXml/itemProps3.xml><?xml version="1.0" encoding="utf-8"?>
<ds:datastoreItem xmlns:ds="http://schemas.openxmlformats.org/officeDocument/2006/customXml" ds:itemID="{2DC6CC70-D935-4617-A3E8-F7A1C6D3CF5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Jeffrey Jakubiak - Vinson &amp; Elkins LLP - FERC Counsel</cp:lastModifiedBy>
  <cp:revision/>
  <dcterms:created xsi:type="dcterms:W3CDTF">2024-05-08T13:27:08Z</dcterms:created>
  <dcterms:modified xsi:type="dcterms:W3CDTF">2024-07-15T20:20:03Z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0x0101002A53E5F72F0A3142889EA3AB9E782AD3</vt:lpwstr>
  </property>
  <property fmtid="{D5CDD505-2E9C-101B-9397-08002B2CF9AE}" pid="3" name="MediaServiceImageTags">
    <vt:lpwstr/>
  </property>
</Properties>
</file>