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517A044-6D6D-4715-BD1D-F14FF8B77947}" xr6:coauthVersionLast="47" xr6:coauthVersionMax="47" xr10:uidLastSave="{00000000-0000-0000-0000-000000000000}"/>
  <bookViews>
    <workbookView xWindow="-28910" yWindow="-110" windowWidth="29020" windowHeight="15820" tabRatio="935" firstSheet="22" activeTab="25" xr2:uid="{00000000-000D-0000-FFFF-FFFF00000000}"/>
  </bookViews>
  <sheets>
    <sheet name="Table of Contents" sheetId="91" r:id="rId1"/>
    <sheet name="WS 0 Total RR Summary" sheetId="98" r:id="rId2"/>
    <sheet name="WS 1 Base and RR" sheetId="35" r:id="rId3"/>
    <sheet name="WS 2 Return and Taxes" sheetId="25" r:id="rId4"/>
    <sheet name="WS 3 Inv Base Detail" sheetId="46" r:id="rId5"/>
    <sheet name="WS 3a 5-Qtr Avg. Inv. Base" sheetId="99" r:id="rId6"/>
    <sheet name="WS 3b 5QAvg PrepayMS" sheetId="106" r:id="rId7"/>
    <sheet name="Cognos_Office_Connection_Cache" sheetId="142" state="veryHidden" r:id="rId8"/>
    <sheet name="WS 4 O&amp;M Detail" sheetId="6" r:id="rId9"/>
    <sheet name="WS 5 Allocation Factors" sheetId="5" r:id="rId10"/>
    <sheet name="WS 6 Capitalization" sheetId="90" r:id="rId11"/>
    <sheet name="WS 7 Transmission Plant" sheetId="34" r:id="rId12"/>
    <sheet name="WS 8 T Plant &gt;$5M" sheetId="97" r:id="rId13"/>
    <sheet name="WS 9 PBOPs" sheetId="100" r:id="rId14"/>
    <sheet name="WS 10 ADIT WS" sheetId="131" r:id="rId15"/>
    <sheet name="WS 10a Remeasurement" sheetId="132" r:id="rId16"/>
    <sheet name="WS 11 ADIT Proration" sheetId="133" r:id="rId17"/>
    <sheet name="ATTACHMENTS -&gt;" sheetId="101" r:id="rId18"/>
    <sheet name="ATT 1 - Unfunded Reserve" sheetId="104" r:id="rId19"/>
    <sheet name="ATT 2 - Revenue Credits" sheetId="103" r:id="rId20"/>
    <sheet name="ATT 3 - Support Expenses" sheetId="102" r:id="rId21"/>
    <sheet name="ATT VP-1, WS 1" sheetId="111" r:id="rId22"/>
    <sheet name="ATT VP-1, WS 2" sheetId="124" r:id="rId23"/>
    <sheet name="ATT VP-1, WS 3" sheetId="125" r:id="rId24"/>
    <sheet name="ATT VP-1, WS 4" sheetId="126" r:id="rId25"/>
    <sheet name="ATT VP-2" sheetId="112" r:id="rId26"/>
    <sheet name="Attachment  Supp -&gt;" sheetId="134" r:id="rId27"/>
    <sheet name="Attachment Supp TOC" sheetId="135" r:id="rId28"/>
    <sheet name="Attachment Supp 1" sheetId="136" r:id="rId29"/>
    <sheet name="Attachment Supp - 2" sheetId="137" r:id="rId30"/>
    <sheet name="Attachment Supp - 3" sheetId="138" r:id="rId31"/>
    <sheet name="Attachment Supp - 4" sheetId="139" r:id="rId32"/>
    <sheet name="Attachment Supp - 5" sheetId="140" r:id="rId33"/>
    <sheet name="Attachment Supp - 6" sheetId="141" r:id="rId34"/>
  </sheets>
  <definedNames>
    <definedName name="\P" localSheetId="29">#REF!</definedName>
    <definedName name="\P" localSheetId="31">#REF!</definedName>
    <definedName name="\P" localSheetId="32">#REF!</definedName>
    <definedName name="\P" localSheetId="33">#REF!</definedName>
    <definedName name="\P" localSheetId="28">#REF!</definedName>
    <definedName name="\P">#REF!</definedName>
    <definedName name="__123Graph_A" hidden="1">#REF!</definedName>
    <definedName name="__123Graph_B" hidden="1">#REF!</definedName>
    <definedName name="__123Graph_D" hidden="1">#REF!</definedName>
    <definedName name="__123Graph_X" hidden="1">#REF!</definedName>
    <definedName name="__FDS_HYPERLINK_TOGGLE_STATE__" hidden="1">"ON"</definedName>
    <definedName name="__FDS_UNIQUE_RANGE_ID_GENERATOR_COUNTER" hidden="1">1</definedName>
    <definedName name="_bdm.098F80E04181402E8958F6A4456D5345.edm" hidden="1">#REF!</definedName>
    <definedName name="_bdm.18A8D99F01ED46E0ACA73C01FC2E48EC.edm" localSheetId="30" hidden="1">#REF!</definedName>
    <definedName name="_bdm.18A8D99F01ED46E0ACA73C01FC2E48EC.edm" localSheetId="27" hidden="1">#REF!</definedName>
    <definedName name="_bdm.18A8D99F01ED46E0ACA73C01FC2E48EC.edm" hidden="1">#REF!</definedName>
    <definedName name="_bdm.402CFD5F0E5B4736A128B3318F50C660.edm" localSheetId="30" hidden="1">#REF!</definedName>
    <definedName name="_bdm.402CFD5F0E5B4736A128B3318F50C660.edm" localSheetId="27" hidden="1">#REF!</definedName>
    <definedName name="_bdm.402CFD5F0E5B4736A128B3318F50C660.edm" hidden="1">#REF!</definedName>
    <definedName name="_bdm.50C643FE2A004F1188F453C954A7ED50.edm" localSheetId="30" hidden="1">#REF!</definedName>
    <definedName name="_bdm.50C643FE2A004F1188F453C954A7ED50.edm" localSheetId="27" hidden="1">#REF!</definedName>
    <definedName name="_bdm.50C643FE2A004F1188F453C954A7ED50.edm" hidden="1">#REF!</definedName>
    <definedName name="_bdm.520F574DCFFF11D6B661000347B6BAD9.edm" localSheetId="30" hidden="1">#REF!</definedName>
    <definedName name="_bdm.520F574DCFFF11D6B661000347B6BAD9.edm" localSheetId="27" hidden="1">#REF!</definedName>
    <definedName name="_bdm.520F574DCFFF11D6B661000347B6BAD9.edm" hidden="1">#REF!</definedName>
    <definedName name="_bdm.544CDFFC17104BA88AACE01B00334AAA.edm" localSheetId="30" hidden="1">#REF!</definedName>
    <definedName name="_bdm.544CDFFC17104BA88AACE01B00334AAA.edm" localSheetId="27" hidden="1">#REF!</definedName>
    <definedName name="_bdm.544CDFFC17104BA88AACE01B00334AAA.edm" hidden="1">#REF!</definedName>
    <definedName name="_bdm.6404D861F575476CA11AC87AF925F5E4.edm" hidden="1">#REF!</definedName>
    <definedName name="_bdm.6B9871C8B6754C2694A8D7B61345F46A.edm" localSheetId="30" hidden="1">#REF!</definedName>
    <definedName name="_bdm.6B9871C8B6754C2694A8D7B61345F46A.edm" localSheetId="27" hidden="1">#REF!</definedName>
    <definedName name="_bdm.6B9871C8B6754C2694A8D7B61345F46A.edm" hidden="1">#REF!</definedName>
    <definedName name="_bdm.729A8CFFA3324ABDA17227DCD15399EB.edm" hidden="1">#REF!</definedName>
    <definedName name="_bdm.9EA39FAFF24E41C791FFA7CFF2F72700.edm" localSheetId="30" hidden="1">#REF!</definedName>
    <definedName name="_bdm.9EA39FAFF24E41C791FFA7CFF2F72700.edm" localSheetId="27" hidden="1">#REF!</definedName>
    <definedName name="_bdm.9EA39FAFF24E41C791FFA7CFF2F72700.edm" hidden="1">#REF!</definedName>
    <definedName name="_bdm.A3B74CFC3AEC4334923AD1611F40F135.edm" hidden="1">#REF!</definedName>
    <definedName name="_bdm.BB5257384F354FB0A366E7A3DE83E499.edm" localSheetId="30" hidden="1">#REF!</definedName>
    <definedName name="_bdm.BB5257384F354FB0A366E7A3DE83E499.edm" localSheetId="27" hidden="1">#REF!</definedName>
    <definedName name="_bdm.BB5257384F354FB0A366E7A3DE83E499.edm" hidden="1">#REF!</definedName>
    <definedName name="_bdm.C9D4FAB2E1A441B493473DF0F0C3B355.edm" hidden="1">#REF!</definedName>
    <definedName name="_bdm.CEC78E23E7D84255B253927A967BA781.edm" hidden="1">#REF!</definedName>
    <definedName name="_bdm.D4C48A3983EA49B29D5DCADA5EC3D12B.edm" hidden="1">#REF!</definedName>
    <definedName name="_bdm.E2B7A064C70545BDB46BDB87A58DB737.edm" localSheetId="30" hidden="1">#REF!</definedName>
    <definedName name="_bdm.E2B7A064C70545BDB46BDB87A58DB737.edm" localSheetId="27" hidden="1">#REF!</definedName>
    <definedName name="_bdm.E2B7A064C70545BDB46BDB87A58DB737.edm" hidden="1">#REF!</definedName>
    <definedName name="_bdm.E992BA4F23BD4BED974F5E947BCD2CBA.edm" hidden="1">#REF!</definedName>
    <definedName name="_bdm.EBD6799B2E80448FBA1CA1E9CE85DE23.edm" localSheetId="30" hidden="1">#REF!</definedName>
    <definedName name="_bdm.EBD6799B2E80448FBA1CA1E9CE85DE23.edm" localSheetId="27" hidden="1">#REF!</definedName>
    <definedName name="_bdm.EBD6799B2E80448FBA1CA1E9CE85DE23.edm" hidden="1">#REF!</definedName>
    <definedName name="_bdm.F3584E8F28C64E908F9B9892F088A96B.edm" localSheetId="30" hidden="1">#REF!</definedName>
    <definedName name="_bdm.F3584E8F28C64E908F9B9892F088A96B.edm" localSheetId="27" hidden="1">#REF!</definedName>
    <definedName name="_bdm.F3584E8F28C64E908F9B9892F088A96B.edm" hidden="1">#REF!</definedName>
    <definedName name="_bdm.FastTrackBookmark.10_29_2008_6_17_06_PM.edm" localSheetId="30" hidden="1">#REF!</definedName>
    <definedName name="_bdm.FastTrackBookmark.10_29_2008_6_17_06_PM.edm" localSheetId="27" hidden="1">#REF!</definedName>
    <definedName name="_bdm.FastTrackBookmark.10_29_2008_6_17_06_PM.edm" hidden="1">#REF!</definedName>
    <definedName name="_CAP2" localSheetId="29">#REF!</definedName>
    <definedName name="_CAP2" localSheetId="32">#REF!</definedName>
    <definedName name="_CAP2" localSheetId="33">#REF!</definedName>
    <definedName name="_CAP2">#REF!</definedName>
    <definedName name="_clp2" localSheetId="29">#REF!</definedName>
    <definedName name="_clp2" localSheetId="32">#REF!</definedName>
    <definedName name="_clp2" localSheetId="33">#REF!</definedName>
    <definedName name="_clp2">#REF!</definedName>
    <definedName name="_coc2" localSheetId="29">#REF!</definedName>
    <definedName name="_coc2" localSheetId="32">#REF!</definedName>
    <definedName name="_coc2" localSheetId="33">#REF!</definedName>
    <definedName name="_coc2">#REF!</definedName>
    <definedName name="_Fill" localSheetId="30" hidden="1">#REF!</definedName>
    <definedName name="_Fill" localSheetId="27" hidden="1">#REF!</definedName>
    <definedName name="_Fill" hidden="1">#REF!</definedName>
    <definedName name="_hpe1" localSheetId="29">#REF!</definedName>
    <definedName name="_hpe1" localSheetId="32">#REF!</definedName>
    <definedName name="_hpe1" localSheetId="33">#REF!</definedName>
    <definedName name="_hpe1">#REF!</definedName>
    <definedName name="_hpe2" localSheetId="29">#REF!</definedName>
    <definedName name="_hpe2" localSheetId="32">#REF!</definedName>
    <definedName name="_hpe2" localSheetId="33">#REF!</definedName>
    <definedName name="_hpe2">#REF!</definedName>
    <definedName name="_hwp1" localSheetId="29">#REF!</definedName>
    <definedName name="_hwp1" localSheetId="32">#REF!</definedName>
    <definedName name="_hwp1" localSheetId="33">#REF!</definedName>
    <definedName name="_hwp1">#REF!</definedName>
    <definedName name="_hwp2" localSheetId="29">#REF!</definedName>
    <definedName name="_hwp2" localSheetId="32">#REF!</definedName>
    <definedName name="_hwp2" localSheetId="33">#REF!</definedName>
    <definedName name="_hwp2">#REF!</definedName>
    <definedName name="_Order1" hidden="1">255</definedName>
    <definedName name="_Order2" hidden="1">255</definedName>
    <definedName name="_PP1" localSheetId="29">#REF!</definedName>
    <definedName name="_PP1" localSheetId="31">#REF!</definedName>
    <definedName name="_PP1" localSheetId="32">#REF!</definedName>
    <definedName name="_PP1" localSheetId="33">#REF!</definedName>
    <definedName name="_PP1">#REF!</definedName>
    <definedName name="a" localSheetId="29">#REF!</definedName>
    <definedName name="a" localSheetId="31">#REF!</definedName>
    <definedName name="a" localSheetId="32">#REF!</definedName>
    <definedName name="a" localSheetId="33">#REF!</definedName>
    <definedName name="a">#REF!</definedName>
    <definedName name="AccessDatabase" hidden="1">"S:\SHARED\HUMANRES\EXCEL.97\Job Tracking\Req input form.mdb"</definedName>
    <definedName name="Adjustment_Factor_for_Rev_Req" localSheetId="29">#REF!</definedName>
    <definedName name="Adjustment_Factor_for_Rev_Req" localSheetId="31">#REF!</definedName>
    <definedName name="Adjustment_Factor_for_Rev_Req" localSheetId="32">#REF!</definedName>
    <definedName name="Adjustment_Factor_for_Rev_Req" localSheetId="33">#REF!</definedName>
    <definedName name="Adjustment_Factor_for_Rev_Req">#REF!</definedName>
    <definedName name="alloc1" localSheetId="29">#REF!</definedName>
    <definedName name="alloc1" localSheetId="32">#REF!</definedName>
    <definedName name="alloc1" localSheetId="33">#REF!</definedName>
    <definedName name="alloc1">#REF!</definedName>
    <definedName name="alloc2" localSheetId="29">#REF!</definedName>
    <definedName name="alloc2" localSheetId="32">#REF!</definedName>
    <definedName name="alloc2" localSheetId="33">#REF!</definedName>
    <definedName name="alloc2">#REF!</definedName>
    <definedName name="analysis" localSheetId="29">#REF!</definedName>
    <definedName name="analysis" localSheetId="32">#REF!</definedName>
    <definedName name="analysis" localSheetId="33">#REF!</definedName>
    <definedName name="analysis">#REF!</definedName>
    <definedName name="AssetRange" localSheetId="29">#REF!</definedName>
    <definedName name="AssetRange" localSheetId="31">#REF!</definedName>
    <definedName name="AssetRange" localSheetId="32">#REF!</definedName>
    <definedName name="AssetRange" localSheetId="33">#REF!</definedName>
    <definedName name="AssetRange">#REF!</definedName>
    <definedName name="BHD_Plant_Adjustment_Factor" localSheetId="29">#REF!</definedName>
    <definedName name="BHD_Plant_Adjustment_Factor" localSheetId="32">#REF!</definedName>
    <definedName name="BHD_Plant_Adjustment_Factor" localSheetId="33">#REF!</definedName>
    <definedName name="BHD_Plant_Adjustment_Factor">#REF!</definedName>
    <definedName name="BHD_Plant_PTF" localSheetId="29">#REF!</definedName>
    <definedName name="BHD_Plant_PTF" localSheetId="31">#REF!</definedName>
    <definedName name="BHD_Plant_PTF" localSheetId="32">#REF!</definedName>
    <definedName name="BHD_Plant_PTF" localSheetId="33">#REF!</definedName>
    <definedName name="BHD_Plant_PTF">#REF!</definedName>
    <definedName name="BHD_Plant_TotalTransmission" localSheetId="29">#REF!</definedName>
    <definedName name="BHD_Plant_TotalTransmission" localSheetId="32">#REF!</definedName>
    <definedName name="BHD_Plant_TotalTransmission">#REF!</definedName>
    <definedName name="BHD_Plant_Transmission" localSheetId="29">#REF!</definedName>
    <definedName name="BHD_Plant_Transmission" localSheetId="31">#REF!</definedName>
    <definedName name="BHD_Plant_Transmission" localSheetId="32">#REF!</definedName>
    <definedName name="BHD_Plant_Transmission" localSheetId="33">#REF!</definedName>
    <definedName name="BHD_Plant_Transmission">#REF!</definedName>
    <definedName name="BHEGEN" localSheetId="29">#REF!</definedName>
    <definedName name="BHEGEN" localSheetId="31">#REF!</definedName>
    <definedName name="BHEGEN" localSheetId="32">#REF!</definedName>
    <definedName name="BHEGEN" localSheetId="33">#REF!</definedName>
    <definedName name="BHEGEN">#REF!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2" hidden="1">#REF!</definedName>
    <definedName name="BLPH3" hidden="1">#REF!</definedName>
    <definedName name="BLPH4" localSheetId="30" hidden="1">#REF!</definedName>
    <definedName name="BLPH4" localSheetId="27" hidden="1">#REF!</definedName>
    <definedName name="BLPH4" hidden="1">#REF!</definedName>
    <definedName name="BLPH5" localSheetId="27" hidden="1">#REF!</definedName>
    <definedName name="BLPH5" hidden="1">#REF!</definedName>
    <definedName name="BLPH6" localSheetId="27" hidden="1">#REF!</definedName>
    <definedName name="BLPH6" hidden="1">#REF!</definedName>
    <definedName name="BLPH7" hidden="1">#REF!</definedName>
    <definedName name="BLPH8" hidden="1">#REF!</definedName>
    <definedName name="BLPH9" hidden="1">#REF!</definedName>
    <definedName name="BUDGETVSACTUAL" localSheetId="29">#REF!</definedName>
    <definedName name="BUDGETVSACTUAL" localSheetId="31">#REF!</definedName>
    <definedName name="BUDGETVSACTUAL" localSheetId="32">#REF!</definedName>
    <definedName name="BUDGETVSACTUAL" localSheetId="33">#REF!</definedName>
    <definedName name="BUDGETVSACTUAL">#REF!</definedName>
    <definedName name="CBWorkbookPriority">-1063973873</definedName>
    <definedName name="cgl" localSheetId="30" hidden="1">{#N/A,#N/A,FALSE,"GLDwnLoad"}</definedName>
    <definedName name="cgl" localSheetId="27" hidden="1">{#N/A,#N/A,FALSE,"GLDwnLoad"}</definedName>
    <definedName name="cgl" hidden="1">{#N/A,#N/A,FALSE,"GLDwnLoad"}</definedName>
    <definedName name="cgl_1" localSheetId="30" hidden="1">{#N/A,#N/A,FALSE,"GLDwnLoad"}</definedName>
    <definedName name="cgl_1" localSheetId="27" hidden="1">{#N/A,#N/A,FALSE,"GLDwnLoad"}</definedName>
    <definedName name="cgl_1" hidden="1">{#N/A,#N/A,FALSE,"GLDwnLoad"}</definedName>
    <definedName name="clpcoc" localSheetId="29">#REF!</definedName>
    <definedName name="clpcoc" localSheetId="32">#REF!</definedName>
    <definedName name="clpcoc" localSheetId="33">#REF!</definedName>
    <definedName name="clpcoc">#REF!</definedName>
    <definedName name="clpcoc2" localSheetId="29">#REF!</definedName>
    <definedName name="clpcoc2" localSheetId="32">#REF!</definedName>
    <definedName name="clpcoc2" localSheetId="33">#REF!</definedName>
    <definedName name="clpcoc2">#REF!</definedName>
    <definedName name="coc" localSheetId="29">#REF!</definedName>
    <definedName name="coc" localSheetId="32">#REF!</definedName>
    <definedName name="coc" localSheetId="33">#REF!</definedName>
    <definedName name="coc">#REF!</definedName>
    <definedName name="Company_Wage_Transmission" localSheetId="29">#REF!</definedName>
    <definedName name="Company_Wage_Transmission" localSheetId="33">#REF!</definedName>
    <definedName name="Company_Wage_Transmission">#REF!</definedName>
    <definedName name="COMPARE" localSheetId="29">#REF!</definedName>
    <definedName name="COMPARE" localSheetId="32">#REF!</definedName>
    <definedName name="COMPARE" localSheetId="33">#REF!</definedName>
    <definedName name="COMPARE">#REF!</definedName>
    <definedName name="Consumption" localSheetId="29">#REF!</definedName>
    <definedName name="Consumption" localSheetId="31">#REF!</definedName>
    <definedName name="Consumption" localSheetId="32">#REF!</definedName>
    <definedName name="Consumption" localSheetId="33">#REF!</definedName>
    <definedName name="Consumption">#REF!</definedName>
    <definedName name="Contacts" localSheetId="29">#REF!</definedName>
    <definedName name="Contacts" localSheetId="32">#REF!</definedName>
    <definedName name="Contacts" localSheetId="33">#REF!</definedName>
    <definedName name="Contacts">#REF!</definedName>
    <definedName name="Customer" localSheetId="29">#REF!</definedName>
    <definedName name="Customer" localSheetId="33">#REF!</definedName>
    <definedName name="Customer">#REF!</definedName>
    <definedName name="Customers" localSheetId="29">#REF!</definedName>
    <definedName name="Customers" localSheetId="32">#REF!</definedName>
    <definedName name="Customers" localSheetId="33">#REF!</definedName>
    <definedName name="Customers">#REF!</definedName>
    <definedName name="Day" localSheetId="29">#REF!</definedName>
    <definedName name="Day" localSheetId="32">#REF!</definedName>
    <definedName name="Day" localSheetId="33">#REF!</definedName>
    <definedName name="Day">#REF!</definedName>
    <definedName name="DAYs">#REF!</definedName>
    <definedName name="Depr_Life" localSheetId="29">#REF!</definedName>
    <definedName name="Depr_Life" localSheetId="32">#REF!</definedName>
    <definedName name="Depr_Life" localSheetId="33">#REF!</definedName>
    <definedName name="Depr_Life">#REF!</definedName>
    <definedName name="DETAIL" localSheetId="29">#REF!</definedName>
    <definedName name="DETAIL" localSheetId="32">#REF!</definedName>
    <definedName name="DETAIL" localSheetId="33">#REF!</definedName>
    <definedName name="DETAIL">#REF!</definedName>
    <definedName name="dfdfdf" localSheetId="29">#REF!</definedName>
    <definedName name="dfdfdf" localSheetId="31">#REF!</definedName>
    <definedName name="dfdfdf" localSheetId="32">#REF!</definedName>
    <definedName name="dfdfdf" localSheetId="33">#REF!</definedName>
    <definedName name="dfdfdf">#REF!</definedName>
    <definedName name="DispT1" localSheetId="29">#REF!</definedName>
    <definedName name="DispT1" localSheetId="32">#REF!</definedName>
    <definedName name="DispT1" localSheetId="33">#REF!</definedName>
    <definedName name="DispT1">#REF!</definedName>
    <definedName name="Distribution_Rates" localSheetId="29">#REF!</definedName>
    <definedName name="Distribution_Rates" localSheetId="31">#REF!</definedName>
    <definedName name="Distribution_Rates" localSheetId="32">#REF!</definedName>
    <definedName name="Distribution_Rates" localSheetId="33">#REF!</definedName>
    <definedName name="Distribution_Rates">#REF!</definedName>
    <definedName name="Equity" localSheetId="29">#REF!</definedName>
    <definedName name="Equity" localSheetId="31">#REF!</definedName>
    <definedName name="EQUITY" localSheetId="32">#REF!</definedName>
    <definedName name="Equity" localSheetId="33">#REF!</definedName>
    <definedName name="Equity" localSheetId="28">#REF!</definedName>
    <definedName name="EQUITY">#REF!</definedName>
    <definedName name="FERC328">#REF!</definedName>
    <definedName name="FERC332" localSheetId="29">#REF!</definedName>
    <definedName name="FERC332" localSheetId="31">#REF!</definedName>
    <definedName name="FERC332" localSheetId="32">#REF!</definedName>
    <definedName name="FERC332" localSheetId="33">#REF!</definedName>
    <definedName name="FERC332">#REF!</definedName>
    <definedName name="FERC582" localSheetId="29">#REF!</definedName>
    <definedName name="FERC582" localSheetId="31">#REF!</definedName>
    <definedName name="FERC582" localSheetId="32">#REF!</definedName>
    <definedName name="FERC582" localSheetId="33">#REF!</definedName>
    <definedName name="FERC582">#REF!</definedName>
    <definedName name="FERCANNCHG" localSheetId="29">#REF!</definedName>
    <definedName name="FERCANNCHG" localSheetId="31">#REF!</definedName>
    <definedName name="FERCANNCHG" localSheetId="32">#REF!</definedName>
    <definedName name="FERCANNCHG" localSheetId="33">#REF!</definedName>
    <definedName name="FERCANNCHG">#REF!</definedName>
    <definedName name="file">#REF!</definedName>
    <definedName name="FINAPR" localSheetId="29">#REF!</definedName>
    <definedName name="FINAPR" localSheetId="31">#REF!</definedName>
    <definedName name="FINAPR" localSheetId="32">#REF!</definedName>
    <definedName name="FINAPR" localSheetId="33">#REF!</definedName>
    <definedName name="FINAPR">#REF!</definedName>
    <definedName name="FINAUG" localSheetId="29">#REF!</definedName>
    <definedName name="FINAUG" localSheetId="31">#REF!</definedName>
    <definedName name="FINAUG" localSheetId="32">#REF!</definedName>
    <definedName name="FINAUG" localSheetId="33">#REF!</definedName>
    <definedName name="FINAUG">#REF!</definedName>
    <definedName name="FINDEC" localSheetId="29">#REF!</definedName>
    <definedName name="FINDEC" localSheetId="31">#REF!</definedName>
    <definedName name="FINDEC" localSheetId="32">#REF!</definedName>
    <definedName name="FINDEC" localSheetId="33">#REF!</definedName>
    <definedName name="FINDEC">#REF!</definedName>
    <definedName name="FINFEB" localSheetId="29">#REF!</definedName>
    <definedName name="FINFEB" localSheetId="31">#REF!</definedName>
    <definedName name="FINFEB" localSheetId="32">#REF!</definedName>
    <definedName name="FINFEB" localSheetId="33">#REF!</definedName>
    <definedName name="FINFEB">#REF!</definedName>
    <definedName name="FINJAN" localSheetId="29">#REF!</definedName>
    <definedName name="FINJAN" localSheetId="31">#REF!</definedName>
    <definedName name="FINJAN" localSheetId="32">#REF!</definedName>
    <definedName name="FINJAN" localSheetId="33">#REF!</definedName>
    <definedName name="FINJAN">#REF!</definedName>
    <definedName name="FINJUL" localSheetId="29">#REF!</definedName>
    <definedName name="FINJUL" localSheetId="31">#REF!</definedName>
    <definedName name="FINJUL" localSheetId="32">#REF!</definedName>
    <definedName name="FINJUL" localSheetId="33">#REF!</definedName>
    <definedName name="FINJUL">#REF!</definedName>
    <definedName name="FINJUN" localSheetId="29">#REF!</definedName>
    <definedName name="FINJUN" localSheetId="31">#REF!</definedName>
    <definedName name="FINJUN" localSheetId="32">#REF!</definedName>
    <definedName name="FINJUN" localSheetId="33">#REF!</definedName>
    <definedName name="FINJUN">#REF!</definedName>
    <definedName name="FINMAR" localSheetId="29">#REF!</definedName>
    <definedName name="FINMAR" localSheetId="31">#REF!</definedName>
    <definedName name="FINMAR" localSheetId="32">#REF!</definedName>
    <definedName name="FINMAR" localSheetId="33">#REF!</definedName>
    <definedName name="FINMAR">#REF!</definedName>
    <definedName name="FINMAY" localSheetId="29">#REF!</definedName>
    <definedName name="FINMAY" localSheetId="31">#REF!</definedName>
    <definedName name="FINMAY" localSheetId="32">#REF!</definedName>
    <definedName name="FINMAY" localSheetId="33">#REF!</definedName>
    <definedName name="FINMAY">#REF!</definedName>
    <definedName name="FINNOV" localSheetId="29">#REF!</definedName>
    <definedName name="FINNOV" localSheetId="31">#REF!</definedName>
    <definedName name="FINNOV" localSheetId="32">#REF!</definedName>
    <definedName name="FINNOV" localSheetId="33">#REF!</definedName>
    <definedName name="FINNOV">#REF!</definedName>
    <definedName name="FINOCT" localSheetId="29">#REF!</definedName>
    <definedName name="FINOCT" localSheetId="31">#REF!</definedName>
    <definedName name="FINOCT" localSheetId="32">#REF!</definedName>
    <definedName name="FINOCT" localSheetId="33">#REF!</definedName>
    <definedName name="FINOCT">#REF!</definedName>
    <definedName name="FINSEP" localSheetId="29">#REF!</definedName>
    <definedName name="FINSEP" localSheetId="31">#REF!</definedName>
    <definedName name="FINSEP" localSheetId="32">#REF!</definedName>
    <definedName name="FINSEP" localSheetId="33">#REF!</definedName>
    <definedName name="FINSEP">#REF!</definedName>
    <definedName name="FINYTD" localSheetId="29">#REF!</definedName>
    <definedName name="FINYTD" localSheetId="31">#REF!</definedName>
    <definedName name="FINYTD" localSheetId="32">#REF!</definedName>
    <definedName name="FINYTD" localSheetId="33">#REF!</definedName>
    <definedName name="FINYTD">#REF!</definedName>
    <definedName name="forecastcases" localSheetId="32">#REF!</definedName>
    <definedName name="forecastcases" localSheetId="33">#REF!</definedName>
    <definedName name="forecastcases">#REF!</definedName>
    <definedName name="FORM10KSUM" localSheetId="29">#REF!</definedName>
    <definedName name="FORM10KSUM" localSheetId="31">#REF!</definedName>
    <definedName name="FORM10KSUM" localSheetId="32">#REF!</definedName>
    <definedName name="FORM10KSUM" localSheetId="33">#REF!</definedName>
    <definedName name="FORM10KSUM">#REF!</definedName>
    <definedName name="FORM10KSUMDTL" localSheetId="29">#REF!</definedName>
    <definedName name="FORM10KSUMDTL" localSheetId="31">#REF!</definedName>
    <definedName name="FORM10KSUMDTL" localSheetId="32">#REF!</definedName>
    <definedName name="FORM10KSUMDTL" localSheetId="33">#REF!</definedName>
    <definedName name="FORM10KSUMDTL">#REF!</definedName>
    <definedName name="FORM10KWTR" localSheetId="29">#REF!</definedName>
    <definedName name="FORM10KWTR" localSheetId="31">#REF!</definedName>
    <definedName name="FORM10KWTR" localSheetId="32">#REF!</definedName>
    <definedName name="FORM10KWTR" localSheetId="33">#REF!</definedName>
    <definedName name="FORM10KWTR">#REF!</definedName>
    <definedName name="FORM10KWTRDTL" localSheetId="29">#REF!</definedName>
    <definedName name="FORM10KWTRDTL" localSheetId="31">#REF!</definedName>
    <definedName name="FORM10KWTRDTL" localSheetId="32">#REF!</definedName>
    <definedName name="FORM10KWTRDTL" localSheetId="33">#REF!</definedName>
    <definedName name="FORM10KWTRDTL">#REF!</definedName>
    <definedName name="gg" localSheetId="30" hidden="1">{#N/A,#N/A,FALSE,"GLDwnLoad"}</definedName>
    <definedName name="gg" localSheetId="27" hidden="1">{#N/A,#N/A,FALSE,"GLDwnLoad"}</definedName>
    <definedName name="gg" hidden="1">{#N/A,#N/A,FALSE,"GLDwnLoad"}</definedName>
    <definedName name="gg_1" localSheetId="30" hidden="1">{#N/A,#N/A,FALSE,"GLDwnLoad"}</definedName>
    <definedName name="gg_1" localSheetId="27" hidden="1">{#N/A,#N/A,FALSE,"GLDwnLoad"}</definedName>
    <definedName name="gg_1" hidden="1">{#N/A,#N/A,FALSE,"GLDwnLoad"}</definedName>
    <definedName name="gl" localSheetId="30" hidden="1">{#N/A,#N/A,FALSE,"GLDwnLoad"}</definedName>
    <definedName name="gl" localSheetId="27" hidden="1">{#N/A,#N/A,FALSE,"GLDwnLoad"}</definedName>
    <definedName name="gl" hidden="1">{#N/A,#N/A,FALSE,"GLDwnLoad"}</definedName>
    <definedName name="gl_1" localSheetId="30" hidden="1">{#N/A,#N/A,FALSE,"GLDwnLoad"}</definedName>
    <definedName name="gl_1" localSheetId="27" hidden="1">{#N/A,#N/A,FALSE,"GLDwnLoad"}</definedName>
    <definedName name="gl_1" hidden="1">{#N/A,#N/A,FALSE,"GLDwnLoad"}</definedName>
    <definedName name="HCMINTERRUPT" localSheetId="29">#REF!</definedName>
    <definedName name="HCMINTERRUPT" localSheetId="32">#REF!</definedName>
    <definedName name="HCMINTERRUPT" localSheetId="33">#REF!</definedName>
    <definedName name="HCMINTERRUPT">#REF!</definedName>
    <definedName name="hh" localSheetId="30" hidden="1">{#N/A,#N/A,FALSE,"Sheet1";#N/A,#N/A,FALSE,"Sheet1"}</definedName>
    <definedName name="hh" localSheetId="27" hidden="1">{#N/A,#N/A,FALSE,"Sheet1";#N/A,#N/A,FALSE,"Sheet1"}</definedName>
    <definedName name="hh" hidden="1">{#N/A,#N/A,FALSE,"Sheet1";#N/A,#N/A,FALSE,"Sheet1"}</definedName>
    <definedName name="hh_1" localSheetId="30" hidden="1">{#N/A,#N/A,FALSE,"Sheet1";#N/A,#N/A,FALSE,"Sheet1"}</definedName>
    <definedName name="hh_1" localSheetId="27" hidden="1">{#N/A,#N/A,FALSE,"Sheet1";#N/A,#N/A,FALSE,"Sheet1"}</definedName>
    <definedName name="hh_1" hidden="1">{#N/A,#N/A,FALSE,"Sheet1";#N/A,#N/A,FALSE,"Sheet1"}</definedName>
    <definedName name="holyoke" localSheetId="29">#REF!</definedName>
    <definedName name="holyoke" localSheetId="32">#REF!</definedName>
    <definedName name="holyoke" localSheetId="33">#REF!</definedName>
    <definedName name="holyoke">#REF!</definedName>
    <definedName name="HOURs">#REF!</definedName>
    <definedName name="hwpcoc" localSheetId="29">#REF!</definedName>
    <definedName name="hwpcoc" localSheetId="32">#REF!</definedName>
    <definedName name="hwpcoc" localSheetId="33">#REF!</definedName>
    <definedName name="hwpcoc">#REF!</definedName>
    <definedName name="hwpcoc2" localSheetId="29">#REF!</definedName>
    <definedName name="hwpcoc2" localSheetId="32">#REF!</definedName>
    <definedName name="hwpcoc2" localSheetId="33">#REF!</definedName>
    <definedName name="hwpcoc2">#REF!</definedName>
    <definedName name="ID" localSheetId="18" hidden="1">"9468f0a6-8dcb-4cb4-9f4c-5e00d0e63c13"</definedName>
    <definedName name="ID" localSheetId="19" hidden="1">"dee81fff-dda8-4e25-bc57-7be36be3636b"</definedName>
    <definedName name="ID" localSheetId="20" hidden="1">"c170b722-b461-4d6e-b9ae-d9c1bf1e572a"</definedName>
    <definedName name="ID" localSheetId="21" hidden="1">"b9d11aeb-88be-4172-8020-2bf143b5858a"</definedName>
    <definedName name="ID" localSheetId="22" hidden="1">"f86291b3-11f7-42bd-8c56-4ce52a25be72"</definedName>
    <definedName name="ID" localSheetId="23" hidden="1">"7888eda4-8ed5-4d1b-b638-e2fc7f297e54"</definedName>
    <definedName name="ID" localSheetId="24" hidden="1">"51eb113a-2962-4dc3-a45f-882fcf7a11a5"</definedName>
    <definedName name="ID" localSheetId="25" hidden="1">"64be0ea1-2358-435c-8408-1da936cf95c5"</definedName>
    <definedName name="ID" localSheetId="26" hidden="1">"a72675cf-4052-4a51-8fe9-0fa907ab0df9"</definedName>
    <definedName name="ID" localSheetId="29" hidden="1">"e142df58-7669-4f94-a690-cead783db950"</definedName>
    <definedName name="ID" localSheetId="30" hidden="1">"7cf28bf3-25d2-4eb5-8f02-657accf68350"</definedName>
    <definedName name="ID" localSheetId="31" hidden="1">"a2bfbe8f-8fe9-41fb-b9b8-c126ab313159"</definedName>
    <definedName name="ID" localSheetId="32" hidden="1">"1c41bd38-10e3-46f4-ba16-31a08546d1af"</definedName>
    <definedName name="ID" localSheetId="33" hidden="1">"3500a1d2-0076-4a94-aee7-64941e6bf351"</definedName>
    <definedName name="ID" localSheetId="28" hidden="1">"acf2d933-d2f9-4cb1-8258-c3130e8bee43"</definedName>
    <definedName name="ID" localSheetId="27" hidden="1">"17b0b4c8-5a19-4051-941c-b932433fdeb6"</definedName>
    <definedName name="ID" localSheetId="17" hidden="1">"e212f65e-60ac-4987-9c43-647f4811a070"</definedName>
    <definedName name="ID" localSheetId="7" hidden="1">"9910b30e-e65a-4f6c-b687-880ab08b9747"</definedName>
    <definedName name="ID" localSheetId="0" hidden="1">"60e10203-d625-4d6d-9a67-3c9192c1ac30"</definedName>
    <definedName name="ID" localSheetId="1" hidden="1">"4075b436-235c-4bbf-94ab-da0ccea93dea"</definedName>
    <definedName name="ID" localSheetId="2" hidden="1">"7995058a-763d-42a7-8f0e-1e9ae4ddefdb"</definedName>
    <definedName name="ID" localSheetId="14" hidden="1">"7a09f2f3-23a1-42ca-b1d6-67fcd509ebda"</definedName>
    <definedName name="ID" localSheetId="15" hidden="1">"c628cef8-c379-444f-b364-79ff612bd37a"</definedName>
    <definedName name="ID" localSheetId="16" hidden="1">"14fc6d08-27d5-4783-8609-1d7bee871bcf"</definedName>
    <definedName name="ID" localSheetId="3" hidden="1">"3c3af47d-db57-48bf-94d0-b58ed4422df5"</definedName>
    <definedName name="ID" localSheetId="4" hidden="1">"ca6e980a-ccfc-43e2-81eb-5f0905e5c2fd"</definedName>
    <definedName name="ID" localSheetId="5" hidden="1">"ef05a0cf-14f9-4719-9879-4cdb1db3bef1"</definedName>
    <definedName name="ID" localSheetId="6" hidden="1">"7e0e5f54-80b6-4880-9c47-87fd400d6d40"</definedName>
    <definedName name="ID" localSheetId="8" hidden="1">"1259df04-72d8-4531-bc35-517f78c04267"</definedName>
    <definedName name="ID" localSheetId="9" hidden="1">"2d1b6a31-773a-481b-bd8f-ef96f2bf9598"</definedName>
    <definedName name="ID" localSheetId="10" hidden="1">"67e839c1-be95-4e89-9c6e-7b820ff07f57"</definedName>
    <definedName name="ID" localSheetId="11" hidden="1">"0ba36662-e26a-47ef-8738-fdf1d19ce737"</definedName>
    <definedName name="ID" localSheetId="12" hidden="1">"9c796eff-3f72-4426-9850-1444cefd9c63"</definedName>
    <definedName name="ID" localSheetId="13" hidden="1">"c32eddd2-9e90-4fbd-972d-e502a60c0349"</definedName>
    <definedName name="in" localSheetId="30" hidden="1">{#N/A,#N/A,FALSE,"OTHERINPUTS";#N/A,#N/A,FALSE,"DITRATEINPUTS";#N/A,#N/A,FALSE,"SUPPLIEDADJINPUT";#N/A,#N/A,FALSE,"TIMINGDIFFINPUTS";#N/A,#N/A,FALSE,"BR&amp;SUPADJ."}</definedName>
    <definedName name="in" localSheetId="27" hidden="1">{#N/A,#N/A,FALSE,"OTHERINPUTS";#N/A,#N/A,FALSE,"DITRATEINPUTS";#N/A,#N/A,FALSE,"SUPPLIEDADJINPUT";#N/A,#N/A,FALSE,"TIMINGDIFFINPUTS";#N/A,#N/A,FALSE,"BR&amp;SUPADJ."}</definedName>
    <definedName name="in" hidden="1">{#N/A,#N/A,FALSE,"OTHERINPUTS";#N/A,#N/A,FALSE,"DITRATEINPUTS";#N/A,#N/A,FALSE,"SUPPLIEDADJINPUT";#N/A,#N/A,FALSE,"TIMINGDIFFINPUTS";#N/A,#N/A,FALSE,"BR&amp;SUPADJ."}</definedName>
    <definedName name="in_1" localSheetId="30" hidden="1">{#N/A,#N/A,FALSE,"OTHERINPUTS";#N/A,#N/A,FALSE,"DITRATEINPUTS";#N/A,#N/A,FALSE,"SUPPLIEDADJINPUT";#N/A,#N/A,FALSE,"TIMINGDIFFINPUTS";#N/A,#N/A,FALSE,"BR&amp;SUPADJ."}</definedName>
    <definedName name="in_1" localSheetId="27" hidden="1">{#N/A,#N/A,FALSE,"OTHERINPUTS";#N/A,#N/A,FALSE,"DITRATEINPUTS";#N/A,#N/A,FALSE,"SUPPLIEDADJINPUT";#N/A,#N/A,FALSE,"TIMINGDIFFINPUTS";#N/A,#N/A,FALSE,"BR&amp;SUPADJ."}</definedName>
    <definedName name="in_1" hidden="1">{#N/A,#N/A,FALSE,"OTHERINPUTS";#N/A,#N/A,FALSE,"DITRATEINPUTS";#N/A,#N/A,FALSE,"SUPPLIEDADJINPUT";#N/A,#N/A,FALSE,"TIMINGDIFFINPUTS";#N/A,#N/A,FALSE,"BR&amp;SUPADJ."}</definedName>
    <definedName name="index" localSheetId="29">#REF!</definedName>
    <definedName name="index" localSheetId="32">#REF!</definedName>
    <definedName name="index" localSheetId="33">#REF!</definedName>
    <definedName name="index">#REF!</definedName>
    <definedName name="INPUT_IN_FERC_FORM_DATABASE">#REF!</definedName>
    <definedName name="INTEREST_EXPENSE" localSheetId="29">#REF!</definedName>
    <definedName name="INTEREST_EXPENSE" localSheetId="31">#REF!</definedName>
    <definedName name="INTEREST_EXPENSE" localSheetId="32">#REF!</definedName>
    <definedName name="INTEREST_EXPENSE" localSheetId="33">#REF!</definedName>
    <definedName name="INTEREST_EXPENSE">#REF!</definedName>
    <definedName name="Interest_Note" localSheetId="29">#REF!</definedName>
    <definedName name="Interest_Note" localSheetId="31">#REF!</definedName>
    <definedName name="Interest_Note" localSheetId="32">#REF!</definedName>
    <definedName name="Interest_Note" localSheetId="33">#REF!</definedName>
    <definedName name="Interest_Note">#REF!</definedName>
    <definedName name="Inventory_Note" localSheetId="29">#REF!</definedName>
    <definedName name="Inventory_Note" localSheetId="31">#REF!</definedName>
    <definedName name="Inventory_Note" localSheetId="32">#REF!</definedName>
    <definedName name="Inventory_Note" localSheetId="33">#REF!</definedName>
    <definedName name="Inventory_Note">#REF!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_CIQ" hidden="1">"c5066"</definedName>
    <definedName name="IQ_EPS_GW_EST" hidden="1">"c1737"</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DISTRIBUTABLE_CASH_CIQ_COL" hidden="1">"c11568"</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_CIQ_COL" hidden="1">"c11579"</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SBC_DIFF_CIQ_COL" hidden="1">"c11507"</definedName>
    <definedName name="IQ_EST_EBITDA_SBC_SURPRISE_PERCENT_CIQ_COL" hidden="1">"c11516"</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PERIOD_ID" hidden="1">"c13923"</definedName>
    <definedName name="IQ_EST_RECURRING_PROFIT_SHARE_DIFF_CIQ_COL" hidden="1">"c11690"</definedName>
    <definedName name="IQ_EST_RECURRING_PROFIT_SHARE_SURPRISE_PERCENT_CIQ_COL" hidden="1">"c11700"</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_CIQ_COL" hidden="1">"c11617"</definedName>
    <definedName name="IQ_FFO_GUIDANCE_CIQ" hidden="1">"c4968"</definedName>
    <definedName name="IQ_FFO_GUIDANCE_CIQ_COL" hidden="1">"c11615"</definedName>
    <definedName name="IQ_FFO_HIGH_EST_CIQ_COL" hidden="1">"c11624"</definedName>
    <definedName name="IQ_FFO_HIGH_GUIDANCE_CIQ" hidden="1">"c4596"</definedName>
    <definedName name="IQ_FFO_HIGH_GUIDANCE_CIQ_COL" hidden="1">"c11245"</definedName>
    <definedName name="IQ_FFO_LOW_EST_CIQ_COL" hidden="1">"c11625"</definedName>
    <definedName name="IQ_FFO_LOW_GUIDANCE_CIQ" hidden="1">"c4636"</definedName>
    <definedName name="IQ_FFO_LOW_GUIDANCE_CIQ_COL" hidden="1">"c11285"</definedName>
    <definedName name="IQ_FFO_MEDIAN_EST_CIQ_COL" hidden="1">"c11626"</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_CIQ_COL" hidden="1">"c11628"</definedName>
    <definedName name="IQ_FFO_TOTAL_REVENUE" hidden="1">"c16060"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42345.614837963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39416.5085416666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OBALANCE" localSheetId="29">#REF!</definedName>
    <definedName name="ISOBALANCE" localSheetId="31">#REF!</definedName>
    <definedName name="ISOBALANCE" localSheetId="32">#REF!</definedName>
    <definedName name="ISOBALANCE" localSheetId="33">#REF!</definedName>
    <definedName name="ISOBALANCE">#REF!</definedName>
    <definedName name="ISORECON" localSheetId="29">#REF!</definedName>
    <definedName name="ISORECON" localSheetId="31">#REF!</definedName>
    <definedName name="ISORECON" localSheetId="32">#REF!</definedName>
    <definedName name="ISORECON" localSheetId="33">#REF!</definedName>
    <definedName name="ISORECON">#REF!</definedName>
    <definedName name="ISOSUMMARY" localSheetId="29">#REF!</definedName>
    <definedName name="ISOSUMMARY" localSheetId="31">#REF!</definedName>
    <definedName name="ISOSUMMARY" localSheetId="32">#REF!</definedName>
    <definedName name="ISOSUMMARY" localSheetId="33">#REF!</definedName>
    <definedName name="ISOSUMMARY">#REF!</definedName>
    <definedName name="ISOTARIFF" localSheetId="29">#REF!</definedName>
    <definedName name="ISOTARIFF" localSheetId="31">#REF!</definedName>
    <definedName name="ISOTARIFF" localSheetId="32">#REF!</definedName>
    <definedName name="ISOTARIFF" localSheetId="33">#REF!</definedName>
    <definedName name="ISOTARIFF">#REF!</definedName>
    <definedName name="jkkjlj" localSheetId="30"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 localSheetId="2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localSheetId="30"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localSheetId="2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ournalEntry" localSheetId="29">#REF!</definedName>
    <definedName name="JournalEntry" localSheetId="33">#REF!</definedName>
    <definedName name="JournalEntry">#REF!</definedName>
    <definedName name="kjkj" localSheetId="30" hidden="1">{#N/A,#N/A,FALSE,"OTHERINPUTS";#N/A,#N/A,FALSE,"DITRATEINPUTS";#N/A,#N/A,FALSE,"SUPPLIEDADJINPUT";#N/A,#N/A,FALSE,"TIMINGDIFFINPUTS";#N/A,#N/A,FALSE,"BR&amp;SUPADJ."}</definedName>
    <definedName name="kjkj" localSheetId="27" hidden="1">{#N/A,#N/A,FALSE,"OTHERINPUTS";#N/A,#N/A,FALSE,"DITRATEINPUTS";#N/A,#N/A,FALSE,"SUPPLIEDADJINPUT";#N/A,#N/A,FALSE,"TIMINGDIFFINPUTS";#N/A,#N/A,FALSE,"BR&amp;SUPADJ."}</definedName>
    <definedName name="kjkj" hidden="1">{#N/A,#N/A,FALSE,"OTHERINPUTS";#N/A,#N/A,FALSE,"DITRATEINPUTS";#N/A,#N/A,FALSE,"SUPPLIEDADJINPUT";#N/A,#N/A,FALSE,"TIMINGDIFFINPUTS";#N/A,#N/A,FALSE,"BR&amp;SUPADJ."}</definedName>
    <definedName name="kjkj_1" localSheetId="30" hidden="1">{#N/A,#N/A,FALSE,"OTHERINPUTS";#N/A,#N/A,FALSE,"DITRATEINPUTS";#N/A,#N/A,FALSE,"SUPPLIEDADJINPUT";#N/A,#N/A,FALSE,"TIMINGDIFFINPUTS";#N/A,#N/A,FALSE,"BR&amp;SUPADJ."}</definedName>
    <definedName name="kjkj_1" localSheetId="27" hidden="1">{#N/A,#N/A,FALSE,"OTHERINPUTS";#N/A,#N/A,FALSE,"DITRATEINPUTS";#N/A,#N/A,FALSE,"SUPPLIEDADJINPUT";#N/A,#N/A,FALSE,"TIMINGDIFFINPUTS";#N/A,#N/A,FALSE,"BR&amp;SUPADJ."}</definedName>
    <definedName name="kjkj_1" hidden="1">{#N/A,#N/A,FALSE,"OTHERINPUTS";#N/A,#N/A,FALSE,"DITRATEINPUTS";#N/A,#N/A,FALSE,"SUPPLIEDADJINPUT";#N/A,#N/A,FALSE,"TIMINGDIFFINPUTS";#N/A,#N/A,FALSE,"BR&amp;SUPADJ."}</definedName>
    <definedName name="LiabEquityRange" localSheetId="29">#REF!</definedName>
    <definedName name="LiabEquityRange" localSheetId="31">#REF!</definedName>
    <definedName name="LiabEquityRange" localSheetId="32">#REF!</definedName>
    <definedName name="LiabEquityRange" localSheetId="33">#REF!</definedName>
    <definedName name="LiabEquityRange">#REF!</definedName>
    <definedName name="List_Cases" localSheetId="29">OFFSET(#REF!,0,0,0,COUNTA(#REF!))</definedName>
    <definedName name="List_Cases" localSheetId="31">OFFSET(#REF!,0,0,0,COUNTA(#REF!))</definedName>
    <definedName name="List_Cases" localSheetId="32">OFFSET(#REF!,0,0,0,COUNTA(#REF!))</definedName>
    <definedName name="List_Cases" localSheetId="33">OFFSET(#REF!,0,0,0,COUNTA(#REF!))</definedName>
    <definedName name="List_Cases">OFFSET(#REF!,0,0,0,COUNTA(#REF!))</definedName>
    <definedName name="LoadLosses" localSheetId="29">#REF!</definedName>
    <definedName name="LoadLosses" localSheetId="32">#REF!</definedName>
    <definedName name="LoadLosses" localSheetId="33">#REF!</definedName>
    <definedName name="LoadLosses">#REF!</definedName>
    <definedName name="Local" localSheetId="29">#REF!</definedName>
    <definedName name="Local" localSheetId="32">#REF!</definedName>
    <definedName name="Local" localSheetId="33">#REF!</definedName>
    <definedName name="Local">#REF!</definedName>
    <definedName name="MEPCOEquity" localSheetId="29">#REF!</definedName>
    <definedName name="MEPCOEquity" localSheetId="31">#REF!</definedName>
    <definedName name="MEPCOEquity" localSheetId="32">#REF!</definedName>
    <definedName name="MEPCOEquity" localSheetId="33">#REF!</definedName>
    <definedName name="MEPCOEquity">#REF!</definedName>
    <definedName name="minus_S_W_2001" localSheetId="29">#REF!</definedName>
    <definedName name="minus_S_W_2001" localSheetId="32">#REF!</definedName>
    <definedName name="minus_S_W_2001" localSheetId="33">#REF!</definedName>
    <definedName name="minus_S_W_2001">#REF!</definedName>
    <definedName name="MONTH">#REF!</definedName>
    <definedName name="Months" localSheetId="29">#REF!</definedName>
    <definedName name="Months" localSheetId="32">#REF!</definedName>
    <definedName name="Months" localSheetId="33">#REF!</definedName>
    <definedName name="Months">#REF!</definedName>
    <definedName name="MPD_Plant_TotalTransmission" localSheetId="29">#REF!</definedName>
    <definedName name="MPD_Plant_TotalTransmission" localSheetId="33">#REF!</definedName>
    <definedName name="MPD_Plant_TotalTransmission">#REF!</definedName>
    <definedName name="MPD_Plant_Transmission" localSheetId="29">#REF!</definedName>
    <definedName name="MPD_Plant_Transmission" localSheetId="33">#REF!</definedName>
    <definedName name="MPD_Plant_Transmission">#REF!</definedName>
    <definedName name="MYEquity" localSheetId="29">#REF!</definedName>
    <definedName name="MYEquity" localSheetId="31">#REF!</definedName>
    <definedName name="MYEquity" localSheetId="32">#REF!</definedName>
    <definedName name="MYEquity" localSheetId="33">#REF!</definedName>
    <definedName name="MYEquity">#REF!</definedName>
    <definedName name="MYMEPCOEquity" localSheetId="29">#REF!</definedName>
    <definedName name="MYMEPCOEquity" localSheetId="31">#REF!</definedName>
    <definedName name="MYMEPCOEquity" localSheetId="32">#REF!</definedName>
    <definedName name="MYMEPCOEquity" localSheetId="33">#REF!</definedName>
    <definedName name="MYMEPCOEquity">#REF!</definedName>
    <definedName name="na" localSheetId="30" hidden="1">#REF!</definedName>
    <definedName name="na" localSheetId="27" hidden="1">#REF!</definedName>
    <definedName name="na" hidden="1">#REF!</definedName>
    <definedName name="naec1" localSheetId="29">#REF!</definedName>
    <definedName name="naec1" localSheetId="32">#REF!</definedName>
    <definedName name="naec1" localSheetId="33">#REF!</definedName>
    <definedName name="naec1">#REF!</definedName>
    <definedName name="naec2" localSheetId="29">#REF!</definedName>
    <definedName name="naec2" localSheetId="32">#REF!</definedName>
    <definedName name="naec2" localSheetId="33">#REF!</definedName>
    <definedName name="naec2">#REF!</definedName>
    <definedName name="naeccoc" localSheetId="29">#REF!</definedName>
    <definedName name="naeccoc" localSheetId="32">#REF!</definedName>
    <definedName name="naeccoc" localSheetId="33">#REF!</definedName>
    <definedName name="naeccoc">#REF!</definedName>
    <definedName name="NAECCOC2" localSheetId="29">#REF!</definedName>
    <definedName name="NAECCOC2" localSheetId="32">#REF!</definedName>
    <definedName name="NAECCOC2" localSheetId="33">#REF!</definedName>
    <definedName name="NAECCOC2">#REF!</definedName>
    <definedName name="Net_Income" localSheetId="29">#REF!</definedName>
    <definedName name="Net_Income" localSheetId="31">#REF!</definedName>
    <definedName name="Net_Income" localSheetId="32">#REF!</definedName>
    <definedName name="Net_Income" localSheetId="33">#REF!</definedName>
    <definedName name="Net_Income">#REF!</definedName>
    <definedName name="newname" localSheetId="30" hidden="1">{#N/A,#N/A,TRUE,"Rate P&amp;L";#N/A,#N/A,TRUE,"P&amp;L water";#N/A,#N/A,TRUE,"P&amp;L SH&amp;W";#N/A,#N/A,TRUE,"Rate G";#N/A,#N/A,TRUE,"Rate GV";#N/A,#N/A,TRUE,"Rate LG"}</definedName>
    <definedName name="newname" localSheetId="27" hidden="1">{#N/A,#N/A,TRUE,"Rate P&amp;L";#N/A,#N/A,TRUE,"P&amp;L water";#N/A,#N/A,TRUE,"P&amp;L SH&amp;W";#N/A,#N/A,TRUE,"Rate G";#N/A,#N/A,TRUE,"Rate GV";#N/A,#N/A,TRUE,"Rate LG"}</definedName>
    <definedName name="newname" hidden="1">{#N/A,#N/A,TRUE,"Rate P&amp;L";#N/A,#N/A,TRUE,"P&amp;L water";#N/A,#N/A,TRUE,"P&amp;L SH&amp;W";#N/A,#N/A,TRUE,"Rate G";#N/A,#N/A,TRUE,"Rate GV";#N/A,#N/A,TRUE,"Rate LG"}</definedName>
    <definedName name="newname_1" localSheetId="30" hidden="1">{#N/A,#N/A,TRUE,"Rate P&amp;L";#N/A,#N/A,TRUE,"P&amp;L water";#N/A,#N/A,TRUE,"P&amp;L SH&amp;W";#N/A,#N/A,TRUE,"Rate G";#N/A,#N/A,TRUE,"Rate GV";#N/A,#N/A,TRUE,"Rate LG"}</definedName>
    <definedName name="newname_1" localSheetId="27" hidden="1">{#N/A,#N/A,TRUE,"Rate P&amp;L";#N/A,#N/A,TRUE,"P&amp;L water";#N/A,#N/A,TRUE,"P&amp;L SH&amp;W";#N/A,#N/A,TRUE,"Rate G";#N/A,#N/A,TRUE,"Rate GV";#N/A,#N/A,TRUE,"Rate LG"}</definedName>
    <definedName name="newname_1" hidden="1">{#N/A,#N/A,TRUE,"Rate P&amp;L";#N/A,#N/A,TRUE,"P&amp;L water";#N/A,#N/A,TRUE,"P&amp;L SH&amp;W";#N/A,#N/A,TRUE,"Rate G";#N/A,#N/A,TRUE,"Rate GV";#N/A,#N/A,TRUE,"Rate LG"}</definedName>
    <definedName name="NONCHG" localSheetId="29">#REF!</definedName>
    <definedName name="NONCHG" localSheetId="31">#REF!</definedName>
    <definedName name="NONCHG" localSheetId="32">#REF!</definedName>
    <definedName name="NONCHG" localSheetId="33">#REF!</definedName>
    <definedName name="NONCHG">#REF!</definedName>
    <definedName name="oldname" localSheetId="30" hidden="1">{#N/A,#N/A,TRUE,"Rate P&amp;L";#N/A,#N/A,TRUE,"P&amp;L water";#N/A,#N/A,TRUE,"P&amp;L SH&amp;W";#N/A,#N/A,TRUE,"Rate G";#N/A,#N/A,TRUE,"Rate GV";#N/A,#N/A,TRUE,"Rate LG"}</definedName>
    <definedName name="oldname" localSheetId="27" hidden="1">{#N/A,#N/A,TRUE,"Rate P&amp;L";#N/A,#N/A,TRUE,"P&amp;L water";#N/A,#N/A,TRUE,"P&amp;L SH&amp;W";#N/A,#N/A,TRUE,"Rate G";#N/A,#N/A,TRUE,"Rate GV";#N/A,#N/A,TRUE,"Rate LG"}</definedName>
    <definedName name="oldname" hidden="1">{#N/A,#N/A,TRUE,"Rate P&amp;L";#N/A,#N/A,TRUE,"P&amp;L water";#N/A,#N/A,TRUE,"P&amp;L SH&amp;W";#N/A,#N/A,TRUE,"Rate G";#N/A,#N/A,TRUE,"Rate GV";#N/A,#N/A,TRUE,"Rate LG"}</definedName>
    <definedName name="oldname_1" localSheetId="30" hidden="1">{#N/A,#N/A,TRUE,"Rate P&amp;L";#N/A,#N/A,TRUE,"P&amp;L water";#N/A,#N/A,TRUE,"P&amp;L SH&amp;W";#N/A,#N/A,TRUE,"Rate G";#N/A,#N/A,TRUE,"Rate GV";#N/A,#N/A,TRUE,"Rate LG"}</definedName>
    <definedName name="oldname_1" localSheetId="27" hidden="1">{#N/A,#N/A,TRUE,"Rate P&amp;L";#N/A,#N/A,TRUE,"P&amp;L water";#N/A,#N/A,TRUE,"P&amp;L SH&amp;W";#N/A,#N/A,TRUE,"Rate G";#N/A,#N/A,TRUE,"Rate GV";#N/A,#N/A,TRUE,"Rate LG"}</definedName>
    <definedName name="oldname_1" hidden="1">{#N/A,#N/A,TRUE,"Rate P&amp;L";#N/A,#N/A,TRUE,"P&amp;L water";#N/A,#N/A,TRUE,"P&amp;L SH&amp;W";#N/A,#N/A,TRUE,"Rate G";#N/A,#N/A,TRUE,"Rate GV";#N/A,#N/A,TRUE,"Rate LG"}</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ooi_SOCFInputsCurrMo" localSheetId="29">#REF!</definedName>
    <definedName name="ooi_SOCFInputsCurrMo" localSheetId="31">#REF!</definedName>
    <definedName name="ooi_SOCFInputsCurrMo" localSheetId="33">#REF!</definedName>
    <definedName name="ooi_SOCFInputsCurrMo">#REF!</definedName>
    <definedName name="ooi_SOCFInputsYTD" localSheetId="29">#REF!</definedName>
    <definedName name="ooi_SOCFInputsYTD" localSheetId="31">#REF!</definedName>
    <definedName name="ooi_SOCFInputsYTD" localSheetId="32">#REF!</definedName>
    <definedName name="ooi_SOCFInputsYTD" localSheetId="33">#REF!</definedName>
    <definedName name="ooi_SOCFInputsYTD">#REF!</definedName>
    <definedName name="oop_BalShtYOYLiab" localSheetId="29">#REF!</definedName>
    <definedName name="oop_BalShtYOYLiab" localSheetId="31">#REF!</definedName>
    <definedName name="oop_BalShtYOYLiab" localSheetId="32">#REF!</definedName>
    <definedName name="oop_BalShtYOYLiab" localSheetId="33">#REF!</definedName>
    <definedName name="oop_BalShtYOYLiab">#REF!</definedName>
    <definedName name="oop_IncStmtYOY" localSheetId="29">#REF!</definedName>
    <definedName name="oop_IncStmtYOY" localSheetId="31">#REF!</definedName>
    <definedName name="oop_IncStmtYOY" localSheetId="32">#REF!</definedName>
    <definedName name="oop_IncStmtYOY" localSheetId="33">#REF!</definedName>
    <definedName name="oop_IncStmtYOY">#REF!</definedName>
    <definedName name="OOP_is" localSheetId="29">#REF!</definedName>
    <definedName name="OOP_is" localSheetId="31">#REF!</definedName>
    <definedName name="OOP_is" localSheetId="32">#REF!</definedName>
    <definedName name="OOP_is" localSheetId="33">#REF!</definedName>
    <definedName name="OOP_is">#REF!</definedName>
    <definedName name="OOP_IS_TB" localSheetId="29">#REF!</definedName>
    <definedName name="OOP_IS_TB" localSheetId="31">#REF!</definedName>
    <definedName name="OOP_IS_TB" localSheetId="32">#REF!</definedName>
    <definedName name="OOP_IS_TB" localSheetId="33">#REF!</definedName>
    <definedName name="OOP_IS_TB">#REF!</definedName>
    <definedName name="oop_SOCFinputs" localSheetId="29">#REF!</definedName>
    <definedName name="oop_SOCFinputs" localSheetId="31">#REF!</definedName>
    <definedName name="oop_SOCFinputs" localSheetId="32">#REF!</definedName>
    <definedName name="oop_SOCFinputs" localSheetId="33">#REF!</definedName>
    <definedName name="oop_SOCFinputs">#REF!</definedName>
    <definedName name="OPENACCESS" localSheetId="29">#REF!</definedName>
    <definedName name="OPENACCESS" localSheetId="31">#REF!</definedName>
    <definedName name="OPENACCESS" localSheetId="32">#REF!</definedName>
    <definedName name="OPENACCESS" localSheetId="33">#REF!</definedName>
    <definedName name="OPENACCESS">#REF!</definedName>
    <definedName name="options">#REF!</definedName>
    <definedName name="OtherCurLiab_Note" localSheetId="29">#REF!</definedName>
    <definedName name="OtherCurLiab_Note" localSheetId="31">#REF!</definedName>
    <definedName name="OtherCurLiab_Note" localSheetId="32">#REF!</definedName>
    <definedName name="OtherCurLiab_Note" localSheetId="33">#REF!</definedName>
    <definedName name="OtherCurLiab_Note">#REF!</definedName>
    <definedName name="OtherIncExp_Note" localSheetId="29">#REF!</definedName>
    <definedName name="OtherIncExp_Note" localSheetId="31">#REF!</definedName>
    <definedName name="OtherIncExp_Note" localSheetId="32">#REF!</definedName>
    <definedName name="OtherIncExp_Note" localSheetId="33">#REF!</definedName>
    <definedName name="OtherIncExp_Note">#REF!</definedName>
    <definedName name="panel" localSheetId="29">#REF!</definedName>
    <definedName name="panel" localSheetId="32">#REF!</definedName>
    <definedName name="panel" localSheetId="33">#REF!</definedName>
    <definedName name="panel">#REF!</definedName>
    <definedName name="peaks" localSheetId="29">#REF!</definedName>
    <definedName name="peaks" localSheetId="32">#REF!</definedName>
    <definedName name="peaks" localSheetId="33">#REF!</definedName>
    <definedName name="peaks">#REF!</definedName>
    <definedName name="plant_alloc_post_96" localSheetId="29">#REF!</definedName>
    <definedName name="plant_alloc_post_96" localSheetId="31">#REF!</definedName>
    <definedName name="plant_alloc_post_96" localSheetId="32">#REF!</definedName>
    <definedName name="plant_alloc_post_96" localSheetId="33">#REF!</definedName>
    <definedName name="plant_alloc_post_96">#REF!</definedName>
    <definedName name="plant_alloc_pre_97" localSheetId="29">#REF!</definedName>
    <definedName name="plant_alloc_pre_97" localSheetId="31">#REF!</definedName>
    <definedName name="plant_alloc_pre_97" localSheetId="32">#REF!</definedName>
    <definedName name="plant_alloc_pre_97" localSheetId="33">#REF!</definedName>
    <definedName name="plant_alloc_pre_97">#REF!</definedName>
    <definedName name="PlantAllocator" localSheetId="29">#REF!</definedName>
    <definedName name="PlantAllocator" localSheetId="33">#REF!</definedName>
    <definedName name="PlantAllocator">#REF!</definedName>
    <definedName name="PP_Estimates" localSheetId="29">#REF!</definedName>
    <definedName name="PP_Estimates" localSheetId="31">#REF!</definedName>
    <definedName name="PP_Estimates" localSheetId="32">#REF!</definedName>
    <definedName name="PP_Estimates" localSheetId="33">#REF!</definedName>
    <definedName name="PP_Estimates">#REF!</definedName>
    <definedName name="PPage" localSheetId="29">#REF!</definedName>
    <definedName name="PPage" localSheetId="32">#REF!</definedName>
    <definedName name="PPage" localSheetId="33">#REF!</definedName>
    <definedName name="PPage">#REF!</definedName>
    <definedName name="PPage1" localSheetId="29">#REF!</definedName>
    <definedName name="PPage1" localSheetId="32">#REF!</definedName>
    <definedName name="PPage1" localSheetId="33">#REF!</definedName>
    <definedName name="PPage1">#REF!</definedName>
    <definedName name="PPage2" localSheetId="29">#REF!</definedName>
    <definedName name="PPage2" localSheetId="32">#REF!</definedName>
    <definedName name="PPage2" localSheetId="33">#REF!</definedName>
    <definedName name="PPage2">#REF!</definedName>
    <definedName name="pr" localSheetId="30"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 localSheetId="2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localSheetId="30"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localSheetId="2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_xlnm.Print_Area" localSheetId="29">#REF!</definedName>
    <definedName name="_xlnm.Print_Area" localSheetId="31">'Attachment Supp - 4'!$A$1:$H$22</definedName>
    <definedName name="_xlnm.Print_Area" localSheetId="32">'Attachment Supp - 5'!$A$1:$O$47</definedName>
    <definedName name="_xlnm.Print_Area" localSheetId="33">#REF!</definedName>
    <definedName name="_xlnm.Print_Area" localSheetId="28">'Attachment Supp 1'!$A$1:$K$193</definedName>
    <definedName name="_xlnm.Print_Area" localSheetId="15">'WS 10a Remeasurement'!$A$1:$X$48</definedName>
    <definedName name="_xlnm.Print_Area">#REF!</definedName>
    <definedName name="Print_Area_MI" localSheetId="29">#REF!</definedName>
    <definedName name="Print_Area_MI" localSheetId="31">#REF!</definedName>
    <definedName name="Print_Area_MI" localSheetId="32">#REF!</definedName>
    <definedName name="Print_Area_MI" localSheetId="33">#REF!</definedName>
    <definedName name="Print_Area_MI">#REF!</definedName>
    <definedName name="_xlnm.Print_Titles">#N/A</definedName>
    <definedName name="psnh_pilot" localSheetId="29">#REF!</definedName>
    <definedName name="psnh_pilot" localSheetId="32">#REF!</definedName>
    <definedName name="psnh_pilot" localSheetId="33">#REF!</definedName>
    <definedName name="psnh_pilot">#REF!</definedName>
    <definedName name="psnh1" localSheetId="29">#REF!</definedName>
    <definedName name="psnh1" localSheetId="32">#REF!</definedName>
    <definedName name="psnh1" localSheetId="33">#REF!</definedName>
    <definedName name="psnh1">#REF!</definedName>
    <definedName name="psnh2" localSheetId="29">#REF!</definedName>
    <definedName name="psnh2" localSheetId="32">#REF!</definedName>
    <definedName name="psnh2" localSheetId="33">#REF!</definedName>
    <definedName name="psnh2">#REF!</definedName>
    <definedName name="psnhcoc" localSheetId="29">#REF!</definedName>
    <definedName name="psnhcoc" localSheetId="32">#REF!</definedName>
    <definedName name="psnhcoc" localSheetId="33">#REF!</definedName>
    <definedName name="psnhcoc">#REF!</definedName>
    <definedName name="PSNHCOC2" localSheetId="29">#REF!</definedName>
    <definedName name="PSNHCOC2" localSheetId="32">#REF!</definedName>
    <definedName name="PSNHCOC2" localSheetId="33">#REF!</definedName>
    <definedName name="PSNHCOC2">#REF!</definedName>
    <definedName name="PTF_alloc_post_96" localSheetId="29">#REF!</definedName>
    <definedName name="PTF_alloc_post_96" localSheetId="31">#REF!</definedName>
    <definedName name="PTF_alloc_post_96" localSheetId="32">#REF!</definedName>
    <definedName name="PTF_alloc_post_96" localSheetId="33">#REF!</definedName>
    <definedName name="PTF_alloc_post_96">#REF!</definedName>
    <definedName name="PTF_alloc_pre_97" localSheetId="29">#REF!</definedName>
    <definedName name="PTF_alloc_pre_97" localSheetId="31">#REF!</definedName>
    <definedName name="PTF_alloc_pre_97" localSheetId="32">#REF!</definedName>
    <definedName name="PTF_alloc_pre_97" localSheetId="33">#REF!</definedName>
    <definedName name="PTF_alloc_pre_97">#REF!</definedName>
    <definedName name="PTFallocator" localSheetId="29">#REF!</definedName>
    <definedName name="PTFallocator" localSheetId="33">#REF!</definedName>
    <definedName name="PTFallocator">#REF!</definedName>
    <definedName name="Purpose" localSheetId="29">#REF!</definedName>
    <definedName name="Purpose" localSheetId="32">#REF!</definedName>
    <definedName name="Purpose" localSheetId="33">#REF!</definedName>
    <definedName name="Purpose">#REF!</definedName>
    <definedName name="PurPwrEstimates" localSheetId="29">#REF!</definedName>
    <definedName name="PurPwrEstimates" localSheetId="31">#REF!</definedName>
    <definedName name="PurPwrEstimates" localSheetId="32">#REF!</definedName>
    <definedName name="PurPwrEstimates" localSheetId="33">#REF!</definedName>
    <definedName name="PurPwrEstimates">#REF!</definedName>
    <definedName name="qqq" localSheetId="30" hidden="1">{#N/A,#N/A,FALSE,"Sheet1";#N/A,#N/A,FALSE,"Sheet1"}</definedName>
    <definedName name="qqq" localSheetId="27" hidden="1">{#N/A,#N/A,FALSE,"Sheet1";#N/A,#N/A,FALSE,"Sheet1"}</definedName>
    <definedName name="qqq" hidden="1">{#N/A,#N/A,FALSE,"Sheet1";#N/A,#N/A,FALSE,"Sheet1"}</definedName>
    <definedName name="qqq_1" localSheetId="30" hidden="1">{#N/A,#N/A,FALSE,"Sheet1";#N/A,#N/A,FALSE,"Sheet1"}</definedName>
    <definedName name="qqq_1" localSheetId="27" hidden="1">{#N/A,#N/A,FALSE,"Sheet1";#N/A,#N/A,FALSE,"Sheet1"}</definedName>
    <definedName name="qqq_1" hidden="1">{#N/A,#N/A,FALSE,"Sheet1";#N/A,#N/A,FALSE,"Sheet1"}</definedName>
    <definedName name="QTD" localSheetId="29">#REF!</definedName>
    <definedName name="QTD" localSheetId="31">#REF!</definedName>
    <definedName name="QTD" localSheetId="32">#REF!</definedName>
    <definedName name="QTD" localSheetId="33">#REF!</definedName>
    <definedName name="QTD">#REF!</definedName>
    <definedName name="Quarters">#REF!</definedName>
    <definedName name="rateyears" localSheetId="32">#REF!</definedName>
    <definedName name="rateyears" localSheetId="33">#REF!</definedName>
    <definedName name="rateyears">#REF!</definedName>
    <definedName name="RECONFINCHK" localSheetId="29">#REF!</definedName>
    <definedName name="RECONFINCHK" localSheetId="31">#REF!</definedName>
    <definedName name="RECONFINCHK" localSheetId="32">#REF!</definedName>
    <definedName name="RECONFINCHK" localSheetId="33">#REF!</definedName>
    <definedName name="RECONFINCHK">#REF!</definedName>
    <definedName name="Revenue" localSheetId="29">#REF!</definedName>
    <definedName name="Revenue" localSheetId="31">#REF!</definedName>
    <definedName name="Revenue" localSheetId="32">#REF!</definedName>
    <definedName name="Revenue" localSheetId="33">#REF!</definedName>
    <definedName name="Revenue">#REF!</definedName>
    <definedName name="RNS_Credits" localSheetId="29">#REF!</definedName>
    <definedName name="RNS_Credits" localSheetId="31">#REF!</definedName>
    <definedName name="RNS_Credits" localSheetId="32">#REF!</definedName>
    <definedName name="RNS_Credits" localSheetId="33">#REF!</definedName>
    <definedName name="RNS_Credits">#REF!</definedName>
    <definedName name="ROGER" localSheetId="29">#REF!</definedName>
    <definedName name="ROGER" localSheetId="31">#REF!</definedName>
    <definedName name="ROGER" localSheetId="32">#REF!</definedName>
    <definedName name="ROGER" localSheetId="33">#REF!</definedName>
    <definedName name="ROGER">#REF!</definedName>
    <definedName name="S_W_pct_PTF" localSheetId="29">#REF!</definedName>
    <definedName name="S_W_pct_PTF" localSheetId="32">#REF!</definedName>
    <definedName name="S_W_pct_PTF" localSheetId="33">#REF!</definedName>
    <definedName name="S_W_pct_PTF">#REF!</definedName>
    <definedName name="Sales" localSheetId="29">#REF!</definedName>
    <definedName name="Sales" localSheetId="31">#REF!</definedName>
    <definedName name="Sales" localSheetId="32">#REF!</definedName>
    <definedName name="Sales" localSheetId="33">#REF!</definedName>
    <definedName name="Sales">#REF!</definedName>
    <definedName name="SB" localSheetId="29">#REF!</definedName>
    <definedName name="SB" localSheetId="32">#REF!</definedName>
    <definedName name="SB" localSheetId="33">#REF!</definedName>
    <definedName name="SB">#REF!</definedName>
    <definedName name="SCHXDTL" localSheetId="29">#REF!</definedName>
    <definedName name="SCHXDTL" localSheetId="31">#REF!</definedName>
    <definedName name="SCHXDTL" localSheetId="32">#REF!</definedName>
    <definedName name="SCHXDTL" localSheetId="33">#REF!</definedName>
    <definedName name="SCHXDTL">#REF!</definedName>
    <definedName name="SCHXII" localSheetId="29">#REF!</definedName>
    <definedName name="SCHXII" localSheetId="31">#REF!</definedName>
    <definedName name="SCHXII" localSheetId="32">#REF!</definedName>
    <definedName name="SCHXII" localSheetId="33">#REF!</definedName>
    <definedName name="SCHXII">#REF!</definedName>
    <definedName name="select" localSheetId="29">#REF!</definedName>
    <definedName name="select" localSheetId="32">#REF!</definedName>
    <definedName name="select" localSheetId="33">#REF!</definedName>
    <definedName name="select">#REF!</definedName>
    <definedName name="sheet" localSheetId="29">#REF!</definedName>
    <definedName name="sheet" localSheetId="32">#REF!</definedName>
    <definedName name="sheet" localSheetId="33">#REF!</definedName>
    <definedName name="sheet">#REF!</definedName>
    <definedName name="Source" localSheetId="29">#REF!</definedName>
    <definedName name="Source" localSheetId="32">#REF!</definedName>
    <definedName name="Source" localSheetId="33">#REF!</definedName>
    <definedName name="Source">#REF!</definedName>
    <definedName name="STAT44" localSheetId="29">#REF!</definedName>
    <definedName name="STAT44" localSheetId="31">#REF!</definedName>
    <definedName name="STAT44" localSheetId="32">#REF!</definedName>
    <definedName name="STAT44" localSheetId="33">#REF!</definedName>
    <definedName name="STAT44">#REF!</definedName>
    <definedName name="STAT44DTL" localSheetId="29">#REF!</definedName>
    <definedName name="STAT44DTL" localSheetId="31">#REF!</definedName>
    <definedName name="STAT44DTL" localSheetId="32">#REF!</definedName>
    <definedName name="STAT44DTL" localSheetId="33">#REF!</definedName>
    <definedName name="STAT44DTL">#REF!</definedName>
    <definedName name="STAT45" localSheetId="29">#REF!</definedName>
    <definedName name="STAT45" localSheetId="31">#REF!</definedName>
    <definedName name="STAT45" localSheetId="32">#REF!</definedName>
    <definedName name="STAT45" localSheetId="33">#REF!</definedName>
    <definedName name="STAT45">#REF!</definedName>
    <definedName name="STAT45DTL" localSheetId="29">#REF!</definedName>
    <definedName name="STAT45DTL" localSheetId="31">#REF!</definedName>
    <definedName name="STAT45DTL" localSheetId="32">#REF!</definedName>
    <definedName name="STAT45DTL" localSheetId="33">#REF!</definedName>
    <definedName name="STAT45DTL">#REF!</definedName>
    <definedName name="sum" localSheetId="29">#REF!</definedName>
    <definedName name="sum" localSheetId="32">#REF!</definedName>
    <definedName name="sum" localSheetId="33">#REF!</definedName>
    <definedName name="sum">#REF!</definedName>
    <definedName name="summary" localSheetId="29">#REF!</definedName>
    <definedName name="summary" localSheetId="32">#REF!</definedName>
    <definedName name="summary" localSheetId="33">#REF!</definedName>
    <definedName name="summary">#REF!</definedName>
    <definedName name="sumptf2" localSheetId="29">#REF!</definedName>
    <definedName name="sumptf2" localSheetId="32">#REF!</definedName>
    <definedName name="sumptf2" localSheetId="33">#REF!</definedName>
    <definedName name="sumptf2">#REF!</definedName>
    <definedName name="sumtran2" localSheetId="29">#REF!</definedName>
    <definedName name="sumtran2" localSheetId="32">#REF!</definedName>
    <definedName name="sumtran2" localSheetId="33">#REF!</definedName>
    <definedName name="sumtran2">#REF!</definedName>
    <definedName name="sumtrans" localSheetId="29">#REF!</definedName>
    <definedName name="sumtrans" localSheetId="32">#REF!</definedName>
    <definedName name="sumtrans" localSheetId="33">#REF!</definedName>
    <definedName name="sumtrans">#REF!</definedName>
    <definedName name="tbl_Additions_Transmission" localSheetId="29">#REF!</definedName>
    <definedName name="tbl_Additions_Transmission" localSheetId="32">#REF!</definedName>
    <definedName name="tbl_Additions_Transmission" localSheetId="33">#REF!</definedName>
    <definedName name="tbl_Additions_Transmission">#REF!</definedName>
    <definedName name="tbl_Additions_Transmission2_Mark" localSheetId="29">#REF!</definedName>
    <definedName name="tbl_Additions_Transmission2_Mark" localSheetId="32">#REF!</definedName>
    <definedName name="tbl_Additions_Transmission2_Mark" localSheetId="33">#REF!</definedName>
    <definedName name="tbl_Additions_Transmission2_Mark">#REF!</definedName>
    <definedName name="tbl_allclassified" localSheetId="29">#REF!</definedName>
    <definedName name="tbl_allclassified" localSheetId="32">#REF!</definedName>
    <definedName name="tbl_allclassified" localSheetId="33">#REF!</definedName>
    <definedName name="tbl_allclassified">#REF!</definedName>
    <definedName name="tbl_Retirements_Transmission" localSheetId="29">#REF!</definedName>
    <definedName name="tbl_Retirements_Transmission" localSheetId="32">#REF!</definedName>
    <definedName name="tbl_Retirements_Transmission" localSheetId="33">#REF!</definedName>
    <definedName name="tbl_Retirements_Transmission">#REF!</definedName>
    <definedName name="tbl_Retirements_Transmission2_Mark" localSheetId="29">#REF!</definedName>
    <definedName name="tbl_Retirements_Transmission2_Mark" localSheetId="32">#REF!</definedName>
    <definedName name="tbl_Retirements_Transmission2_Mark" localSheetId="33">#REF!</definedName>
    <definedName name="tbl_Retirements_Transmission2_Mark">#REF!</definedName>
    <definedName name="temp" localSheetId="29">#REF!</definedName>
    <definedName name="temp" localSheetId="32">#REF!</definedName>
    <definedName name="temp" localSheetId="33">#REF!</definedName>
    <definedName name="temp">#REF!</definedName>
    <definedName name="test1" localSheetId="30" hidden="1">#REF!</definedName>
    <definedName name="test1" localSheetId="27" hidden="1">#REF!</definedName>
    <definedName name="test1" hidden="1">#REF!</definedName>
    <definedName name="test2" localSheetId="30" hidden="1">#REF!</definedName>
    <definedName name="test2" localSheetId="27" hidden="1">#REF!</definedName>
    <definedName name="test2" hidden="1">#REF!</definedName>
    <definedName name="title" localSheetId="29">#REF!</definedName>
    <definedName name="title" localSheetId="32">#REF!</definedName>
    <definedName name="title" localSheetId="33">#REF!</definedName>
    <definedName name="title">#REF!</definedName>
    <definedName name="TM1REBUILDOPTION">1</definedName>
    <definedName name="TOTALPG1" localSheetId="29">#REF!</definedName>
    <definedName name="TOTALPG1" localSheetId="31">#REF!</definedName>
    <definedName name="TOTALPG1" localSheetId="32">#REF!</definedName>
    <definedName name="TOTALPG1" localSheetId="33">#REF!</definedName>
    <definedName name="TOTALPG1">#REF!</definedName>
    <definedName name="TOTALPG2" localSheetId="29">#REF!</definedName>
    <definedName name="TOTALPG2" localSheetId="31">#REF!</definedName>
    <definedName name="TOTALPG2" localSheetId="32">#REF!</definedName>
    <definedName name="TOTALPG2" localSheetId="33">#REF!</definedName>
    <definedName name="TOTALPG2">#REF!</definedName>
    <definedName name="TOTALPG3" localSheetId="29">#REF!</definedName>
    <definedName name="TOTALPG3" localSheetId="31">#REF!</definedName>
    <definedName name="TOTALPG3" localSheetId="32">#REF!</definedName>
    <definedName name="TOTALPG3" localSheetId="33">#REF!</definedName>
    <definedName name="TOTALPG3">#REF!</definedName>
    <definedName name="totaltrans" localSheetId="29">#REF!</definedName>
    <definedName name="totaltrans" localSheetId="32">#REF!</definedName>
    <definedName name="totaltrans" localSheetId="33">#REF!</definedName>
    <definedName name="totaltrans">#REF!</definedName>
    <definedName name="TP_Footer_User" hidden="1">"Peter Dolan (Ben/Ret, Boston)"</definedName>
    <definedName name="TP_Footer_Version" hidden="1">"v4.00"</definedName>
    <definedName name="Transmission_Rates" localSheetId="29">#REF!</definedName>
    <definedName name="Transmission_Rates" localSheetId="31">#REF!</definedName>
    <definedName name="Transmission_Rates" localSheetId="32">#REF!</definedName>
    <definedName name="Transmission_Rates" localSheetId="33">#REF!</definedName>
    <definedName name="Transmission_Rates">#REF!</definedName>
    <definedName name="TransmissionPlantAllocator" localSheetId="29">#REF!</definedName>
    <definedName name="TransmissionPlantAllocator" localSheetId="33">#REF!</definedName>
    <definedName name="TransmissionPlantAllocator">#REF!</definedName>
    <definedName name="U3A2" localSheetId="29">#REF!</definedName>
    <definedName name="U3A2" localSheetId="31">#REF!</definedName>
    <definedName name="U3A2" localSheetId="32">#REF!</definedName>
    <definedName name="U3A2" localSheetId="33">#REF!</definedName>
    <definedName name="U3A2">#REF!</definedName>
    <definedName name="U3A2CHK" localSheetId="29">#REF!</definedName>
    <definedName name="U3A2CHK" localSheetId="31">#REF!</definedName>
    <definedName name="U3A2CHK" localSheetId="32">#REF!</definedName>
    <definedName name="U3A2CHK" localSheetId="33">#REF!</definedName>
    <definedName name="U3A2CHK">#REF!</definedName>
    <definedName name="U3A2DTL" localSheetId="29">#REF!</definedName>
    <definedName name="U3A2DTL" localSheetId="31">#REF!</definedName>
    <definedName name="U3A2DTL" localSheetId="32">#REF!</definedName>
    <definedName name="U3A2DTL" localSheetId="33">#REF!</definedName>
    <definedName name="U3A2DTL">#REF!</definedName>
    <definedName name="unitil_comp" localSheetId="29">#REF!</definedName>
    <definedName name="unitil_comp" localSheetId="32">#REF!</definedName>
    <definedName name="unitil_comp" localSheetId="33">#REF!</definedName>
    <definedName name="unitil_comp">#REF!</definedName>
    <definedName name="unitil_pilot" localSheetId="29">#REF!</definedName>
    <definedName name="unitil_pilot" localSheetId="32">#REF!</definedName>
    <definedName name="unitil_pilot" localSheetId="33">#REF!</definedName>
    <definedName name="unitil_pilot">#REF!</definedName>
    <definedName name="wage_alloc_post_96" localSheetId="29">#REF!</definedName>
    <definedName name="wage_alloc_post_96" localSheetId="31">#REF!</definedName>
    <definedName name="wage_alloc_post_96" localSheetId="32">#REF!</definedName>
    <definedName name="wage_alloc_post_96" localSheetId="33">#REF!</definedName>
    <definedName name="wage_alloc_post_96">#REF!</definedName>
    <definedName name="wage_alloc_pre_97" localSheetId="29">#REF!</definedName>
    <definedName name="wage_alloc_pre_97" localSheetId="31">#REF!</definedName>
    <definedName name="wage_alloc_pre_97" localSheetId="32">#REF!</definedName>
    <definedName name="wage_alloc_pre_97" localSheetId="33">#REF!</definedName>
    <definedName name="wage_alloc_pre_97">#REF!</definedName>
    <definedName name="WageAllocator" localSheetId="29">#REF!</definedName>
    <definedName name="WageAllocator" localSheetId="33">#REF!</definedName>
    <definedName name="WageAllocator">#REF!</definedName>
    <definedName name="wages" localSheetId="29">#REF!</definedName>
    <definedName name="wages" localSheetId="32">#REF!</definedName>
    <definedName name="wages" localSheetId="33">#REF!</definedName>
    <definedName name="wages">#REF!</definedName>
    <definedName name="WEEK">#REF!</definedName>
    <definedName name="Weeks" localSheetId="29">#REF!</definedName>
    <definedName name="Weeks" localSheetId="32">#REF!</definedName>
    <definedName name="Weeks" localSheetId="33">#REF!</definedName>
    <definedName name="Weeks">#REF!</definedName>
    <definedName name="wgl" localSheetId="30" hidden="1">{#N/A,#N/A,FALSE,"GLDwnLoad"}</definedName>
    <definedName name="wgl" localSheetId="27" hidden="1">{#N/A,#N/A,FALSE,"GLDwnLoad"}</definedName>
    <definedName name="wgl" hidden="1">{#N/A,#N/A,FALSE,"GLDwnLoad"}</definedName>
    <definedName name="wgl_1" localSheetId="30" hidden="1">{#N/A,#N/A,FALSE,"GLDwnLoad"}</definedName>
    <definedName name="wgl_1" localSheetId="27" hidden="1">{#N/A,#N/A,FALSE,"GLDwnLoad"}</definedName>
    <definedName name="wgl_1" hidden="1">{#N/A,#N/A,FALSE,"GLDwnLoad"}</definedName>
    <definedName name="win" localSheetId="30" hidden="1">{#N/A,#N/A,FALSE,"OTHERINPUTS";#N/A,#N/A,FALSE,"DITRATEINPUTS";#N/A,#N/A,FALSE,"SUPPLIEDADJINPUT";#N/A,#N/A,FALSE,"TIMINGDIFFINPUTS";#N/A,#N/A,FALSE,"BR&amp;SUPADJ."}</definedName>
    <definedName name="win" localSheetId="27" hidden="1">{#N/A,#N/A,FALSE,"OTHERINPUTS";#N/A,#N/A,FALSE,"DITRATEINPUTS";#N/A,#N/A,FALSE,"SUPPLIEDADJINPUT";#N/A,#N/A,FALSE,"TIMINGDIFFINPUTS";#N/A,#N/A,FALSE,"BR&amp;SUPADJ."}</definedName>
    <definedName name="win" hidden="1">{#N/A,#N/A,FALSE,"OTHERINPUTS";#N/A,#N/A,FALSE,"DITRATEINPUTS";#N/A,#N/A,FALSE,"SUPPLIEDADJINPUT";#N/A,#N/A,FALSE,"TIMINGDIFFINPUTS";#N/A,#N/A,FALSE,"BR&amp;SUPADJ."}</definedName>
    <definedName name="win_1" localSheetId="30" hidden="1">{#N/A,#N/A,FALSE,"OTHERINPUTS";#N/A,#N/A,FALSE,"DITRATEINPUTS";#N/A,#N/A,FALSE,"SUPPLIEDADJINPUT";#N/A,#N/A,FALSE,"TIMINGDIFFINPUTS";#N/A,#N/A,FALSE,"BR&amp;SUPADJ."}</definedName>
    <definedName name="win_1" localSheetId="27" hidden="1">{#N/A,#N/A,FALSE,"OTHERINPUTS";#N/A,#N/A,FALSE,"DITRATEINPUTS";#N/A,#N/A,FALSE,"SUPPLIEDADJINPUT";#N/A,#N/A,FALSE,"TIMINGDIFFINPUTS";#N/A,#N/A,FALSE,"BR&amp;SUPADJ."}</definedName>
    <definedName name="win_1" hidden="1">{#N/A,#N/A,FALSE,"OTHERINPUTS";#N/A,#N/A,FALSE,"DITRATEINPUTS";#N/A,#N/A,FALSE,"SUPPLIEDADJINPUT";#N/A,#N/A,FALSE,"TIMINGDIFFINPUTS";#N/A,#N/A,FALSE,"BR&amp;SUPADJ."}</definedName>
    <definedName name="wmeco1" localSheetId="29">#REF!</definedName>
    <definedName name="wmeco1" localSheetId="32">#REF!</definedName>
    <definedName name="wmeco1" localSheetId="33">#REF!</definedName>
    <definedName name="wmeco1">#REF!</definedName>
    <definedName name="wmeco2" localSheetId="29">#REF!</definedName>
    <definedName name="wmeco2" localSheetId="32">#REF!</definedName>
    <definedName name="wmeco2" localSheetId="33">#REF!</definedName>
    <definedName name="wmeco2">#REF!</definedName>
    <definedName name="wmecococ" localSheetId="29">#REF!</definedName>
    <definedName name="wmecococ" localSheetId="32">#REF!</definedName>
    <definedName name="wmecococ" localSheetId="33">#REF!</definedName>
    <definedName name="wmecococ">#REF!</definedName>
    <definedName name="WMECOCOC2" localSheetId="29">#REF!</definedName>
    <definedName name="WMECOCOC2" localSheetId="32">#REF!</definedName>
    <definedName name="WMECOCOC2" localSheetId="33">#REF!</definedName>
    <definedName name="WMECOCOC2">#REF!</definedName>
    <definedName name="WORK1" localSheetId="29">#REF!</definedName>
    <definedName name="WORK1" localSheetId="31">#REF!</definedName>
    <definedName name="WORK1" localSheetId="32">#REF!</definedName>
    <definedName name="WORK1" localSheetId="33">#REF!</definedName>
    <definedName name="WORK1">#REF!</definedName>
    <definedName name="WORK10" localSheetId="29">#REF!</definedName>
    <definedName name="WORK10" localSheetId="31">#REF!</definedName>
    <definedName name="WORK10" localSheetId="32">#REF!</definedName>
    <definedName name="WORK10" localSheetId="33">#REF!</definedName>
    <definedName name="WORK10">#REF!</definedName>
    <definedName name="WORK2" localSheetId="29">#REF!</definedName>
    <definedName name="WORK2" localSheetId="31">#REF!</definedName>
    <definedName name="WORK2" localSheetId="32">#REF!</definedName>
    <definedName name="WORK2" localSheetId="33">#REF!</definedName>
    <definedName name="WORK2">#REF!</definedName>
    <definedName name="WORK3" localSheetId="29">#REF!</definedName>
    <definedName name="WORK3" localSheetId="31">#REF!</definedName>
    <definedName name="WORK3" localSheetId="32">#REF!</definedName>
    <definedName name="WORK3" localSheetId="33">#REF!</definedName>
    <definedName name="WORK3">#REF!</definedName>
    <definedName name="WORK4" localSheetId="29">#REF!</definedName>
    <definedName name="WORK4" localSheetId="32">#REF!</definedName>
    <definedName name="WORK4">#REF!</definedName>
    <definedName name="WORK5" localSheetId="29">#REF!</definedName>
    <definedName name="WORK5" localSheetId="32">#REF!</definedName>
    <definedName name="WORK5">#REF!</definedName>
    <definedName name="WORK6" localSheetId="29">#REF!</definedName>
    <definedName name="WORK6" localSheetId="32">#REF!</definedName>
    <definedName name="WORK6">#REF!</definedName>
    <definedName name="WORK7" localSheetId="29">#REF!</definedName>
    <definedName name="WORK7" localSheetId="32">#REF!</definedName>
    <definedName name="WORK7">#REF!</definedName>
    <definedName name="WORK8" localSheetId="29">#REF!</definedName>
    <definedName name="WORK8" localSheetId="32">#REF!</definedName>
    <definedName name="WORK8">#REF!</definedName>
    <definedName name="WORK9" localSheetId="29">#REF!</definedName>
    <definedName name="WORK9" localSheetId="32">#REF!</definedName>
    <definedName name="WORK9">#REF!</definedName>
    <definedName name="wp" localSheetId="30"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 localSheetId="27"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localSheetId="30"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localSheetId="27"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 localSheetId="30" hidden="1">{#N/A,#N/A,FALSE,"RORMEMO";#N/A,#N/A,FALSE,"RORSUMMARY";#N/A,#N/A,FALSE,"RORDETAIL"}</definedName>
    <definedName name="wr" localSheetId="27" hidden="1">{#N/A,#N/A,FALSE,"RORMEMO";#N/A,#N/A,FALSE,"RORSUMMARY";#N/A,#N/A,FALSE,"RORDETAIL"}</definedName>
    <definedName name="wr" hidden="1">{#N/A,#N/A,FALSE,"RORMEMO";#N/A,#N/A,FALSE,"RORSUMMARY";#N/A,#N/A,FALSE,"RORDETAIL"}</definedName>
    <definedName name="wr_1" localSheetId="30" hidden="1">{#N/A,#N/A,FALSE,"RORMEMO";#N/A,#N/A,FALSE,"RORSUMMARY";#N/A,#N/A,FALSE,"RORDETAIL"}</definedName>
    <definedName name="wr_1" localSheetId="27" hidden="1">{#N/A,#N/A,FALSE,"RORMEMO";#N/A,#N/A,FALSE,"RORSUMMARY";#N/A,#N/A,FALSE,"RORDETAIL"}</definedName>
    <definedName name="wr_1" hidden="1">{#N/A,#N/A,FALSE,"RORMEMO";#N/A,#N/A,FALSE,"RORSUMMARY";#N/A,#N/A,FALSE,"RORDETAIL"}</definedName>
    <definedName name="wrn.All._.Sheets." localSheetId="30" hidden="1">{#N/A,#N/A,TRUE,"Blank";#N/A,#N/A,TRUE,"Report - Portrait";#N/A,#N/A,TRUE,"Report - Landscape";#N/A,#N/A,TRUE,"FAS87 Results"}</definedName>
    <definedName name="wrn.All._.Sheets." localSheetId="27" hidden="1">{#N/A,#N/A,TRUE,"Blank";#N/A,#N/A,TRUE,"Report - Portrait";#N/A,#N/A,TRUE,"Report - Landscape";#N/A,#N/A,TRUE,"FAS87 Results"}</definedName>
    <definedName name="wrn.All._.Sheets." hidden="1">{#N/A,#N/A,TRUE,"Blank";#N/A,#N/A,TRUE,"Report - Portrait";#N/A,#N/A,TRUE,"Report - Landscape";#N/A,#N/A,TRUE,"FAS87 Results"}</definedName>
    <definedName name="wrn.All._.Sheets._1" localSheetId="30" hidden="1">{#N/A,#N/A,TRUE,"Blank";#N/A,#N/A,TRUE,"Report - Portrait";#N/A,#N/A,TRUE,"Report - Landscape";#N/A,#N/A,TRUE,"FAS87 Results"}</definedName>
    <definedName name="wrn.All._.Sheets._1" localSheetId="27" hidden="1">{#N/A,#N/A,TRUE,"Blank";#N/A,#N/A,TRUE,"Report - Portrait";#N/A,#N/A,TRUE,"Report - Landscape";#N/A,#N/A,TRUE,"FAS87 Results"}</definedName>
    <definedName name="wrn.All._.Sheets._1" hidden="1">{#N/A,#N/A,TRUE,"Blank";#N/A,#N/A,TRUE,"Report - Portrait";#N/A,#N/A,TRUE,"Report - Landscape";#N/A,#N/A,TRUE,"FAS87 Results"}</definedName>
    <definedName name="wrn.CLP_GL." localSheetId="30" hidden="1">{#N/A,#N/A,FALSE,"GLDwnLoad"}</definedName>
    <definedName name="wrn.CLP_GL." localSheetId="27" hidden="1">{#N/A,#N/A,FALSE,"GLDwnLoad"}</definedName>
    <definedName name="wrn.CLP_GL." hidden="1">{#N/A,#N/A,FALSE,"GLDwnLoad"}</definedName>
    <definedName name="wrn.CLP_GL._1" localSheetId="30" hidden="1">{#N/A,#N/A,FALSE,"GLDwnLoad"}</definedName>
    <definedName name="wrn.CLP_GL._1" localSheetId="27" hidden="1">{#N/A,#N/A,FALSE,"GLDwnLoad"}</definedName>
    <definedName name="wrn.CLP_GL._1" hidden="1">{#N/A,#N/A,FALSE,"GLDwnLoad"}</definedName>
    <definedName name="wrn.CLP_INPUTS." localSheetId="30" hidden="1">{#N/A,#N/A,FALSE,"OTHERINPUTS";#N/A,#N/A,FALSE,"DITRATEINPUTS";#N/A,#N/A,FALSE,"SUPPLIEDADJINPUT";#N/A,#N/A,FALSE,"TIMINGDIFFINPUTS";#N/A,#N/A,FALSE,"BR&amp;SUPADJ."}</definedName>
    <definedName name="wrn.CLP_INPUTS." localSheetId="27" hidden="1">{#N/A,#N/A,FALSE,"OTHERINPUTS";#N/A,#N/A,FALSE,"DITRATEINPUTS";#N/A,#N/A,FALSE,"SUPPLIEDADJINPUT";#N/A,#N/A,FALSE,"TIMINGDIFFINPUTS";#N/A,#N/A,FALSE,"BR&amp;SUPADJ."}</definedName>
    <definedName name="wrn.CLP_INPUTS." hidden="1">{#N/A,#N/A,FALSE,"OTHERINPUTS";#N/A,#N/A,FALSE,"DITRATEINPUTS";#N/A,#N/A,FALSE,"SUPPLIEDADJINPUT";#N/A,#N/A,FALSE,"TIMINGDIFFINPUTS";#N/A,#N/A,FALSE,"BR&amp;SUPADJ."}</definedName>
    <definedName name="wrn.CLP_INPUTS._1" localSheetId="30" hidden="1">{#N/A,#N/A,FALSE,"OTHERINPUTS";#N/A,#N/A,FALSE,"DITRATEINPUTS";#N/A,#N/A,FALSE,"SUPPLIEDADJINPUT";#N/A,#N/A,FALSE,"TIMINGDIFFINPUTS";#N/A,#N/A,FALSE,"BR&amp;SUPADJ."}</definedName>
    <definedName name="wrn.CLP_INPUTS._1" localSheetId="27" hidden="1">{#N/A,#N/A,FALSE,"OTHERINPUTS";#N/A,#N/A,FALSE,"DITRATEINPUTS";#N/A,#N/A,FALSE,"SUPPLIEDADJINPUT";#N/A,#N/A,FALSE,"TIMINGDIFFINPUTS";#N/A,#N/A,FALSE,"BR&amp;SUPADJ."}</definedName>
    <definedName name="wrn.CLP_INPUTS._1" hidden="1">{#N/A,#N/A,FALSE,"OTHERINPUTS";#N/A,#N/A,FALSE,"DITRATEINPUTS";#N/A,#N/A,FALSE,"SUPPLIEDADJINPUT";#N/A,#N/A,FALSE,"TIMINGDIFFINPUTS";#N/A,#N/A,FALSE,"BR&amp;SUPADJ."}</definedName>
    <definedName name="wrn.CLP_PROV." localSheetId="30"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 localSheetId="2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_1" localSheetId="30"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_1" localSheetId="2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marginal._.summary." localSheetId="30" hidden="1">{#N/A,#N/A,FALSE,"SHEET1 A";"marginal summary",#N/A,FALSE,"SHEET1 A";#N/A,#N/A,FALSE,"SHEET1 A";#N/A,#N/A,FALSE,"SHEET1 A";#N/A,#N/A,FALSE,"SHEET1 A"}</definedName>
    <definedName name="wrn.marginal._.summary." localSheetId="27" hidden="1">{#N/A,#N/A,FALSE,"SHEET1 A";"marginal summary",#N/A,FALSE,"SHEET1 A";#N/A,#N/A,FALSE,"SHEET1 A";#N/A,#N/A,FALSE,"SHEET1 A";#N/A,#N/A,FALSE,"SHEET1 A"}</definedName>
    <definedName name="wrn.marginal._.summary." hidden="1">{#N/A,#N/A,FALSE,"SHEET1 A";"marginal summary",#N/A,FALSE,"SHEET1 A";#N/A,#N/A,FALSE,"SHEET1 A";#N/A,#N/A,FALSE,"SHEET1 A";#N/A,#N/A,FALSE,"SHEET1 A"}</definedName>
    <definedName name="wrn.marginal._.summary._1" localSheetId="30" hidden="1">{#N/A,#N/A,FALSE,"SHEET1 A";"marginal summary",#N/A,FALSE,"SHEET1 A";#N/A,#N/A,FALSE,"SHEET1 A";#N/A,#N/A,FALSE,"SHEET1 A";#N/A,#N/A,FALSE,"SHEET1 A"}</definedName>
    <definedName name="wrn.marginal._.summary._1" localSheetId="27" hidden="1">{#N/A,#N/A,FALSE,"SHEET1 A";"marginal summary",#N/A,FALSE,"SHEET1 A";#N/A,#N/A,FALSE,"SHEET1 A";#N/A,#N/A,FALSE,"SHEET1 A";#N/A,#N/A,FALSE,"SHEET1 A"}</definedName>
    <definedName name="wrn.marginal._.summary._1" hidden="1">{#N/A,#N/A,FALSE,"SHEET1 A";"marginal summary",#N/A,FALSE,"SHEET1 A";#N/A,#N/A,FALSE,"SHEET1 A";#N/A,#N/A,FALSE,"SHEET1 A";#N/A,#N/A,FALSE,"SHEET1 A"}</definedName>
    <definedName name="wrn.MARGINALS." localSheetId="30" hidden="1">{#N/A,#N/A,FALSE,"Sheet1";#N/A,#N/A,FALSE,"Sheet1"}</definedName>
    <definedName name="wrn.MARGINALS." localSheetId="27" hidden="1">{#N/A,#N/A,FALSE,"Sheet1";#N/A,#N/A,FALSE,"Sheet1"}</definedName>
    <definedName name="wrn.MARGINALS." hidden="1">{#N/A,#N/A,FALSE,"Sheet1";#N/A,#N/A,FALSE,"Sheet1"}</definedName>
    <definedName name="wrn.MARGINALS._.2." localSheetId="30" hidden="1">{#N/A,#N/A,FALSE,"Sheet1";#N/A,#N/A,FALSE,"Sheet1"}</definedName>
    <definedName name="wrn.MARGINALS._.2." localSheetId="27" hidden="1">{#N/A,#N/A,FALSE,"Sheet1";#N/A,#N/A,FALSE,"Sheet1"}</definedName>
    <definedName name="wrn.MARGINALS._.2." hidden="1">{#N/A,#N/A,FALSE,"Sheet1";#N/A,#N/A,FALSE,"Sheet1"}</definedName>
    <definedName name="wrn.MARGINALS._.2._1" localSheetId="30" hidden="1">{#N/A,#N/A,FALSE,"Sheet1";#N/A,#N/A,FALSE,"Sheet1"}</definedName>
    <definedName name="wrn.MARGINALS._.2._1" localSheetId="27" hidden="1">{#N/A,#N/A,FALSE,"Sheet1";#N/A,#N/A,FALSE,"Sheet1"}</definedName>
    <definedName name="wrn.MARGINALS._.2._1" hidden="1">{#N/A,#N/A,FALSE,"Sheet1";#N/A,#N/A,FALSE,"Sheet1"}</definedName>
    <definedName name="wrn.MARGINALS._.OFFPEAK." localSheetId="30" hidden="1">{#N/A,#N/A,FALSE,"Sheet1";#N/A,#N/A,FALSE,"Sheet1"}</definedName>
    <definedName name="wrn.MARGINALS._.OFFPEAK." localSheetId="27" hidden="1">{#N/A,#N/A,FALSE,"Sheet1";#N/A,#N/A,FALSE,"Sheet1"}</definedName>
    <definedName name="wrn.MARGINALS._.OFFPEAK." hidden="1">{#N/A,#N/A,FALSE,"Sheet1";#N/A,#N/A,FALSE,"Sheet1"}</definedName>
    <definedName name="wrn.MARGINALS._.OFFPEAK._1" localSheetId="30" hidden="1">{#N/A,#N/A,FALSE,"Sheet1";#N/A,#N/A,FALSE,"Sheet1"}</definedName>
    <definedName name="wrn.MARGINALS._.OFFPEAK._1" localSheetId="27" hidden="1">{#N/A,#N/A,FALSE,"Sheet1";#N/A,#N/A,FALSE,"Sheet1"}</definedName>
    <definedName name="wrn.MARGINALS._.OFFPEAK._1" hidden="1">{#N/A,#N/A,FALSE,"Sheet1";#N/A,#N/A,FALSE,"Sheet1"}</definedName>
    <definedName name="wrn.MARGINALS._1" localSheetId="30" hidden="1">{#N/A,#N/A,FALSE,"Sheet1";#N/A,#N/A,FALSE,"Sheet1"}</definedName>
    <definedName name="wrn.MARGINALS._1" localSheetId="27" hidden="1">{#N/A,#N/A,FALSE,"Sheet1";#N/A,#N/A,FALSE,"Sheet1"}</definedName>
    <definedName name="wrn.MARGINALS._1" hidden="1">{#N/A,#N/A,FALSE,"Sheet1";#N/A,#N/A,FALSE,"Sheet1"}</definedName>
    <definedName name="wrn.MARGINS." localSheetId="30" hidden="1">{#N/A,#N/A,FALSE,"SHEET1 A";#N/A,#N/A,FALSE,"SHEET1 A";#N/A,#N/A,FALSE,"SHEET1 A";#N/A,#N/A,FALSE,"SHEET1 A"}</definedName>
    <definedName name="wrn.MARGINS." localSheetId="27" hidden="1">{#N/A,#N/A,FALSE,"SHEET1 A";#N/A,#N/A,FALSE,"SHEET1 A";#N/A,#N/A,FALSE,"SHEET1 A";#N/A,#N/A,FALSE,"SHEET1 A"}</definedName>
    <definedName name="wrn.MARGINS." hidden="1">{#N/A,#N/A,FALSE,"SHEET1 A";#N/A,#N/A,FALSE,"SHEET1 A";#N/A,#N/A,FALSE,"SHEET1 A";#N/A,#N/A,FALSE,"SHEET1 A"}</definedName>
    <definedName name="wrn.MARGINS._1" localSheetId="30" hidden="1">{#N/A,#N/A,FALSE,"SHEET1 A";#N/A,#N/A,FALSE,"SHEET1 A";#N/A,#N/A,FALSE,"SHEET1 A";#N/A,#N/A,FALSE,"SHEET1 A"}</definedName>
    <definedName name="wrn.MARGINS._1" localSheetId="27" hidden="1">{#N/A,#N/A,FALSE,"SHEET1 A";#N/A,#N/A,FALSE,"SHEET1 A";#N/A,#N/A,FALSE,"SHEET1 A";#N/A,#N/A,FALSE,"SHEET1 A"}</definedName>
    <definedName name="wrn.MARGINS._1" hidden="1">{#N/A,#N/A,FALSE,"SHEET1 A";#N/A,#N/A,FALSE,"SHEET1 A";#N/A,#N/A,FALSE,"SHEET1 A";#N/A,#N/A,FALSE,"SHEET1 A"}</definedName>
    <definedName name="wrn.NH._.Pilot._.Customer._.Profiles." localSheetId="30" hidden="1">{#N/A,#N/A,TRUE,"Rate P&amp;L";#N/A,#N/A,TRUE,"P&amp;L water";#N/A,#N/A,TRUE,"P&amp;L SH&amp;W";#N/A,#N/A,TRUE,"Rate G";#N/A,#N/A,TRUE,"Rate GV";#N/A,#N/A,TRUE,"Rate LG"}</definedName>
    <definedName name="wrn.NH._.Pilot._.Customer._.Profiles." localSheetId="27" hidden="1">{#N/A,#N/A,TRUE,"Rate P&amp;L";#N/A,#N/A,TRUE,"P&amp;L water";#N/A,#N/A,TRUE,"P&amp;L SH&amp;W";#N/A,#N/A,TRUE,"Rate G";#N/A,#N/A,TRUE,"Rate GV";#N/A,#N/A,TRUE,"Rate LG"}</definedName>
    <definedName name="wrn.NH._.Pilot._.Customer._.Profiles." hidden="1">{#N/A,#N/A,TRUE,"Rate P&amp;L";#N/A,#N/A,TRUE,"P&amp;L water";#N/A,#N/A,TRUE,"P&amp;L SH&amp;W";#N/A,#N/A,TRUE,"Rate G";#N/A,#N/A,TRUE,"Rate GV";#N/A,#N/A,TRUE,"Rate LG"}</definedName>
    <definedName name="wrn.NH._.Pilot._.Customer._.Profiles._1" localSheetId="30" hidden="1">{#N/A,#N/A,TRUE,"Rate P&amp;L";#N/A,#N/A,TRUE,"P&amp;L water";#N/A,#N/A,TRUE,"P&amp;L SH&amp;W";#N/A,#N/A,TRUE,"Rate G";#N/A,#N/A,TRUE,"Rate GV";#N/A,#N/A,TRUE,"Rate LG"}</definedName>
    <definedName name="wrn.NH._.Pilot._.Customer._.Profiles._1" localSheetId="27" hidden="1">{#N/A,#N/A,TRUE,"Rate P&amp;L";#N/A,#N/A,TRUE,"P&amp;L water";#N/A,#N/A,TRUE,"P&amp;L SH&amp;W";#N/A,#N/A,TRUE,"Rate G";#N/A,#N/A,TRUE,"Rate GV";#N/A,#N/A,TRUE,"Rate LG"}</definedName>
    <definedName name="wrn.NH._.Pilot._.Customer._.Profiles._1" hidden="1">{#N/A,#N/A,TRUE,"Rate P&amp;L";#N/A,#N/A,TRUE,"P&amp;L water";#N/A,#N/A,TRUE,"P&amp;L SH&amp;W";#N/A,#N/A,TRUE,"Rate G";#N/A,#N/A,TRUE,"Rate GV";#N/A,#N/A,TRUE,"Rate LG"}</definedName>
    <definedName name="wrn.Print." localSheetId="30" hidden="1">{#N/A,#N/A,FALSE,"Assumptions ";#N/A,#N/A,FALSE,"Maintenance";#N/A,#N/A,FALSE,"100MW INC";#N/A,#N/A,FALSE,"100MW DEC";#N/A,#N/A,FALSE,"STFUEL 1%";#N/A,#N/A,FALSE,"STFUEL NG"}</definedName>
    <definedName name="wrn.Print." localSheetId="27" hidden="1">{#N/A,#N/A,FALSE,"Assumptions ";#N/A,#N/A,FALSE,"Maintenance";#N/A,#N/A,FALSE,"100MW INC";#N/A,#N/A,FALSE,"100MW DEC";#N/A,#N/A,FALSE,"STFUEL 1%";#N/A,#N/A,FALSE,"STFUEL NG"}</definedName>
    <definedName name="wrn.Print." hidden="1">{#N/A,#N/A,FALSE,"Assumptions ";#N/A,#N/A,FALSE,"Maintenance";#N/A,#N/A,FALSE,"100MW INC";#N/A,#N/A,FALSE,"100MW DEC";#N/A,#N/A,FALSE,"STFUEL 1%";#N/A,#N/A,FALSE,"STFUEL NG"}</definedName>
    <definedName name="wrn.Print._1" localSheetId="30" hidden="1">{#N/A,#N/A,FALSE,"Assumptions ";#N/A,#N/A,FALSE,"Maintenance";#N/A,#N/A,FALSE,"100MW INC";#N/A,#N/A,FALSE,"100MW DEC";#N/A,#N/A,FALSE,"STFUEL 1%";#N/A,#N/A,FALSE,"STFUEL NG"}</definedName>
    <definedName name="wrn.Print._1" localSheetId="27" hidden="1">{#N/A,#N/A,FALSE,"Assumptions ";#N/A,#N/A,FALSE,"Maintenance";#N/A,#N/A,FALSE,"100MW INC";#N/A,#N/A,FALSE,"100MW DEC";#N/A,#N/A,FALSE,"STFUEL 1%";#N/A,#N/A,FALSE,"STFUEL NG"}</definedName>
    <definedName name="wrn.Print._1" hidden="1">{#N/A,#N/A,FALSE,"Assumptions ";#N/A,#N/A,FALSE,"Maintenance";#N/A,#N/A,FALSE,"100MW INC";#N/A,#N/A,FALSE,"100MW DEC";#N/A,#N/A,FALSE,"STFUEL 1%";#N/A,#N/A,FALSE,"STFUEL NG"}</definedName>
    <definedName name="wrn.REPORT." localSheetId="30" hidden="1">{"PRN1",#N/A,FALSE,"REPORT";"PRN2",#N/A,FALSE,"REPORT";"PRNA",#N/A,FALSE,"SALE200";"PRNB",#N/A,FALSE,"SALE200";"PRND",#N/A,FALSE,"SALE400";"PRNC",#N/A,FALSE,"SALE400"}</definedName>
    <definedName name="wrn.REPORT." localSheetId="27" hidden="1">{"PRN1",#N/A,FALSE,"REPORT";"PRN2",#N/A,FALSE,"REPORT";"PRNA",#N/A,FALSE,"SALE200";"PRNB",#N/A,FALSE,"SALE200";"PRND",#N/A,FALSE,"SALE400";"PRNC",#N/A,FALSE,"SALE400"}</definedName>
    <definedName name="wrn.REPORT." hidden="1">{"PRN1",#N/A,FALSE,"REPORT";"PRN2",#N/A,FALSE,"REPORT";"PRNA",#N/A,FALSE,"SALE200";"PRNB",#N/A,FALSE,"SALE200";"PRND",#N/A,FALSE,"SALE400";"PRNC",#N/A,FALSE,"SALE400"}</definedName>
    <definedName name="wrn.REPORT._1" localSheetId="30" hidden="1">{"PRN1",#N/A,FALSE,"REPORT";"PRN2",#N/A,FALSE,"REPORT";"PRNA",#N/A,FALSE,"SALE200";"PRNB",#N/A,FALSE,"SALE200";"PRND",#N/A,FALSE,"SALE400";"PRNC",#N/A,FALSE,"SALE400"}</definedName>
    <definedName name="wrn.REPORT._1" localSheetId="27" hidden="1">{"PRN1",#N/A,FALSE,"REPORT";"PRN2",#N/A,FALSE,"REPORT";"PRNA",#N/A,FALSE,"SALE200";"PRNB",#N/A,FALSE,"SALE200";"PRND",#N/A,FALSE,"SALE400";"PRNC",#N/A,FALSE,"SALE400"}</definedName>
    <definedName name="wrn.REPORT._1" hidden="1">{"PRN1",#N/A,FALSE,"REPORT";"PRN2",#N/A,FALSE,"REPORT";"PRNA",#N/A,FALSE,"SALE200";"PRNB",#N/A,FALSE,"SALE200";"PRND",#N/A,FALSE,"SALE400";"PRNC",#N/A,FALSE,"SALE400"}</definedName>
    <definedName name="wrn.ROR_MEMO." localSheetId="30" hidden="1">{#N/A,#N/A,FALSE,"RORMEMO";#N/A,#N/A,FALSE,"RORSUMMARY";#N/A,#N/A,FALSE,"RORDETAIL"}</definedName>
    <definedName name="wrn.ROR_MEMO." localSheetId="27" hidden="1">{#N/A,#N/A,FALSE,"RORMEMO";#N/A,#N/A,FALSE,"RORSUMMARY";#N/A,#N/A,FALSE,"RORDETAIL"}</definedName>
    <definedName name="wrn.ROR_MEMO." hidden="1">{#N/A,#N/A,FALSE,"RORMEMO";#N/A,#N/A,FALSE,"RORSUMMARY";#N/A,#N/A,FALSE,"RORDETAIL"}</definedName>
    <definedName name="wrn.ROR_MEMO._1" localSheetId="30" hidden="1">{#N/A,#N/A,FALSE,"RORMEMO";#N/A,#N/A,FALSE,"RORSUMMARY";#N/A,#N/A,FALSE,"RORDETAIL"}</definedName>
    <definedName name="wrn.ROR_MEMO._1" localSheetId="27" hidden="1">{#N/A,#N/A,FALSE,"RORMEMO";#N/A,#N/A,FALSE,"RORSUMMARY";#N/A,#N/A,FALSE,"RORDETAIL"}</definedName>
    <definedName name="wrn.ROR_MEMO._1" hidden="1">{#N/A,#N/A,FALSE,"RORMEMO";#N/A,#N/A,FALSE,"RORSUMMARY";#N/A,#N/A,FALSE,"RORDETAIL"}</definedName>
    <definedName name="wrn.Walingfd." localSheetId="30" hidden="1">{"Rates",#N/A,FALSE,"Rates";"Energy",#N/A,FALSE,"Energy";"Costs",#N/A,FALSE,"Costs";"Summary",#N/A,FALSE,"Summary"}</definedName>
    <definedName name="wrn.Walingfd." localSheetId="27" hidden="1">{"Rates",#N/A,FALSE,"Rates";"Energy",#N/A,FALSE,"Energy";"Costs",#N/A,FALSE,"Costs";"Summary",#N/A,FALSE,"Summary"}</definedName>
    <definedName name="wrn.Walingfd." hidden="1">{"Rates",#N/A,FALSE,"Rates";"Energy",#N/A,FALSE,"Energy";"Costs",#N/A,FALSE,"Costs";"Summary",#N/A,FALSE,"Summary"}</definedName>
    <definedName name="wrn.Walingfd._1" localSheetId="30" hidden="1">{"Rates",#N/A,FALSE,"Rates";"Energy",#N/A,FALSE,"Energy";"Costs",#N/A,FALSE,"Costs";"Summary",#N/A,FALSE,"Summary"}</definedName>
    <definedName name="wrn.Walingfd._1" localSheetId="27" hidden="1">{"Rates",#N/A,FALSE,"Rates";"Energy",#N/A,FALSE,"Energy";"Costs",#N/A,FALSE,"Costs";"Summary",#N/A,FALSE,"Summary"}</definedName>
    <definedName name="wrn.Walingfd._1" hidden="1">{"Rates",#N/A,FALSE,"Rates";"Energy",#N/A,FALSE,"Energy";"Costs",#N/A,FALSE,"Costs";"Summary",#N/A,FALSE,"Summary"}</definedName>
    <definedName name="wrn.WMECO_GL." localSheetId="30" hidden="1">{#N/A,#N/A,FALSE,"GLDwnLoad"}</definedName>
    <definedName name="wrn.WMECO_GL." localSheetId="27" hidden="1">{#N/A,#N/A,FALSE,"GLDwnLoad"}</definedName>
    <definedName name="wrn.WMECO_GL." hidden="1">{#N/A,#N/A,FALSE,"GLDwnLoad"}</definedName>
    <definedName name="wrn.WMECO_GL._1" localSheetId="30" hidden="1">{#N/A,#N/A,FALSE,"GLDwnLoad"}</definedName>
    <definedName name="wrn.WMECO_GL._1" localSheetId="27" hidden="1">{#N/A,#N/A,FALSE,"GLDwnLoad"}</definedName>
    <definedName name="wrn.WMECO_GL._1" hidden="1">{#N/A,#N/A,FALSE,"GLDwnLoad"}</definedName>
    <definedName name="wrn.WMECO_INPUTS." localSheetId="30" hidden="1">{#N/A,#N/A,FALSE,"OTHERINPUTS";#N/A,#N/A,FALSE,"DITRATEINPUTS";#N/A,#N/A,FALSE,"SUPPLIEDADJINPUT";#N/A,#N/A,FALSE,"TIMINGDIFFINPUTS";#N/A,#N/A,FALSE,"BR&amp;SUPADJ."}</definedName>
    <definedName name="wrn.WMECO_INPUTS." localSheetId="27" hidden="1">{#N/A,#N/A,FALSE,"OTHERINPUTS";#N/A,#N/A,FALSE,"DITRATEINPUTS";#N/A,#N/A,FALSE,"SUPPLIEDADJINPUT";#N/A,#N/A,FALSE,"TIMINGDIFFINPUTS";#N/A,#N/A,FALSE,"BR&amp;SUPADJ."}</definedName>
    <definedName name="wrn.WMECO_INPUTS." hidden="1">{#N/A,#N/A,FALSE,"OTHERINPUTS";#N/A,#N/A,FALSE,"DITRATEINPUTS";#N/A,#N/A,FALSE,"SUPPLIEDADJINPUT";#N/A,#N/A,FALSE,"TIMINGDIFFINPUTS";#N/A,#N/A,FALSE,"BR&amp;SUPADJ."}</definedName>
    <definedName name="wrn.WMECO_INPUTS._1" localSheetId="30" hidden="1">{#N/A,#N/A,FALSE,"OTHERINPUTS";#N/A,#N/A,FALSE,"DITRATEINPUTS";#N/A,#N/A,FALSE,"SUPPLIEDADJINPUT";#N/A,#N/A,FALSE,"TIMINGDIFFINPUTS";#N/A,#N/A,FALSE,"BR&amp;SUPADJ."}</definedName>
    <definedName name="wrn.WMECO_INPUTS._1" localSheetId="27" hidden="1">{#N/A,#N/A,FALSE,"OTHERINPUTS";#N/A,#N/A,FALSE,"DITRATEINPUTS";#N/A,#N/A,FALSE,"SUPPLIEDADJINPUT";#N/A,#N/A,FALSE,"TIMINGDIFFINPUTS";#N/A,#N/A,FALSE,"BR&amp;SUPADJ."}</definedName>
    <definedName name="wrn.WMECO_INPUTS._1" hidden="1">{#N/A,#N/A,FALSE,"OTHERINPUTS";#N/A,#N/A,FALSE,"DITRATEINPUTS";#N/A,#N/A,FALSE,"SUPPLIEDADJINPUT";#N/A,#N/A,FALSE,"TIMINGDIFFINPUTS";#N/A,#N/A,FALSE,"BR&amp;SUPADJ."}</definedName>
    <definedName name="wrn.WMECO_PROV." localSheetId="30"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 localSheetId="27"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_1" localSheetId="30"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_1" localSheetId="27"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xnh.xcust.xprof" localSheetId="30" hidden="1">{#N/A,#N/A,TRUE,"Rate P&amp;L";#N/A,#N/A,TRUE,"P&amp;L water";#N/A,#N/A,TRUE,"P&amp;L SH&amp;W";#N/A,#N/A,TRUE,"Rate G";#N/A,#N/A,TRUE,"Rate GV";#N/A,#N/A,TRUE,"Rate LG"}</definedName>
    <definedName name="wrn.xnh.xcust.xprof" localSheetId="27" hidden="1">{#N/A,#N/A,TRUE,"Rate P&amp;L";#N/A,#N/A,TRUE,"P&amp;L water";#N/A,#N/A,TRUE,"P&amp;L SH&amp;W";#N/A,#N/A,TRUE,"Rate G";#N/A,#N/A,TRUE,"Rate GV";#N/A,#N/A,TRUE,"Rate LG"}</definedName>
    <definedName name="wrn.xnh.xcust.xprof" hidden="1">{#N/A,#N/A,TRUE,"Rate P&amp;L";#N/A,#N/A,TRUE,"P&amp;L water";#N/A,#N/A,TRUE,"P&amp;L SH&amp;W";#N/A,#N/A,TRUE,"Rate G";#N/A,#N/A,TRUE,"Rate GV";#N/A,#N/A,TRUE,"Rate LG"}</definedName>
    <definedName name="wrn.xnh.xcust.xprof_1" localSheetId="30" hidden="1">{#N/A,#N/A,TRUE,"Rate P&amp;L";#N/A,#N/A,TRUE,"P&amp;L water";#N/A,#N/A,TRUE,"P&amp;L SH&amp;W";#N/A,#N/A,TRUE,"Rate G";#N/A,#N/A,TRUE,"Rate GV";#N/A,#N/A,TRUE,"Rate LG"}</definedName>
    <definedName name="wrn.xnh.xcust.xprof_1" localSheetId="27" hidden="1">{#N/A,#N/A,TRUE,"Rate P&amp;L";#N/A,#N/A,TRUE,"P&amp;L water";#N/A,#N/A,TRUE,"P&amp;L SH&amp;W";#N/A,#N/A,TRUE,"Rate G";#N/A,#N/A,TRUE,"Rate GV";#N/A,#N/A,TRUE,"Rate LG"}</definedName>
    <definedName name="wrn.xnh.xcust.xprof_1" hidden="1">{#N/A,#N/A,TRUE,"Rate P&amp;L";#N/A,#N/A,TRUE,"P&amp;L water";#N/A,#N/A,TRUE,"P&amp;L SH&amp;W";#N/A,#N/A,TRUE,"Rate G";#N/A,#N/A,TRUE,"Rate GV";#N/A,#N/A,TRUE,"Rate LG"}</definedName>
    <definedName name="wrn.xrep" localSheetId="30" hidden="1">{"PRN1",#N/A,FALSE,"REPORT";"PRN2",#N/A,FALSE,"REPORT";"PRNA",#N/A,FALSE,"SALE200";"PRNB",#N/A,FALSE,"SALE200";"PRND",#N/A,FALSE,"SALE400";"PRNC",#N/A,FALSE,"SALE400"}</definedName>
    <definedName name="wrn.xrep" localSheetId="27" hidden="1">{"PRN1",#N/A,FALSE,"REPORT";"PRN2",#N/A,FALSE,"REPORT";"PRNA",#N/A,FALSE,"SALE200";"PRNB",#N/A,FALSE,"SALE200";"PRND",#N/A,FALSE,"SALE400";"PRNC",#N/A,FALSE,"SALE400"}</definedName>
    <definedName name="wrn.xrep" hidden="1">{"PRN1",#N/A,FALSE,"REPORT";"PRN2",#N/A,FALSE,"REPORT";"PRNA",#N/A,FALSE,"SALE200";"PRNB",#N/A,FALSE,"SALE200";"PRND",#N/A,FALSE,"SALE400";"PRNC",#N/A,FALSE,"SALE400"}</definedName>
    <definedName name="wrn.xrep_1" localSheetId="30" hidden="1">{"PRN1",#N/A,FALSE,"REPORT";"PRN2",#N/A,FALSE,"REPORT";"PRNA",#N/A,FALSE,"SALE200";"PRNB",#N/A,FALSE,"SALE200";"PRND",#N/A,FALSE,"SALE400";"PRNC",#N/A,FALSE,"SALE400"}</definedName>
    <definedName name="wrn.xrep_1" localSheetId="27" hidden="1">{"PRN1",#N/A,FALSE,"REPORT";"PRN2",#N/A,FALSE,"REPORT";"PRNA",#N/A,FALSE,"SALE200";"PRNB",#N/A,FALSE,"SALE200";"PRND",#N/A,FALSE,"SALE400";"PRNC",#N/A,FALSE,"SALE400"}</definedName>
    <definedName name="wrn.xrep_1" hidden="1">{"PRN1",#N/A,FALSE,"REPORT";"PRN2",#N/A,FALSE,"REPORT";"PRNA",#N/A,FALSE,"SALE200";"PRNB",#N/A,FALSE,"SALE200";"PRND",#N/A,FALSE,"SALE400";"PRNC",#N/A,FALSE,"SALE400"}</definedName>
    <definedName name="xnewname" localSheetId="30" hidden="1">{#N/A,#N/A,TRUE,"Rate P&amp;L";#N/A,#N/A,TRUE,"P&amp;L water";#N/A,#N/A,TRUE,"P&amp;L SH&amp;W";#N/A,#N/A,TRUE,"Rate G";#N/A,#N/A,TRUE,"Rate GV";#N/A,#N/A,TRUE,"Rate LG"}</definedName>
    <definedName name="xnewname" localSheetId="27" hidden="1">{#N/A,#N/A,TRUE,"Rate P&amp;L";#N/A,#N/A,TRUE,"P&amp;L water";#N/A,#N/A,TRUE,"P&amp;L SH&amp;W";#N/A,#N/A,TRUE,"Rate G";#N/A,#N/A,TRUE,"Rate GV";#N/A,#N/A,TRUE,"Rate LG"}</definedName>
    <definedName name="xnewname" hidden="1">{#N/A,#N/A,TRUE,"Rate P&amp;L";#N/A,#N/A,TRUE,"P&amp;L water";#N/A,#N/A,TRUE,"P&amp;L SH&amp;W";#N/A,#N/A,TRUE,"Rate G";#N/A,#N/A,TRUE,"Rate GV";#N/A,#N/A,TRUE,"Rate LG"}</definedName>
    <definedName name="xnewname_1" localSheetId="30" hidden="1">{#N/A,#N/A,TRUE,"Rate P&amp;L";#N/A,#N/A,TRUE,"P&amp;L water";#N/A,#N/A,TRUE,"P&amp;L SH&amp;W";#N/A,#N/A,TRUE,"Rate G";#N/A,#N/A,TRUE,"Rate GV";#N/A,#N/A,TRUE,"Rate LG"}</definedName>
    <definedName name="xnewname_1" localSheetId="27" hidden="1">{#N/A,#N/A,TRUE,"Rate P&amp;L";#N/A,#N/A,TRUE,"P&amp;L water";#N/A,#N/A,TRUE,"P&amp;L SH&amp;W";#N/A,#N/A,TRUE,"Rate G";#N/A,#N/A,TRUE,"Rate GV";#N/A,#N/A,TRUE,"Rate LG"}</definedName>
    <definedName name="xnewname_1" hidden="1">{#N/A,#N/A,TRUE,"Rate P&amp;L";#N/A,#N/A,TRUE,"P&amp;L water";#N/A,#N/A,TRUE,"P&amp;L SH&amp;W";#N/A,#N/A,TRUE,"Rate G";#N/A,#N/A,TRUE,"Rate GV";#N/A,#N/A,TRUE,"Rate LG"}</definedName>
    <definedName name="xoldname" localSheetId="30" hidden="1">{#N/A,#N/A,TRUE,"Rate P&amp;L";#N/A,#N/A,TRUE,"P&amp;L water";#N/A,#N/A,TRUE,"P&amp;L SH&amp;W";#N/A,#N/A,TRUE,"Rate G";#N/A,#N/A,TRUE,"Rate GV";#N/A,#N/A,TRUE,"Rate LG"}</definedName>
    <definedName name="xoldname" localSheetId="27" hidden="1">{#N/A,#N/A,TRUE,"Rate P&amp;L";#N/A,#N/A,TRUE,"P&amp;L water";#N/A,#N/A,TRUE,"P&amp;L SH&amp;W";#N/A,#N/A,TRUE,"Rate G";#N/A,#N/A,TRUE,"Rate GV";#N/A,#N/A,TRUE,"Rate LG"}</definedName>
    <definedName name="xoldname" hidden="1">{#N/A,#N/A,TRUE,"Rate P&amp;L";#N/A,#N/A,TRUE,"P&amp;L water";#N/A,#N/A,TRUE,"P&amp;L SH&amp;W";#N/A,#N/A,TRUE,"Rate G";#N/A,#N/A,TRUE,"Rate GV";#N/A,#N/A,TRUE,"Rate LG"}</definedName>
    <definedName name="xoldname_1" localSheetId="30" hidden="1">{#N/A,#N/A,TRUE,"Rate P&amp;L";#N/A,#N/A,TRUE,"P&amp;L water";#N/A,#N/A,TRUE,"P&amp;L SH&amp;W";#N/A,#N/A,TRUE,"Rate G";#N/A,#N/A,TRUE,"Rate GV";#N/A,#N/A,TRUE,"Rate LG"}</definedName>
    <definedName name="xoldname_1" localSheetId="27" hidden="1">{#N/A,#N/A,TRUE,"Rate P&amp;L";#N/A,#N/A,TRUE,"P&amp;L water";#N/A,#N/A,TRUE,"P&amp;L SH&amp;W";#N/A,#N/A,TRUE,"Rate G";#N/A,#N/A,TRUE,"Rate GV";#N/A,#N/A,TRUE,"Rate LG"}</definedName>
    <definedName name="xoldname_1" hidden="1">{#N/A,#N/A,TRUE,"Rate P&amp;L";#N/A,#N/A,TRUE,"P&amp;L water";#N/A,#N/A,TRUE,"P&amp;L SH&amp;W";#N/A,#N/A,TRUE,"Rate G";#N/A,#N/A,TRUE,"Rate GV";#N/A,#N/A,TRUE,"Rate LG"}</definedName>
    <definedName name="xxwhat" localSheetId="30" hidden="1">{#N/A,#N/A,TRUE,"Rate P&amp;L";#N/A,#N/A,TRUE,"P&amp;L water";#N/A,#N/A,TRUE,"P&amp;L SH&amp;W";#N/A,#N/A,TRUE,"Rate G";#N/A,#N/A,TRUE,"Rate GV";#N/A,#N/A,TRUE,"Rate LG"}</definedName>
    <definedName name="xxwhat" localSheetId="27" hidden="1">{#N/A,#N/A,TRUE,"Rate P&amp;L";#N/A,#N/A,TRUE,"P&amp;L water";#N/A,#N/A,TRUE,"P&amp;L SH&amp;W";#N/A,#N/A,TRUE,"Rate G";#N/A,#N/A,TRUE,"Rate GV";#N/A,#N/A,TRUE,"Rate LG"}</definedName>
    <definedName name="xxwhat" hidden="1">{#N/A,#N/A,TRUE,"Rate P&amp;L";#N/A,#N/A,TRUE,"P&amp;L water";#N/A,#N/A,TRUE,"P&amp;L SH&amp;W";#N/A,#N/A,TRUE,"Rate G";#N/A,#N/A,TRUE,"Rate GV";#N/A,#N/A,TRUE,"Rate LG"}</definedName>
    <definedName name="xxwhat_1" localSheetId="30" hidden="1">{#N/A,#N/A,TRUE,"Rate P&amp;L";#N/A,#N/A,TRUE,"P&amp;L water";#N/A,#N/A,TRUE,"P&amp;L SH&amp;W";#N/A,#N/A,TRUE,"Rate G";#N/A,#N/A,TRUE,"Rate GV";#N/A,#N/A,TRUE,"Rate LG"}</definedName>
    <definedName name="xxwhat_1" localSheetId="27" hidden="1">{#N/A,#N/A,TRUE,"Rate P&amp;L";#N/A,#N/A,TRUE,"P&amp;L water";#N/A,#N/A,TRUE,"P&amp;L SH&amp;W";#N/A,#N/A,TRUE,"Rate G";#N/A,#N/A,TRUE,"Rate GV";#N/A,#N/A,TRUE,"Rate LG"}</definedName>
    <definedName name="xxwhat_1" hidden="1">{#N/A,#N/A,TRUE,"Rate P&amp;L";#N/A,#N/A,TRUE,"P&amp;L water";#N/A,#N/A,TRUE,"P&amp;L SH&amp;W";#N/A,#N/A,TRUE,"Rate G";#N/A,#N/A,TRUE,"Rate GV";#N/A,#N/A,TRUE,"Rate LG"}</definedName>
    <definedName name="xxxxxxxxxxxx" localSheetId="30" hidden="1">{#N/A,#N/A,TRUE,"Rate P&amp;L";#N/A,#N/A,TRUE,"P&amp;L water";#N/A,#N/A,TRUE,"P&amp;L SH&amp;W";#N/A,#N/A,TRUE,"Rate G";#N/A,#N/A,TRUE,"Rate GV";#N/A,#N/A,TRUE,"Rate LG"}</definedName>
    <definedName name="xxxxxxxxxxxx" localSheetId="27" hidden="1">{#N/A,#N/A,TRUE,"Rate P&amp;L";#N/A,#N/A,TRUE,"P&amp;L water";#N/A,#N/A,TRUE,"P&amp;L SH&amp;W";#N/A,#N/A,TRUE,"Rate G";#N/A,#N/A,TRUE,"Rate GV";#N/A,#N/A,TRUE,"Rate LG"}</definedName>
    <definedName name="xxxxxxxxxxxx" hidden="1">{#N/A,#N/A,TRUE,"Rate P&amp;L";#N/A,#N/A,TRUE,"P&amp;L water";#N/A,#N/A,TRUE,"P&amp;L SH&amp;W";#N/A,#N/A,TRUE,"Rate G";#N/A,#N/A,TRUE,"Rate GV";#N/A,#N/A,TRUE,"Rate LG"}</definedName>
    <definedName name="xxxxxxxxxxxx_1" localSheetId="30" hidden="1">{#N/A,#N/A,TRUE,"Rate P&amp;L";#N/A,#N/A,TRUE,"P&amp;L water";#N/A,#N/A,TRUE,"P&amp;L SH&amp;W";#N/A,#N/A,TRUE,"Rate G";#N/A,#N/A,TRUE,"Rate GV";#N/A,#N/A,TRUE,"Rate LG"}</definedName>
    <definedName name="xxxxxxxxxxxx_1" localSheetId="27" hidden="1">{#N/A,#N/A,TRUE,"Rate P&amp;L";#N/A,#N/A,TRUE,"P&amp;L water";#N/A,#N/A,TRUE,"P&amp;L SH&amp;W";#N/A,#N/A,TRUE,"Rate G";#N/A,#N/A,TRUE,"Rate GV";#N/A,#N/A,TRUE,"Rate LG"}</definedName>
    <definedName name="xxxxxxxxxxxx_1" hidden="1">{#N/A,#N/A,TRUE,"Rate P&amp;L";#N/A,#N/A,TRUE,"P&amp;L water";#N/A,#N/A,TRUE,"P&amp;L SH&amp;W";#N/A,#N/A,TRUE,"Rate G";#N/A,#N/A,TRUE,"Rate GV";#N/A,#N/A,TRUE,"Rate LG"}</definedName>
    <definedName name="years">#REF!</definedName>
    <definedName name="Z_9B63ECC2_D03C_4BF5_92C9_3A468CBF32B6_.wvu.PrintArea" localSheetId="29" hidden="1">'Attachment Supp - 2'!$A$9:$J$27</definedName>
    <definedName name="Z_9B63ECC2_D03C_4BF5_92C9_3A468CBF32B6_.wvu.PrintArea" localSheetId="32" hidden="1">'Attachment Supp - 5'!$A$1:$O$43</definedName>
    <definedName name="Z_C36A3635_6DB3_49C2_BB6C_31C6593B6360_.wvu.PrintArea" localSheetId="29" hidden="1">'Attachment Supp - 2'!$A$9:$J$27</definedName>
    <definedName name="Z_C36A3635_6DB3_49C2_BB6C_31C6593B6360_.wvu.PrintArea" localSheetId="32" hidden="1">'Attachment Supp - 5'!$A$1:$O$43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12" l="1"/>
  <c r="D66" i="103"/>
  <c r="D68" i="103"/>
  <c r="X61" i="103"/>
  <c r="D61" i="103"/>
  <c r="X49" i="103"/>
  <c r="J49" i="103"/>
  <c r="D49" i="103"/>
  <c r="F42" i="6"/>
  <c r="F41" i="6"/>
  <c r="F91" i="136"/>
  <c r="F13" i="6"/>
  <c r="H13" i="6"/>
  <c r="J13" i="6"/>
  <c r="H14" i="6"/>
  <c r="F21" i="139"/>
  <c r="F15" i="125"/>
  <c r="F17" i="125"/>
  <c r="D13" i="5"/>
  <c r="D17" i="5"/>
  <c r="D19" i="5"/>
  <c r="H17" i="125"/>
  <c r="J17" i="125"/>
  <c r="F18" i="125"/>
  <c r="D14" i="126"/>
  <c r="E185" i="136"/>
  <c r="E189" i="136"/>
  <c r="D15" i="126"/>
  <c r="D16" i="126"/>
  <c r="H18" i="125"/>
  <c r="J18" i="125"/>
  <c r="J19" i="125"/>
  <c r="F14" i="6"/>
  <c r="J14" i="6"/>
  <c r="H15" i="6"/>
  <c r="F24" i="125"/>
  <c r="H24" i="125"/>
  <c r="J24" i="125"/>
  <c r="F25" i="125"/>
  <c r="H25" i="125"/>
  <c r="J25" i="125"/>
  <c r="J26" i="125"/>
  <c r="F15" i="6"/>
  <c r="J15" i="6"/>
  <c r="J16" i="6"/>
  <c r="D29" i="35"/>
  <c r="H41" i="6"/>
  <c r="J41" i="6"/>
  <c r="H42" i="6"/>
  <c r="J42" i="6"/>
  <c r="D107" i="136"/>
  <c r="F32" i="6"/>
  <c r="D108" i="136"/>
  <c r="F33" i="6"/>
  <c r="F38" i="6"/>
  <c r="F39" i="6"/>
  <c r="H60" i="6"/>
  <c r="H39" i="6"/>
  <c r="J39" i="6"/>
  <c r="F11" i="34"/>
  <c r="F12" i="34"/>
  <c r="F17" i="34"/>
  <c r="F12" i="99"/>
  <c r="F27" i="99"/>
  <c r="H11" i="34"/>
  <c r="J11" i="34"/>
  <c r="L11" i="34"/>
  <c r="N11" i="34"/>
  <c r="P11" i="34"/>
  <c r="H12" i="34"/>
  <c r="J12" i="34"/>
  <c r="L12" i="34"/>
  <c r="N12" i="34"/>
  <c r="P12" i="34"/>
  <c r="P13" i="34"/>
  <c r="P14" i="34"/>
  <c r="P15" i="34"/>
  <c r="P16" i="34"/>
  <c r="P17" i="34"/>
  <c r="N12" i="99"/>
  <c r="N27" i="99"/>
  <c r="D22" i="5"/>
  <c r="C36" i="139"/>
  <c r="F15" i="111"/>
  <c r="F17" i="111"/>
  <c r="J17" i="111"/>
  <c r="L17" i="111"/>
  <c r="F18" i="111"/>
  <c r="J18" i="111"/>
  <c r="L18" i="111"/>
  <c r="L19" i="111"/>
  <c r="F16" i="46"/>
  <c r="C21" i="139"/>
  <c r="H15" i="111"/>
  <c r="H17" i="111"/>
  <c r="N17" i="111"/>
  <c r="H18" i="111"/>
  <c r="N18" i="111"/>
  <c r="N19" i="111"/>
  <c r="H16" i="46"/>
  <c r="J16" i="46"/>
  <c r="L16" i="46"/>
  <c r="N16" i="46"/>
  <c r="D23" i="5"/>
  <c r="F24" i="111"/>
  <c r="J24" i="111"/>
  <c r="L24" i="111"/>
  <c r="F25" i="111"/>
  <c r="J25" i="111"/>
  <c r="L25" i="111"/>
  <c r="L26" i="111"/>
  <c r="F17" i="46"/>
  <c r="H24" i="111"/>
  <c r="N24" i="111"/>
  <c r="H25" i="111"/>
  <c r="N25" i="111"/>
  <c r="N26" i="111"/>
  <c r="H17" i="46"/>
  <c r="J17" i="46"/>
  <c r="L17" i="46"/>
  <c r="N17" i="46"/>
  <c r="D24" i="5"/>
  <c r="D25" i="5"/>
  <c r="F13" i="99"/>
  <c r="F24" i="99"/>
  <c r="F29" i="99"/>
  <c r="N13" i="99"/>
  <c r="N24" i="99"/>
  <c r="N29" i="99"/>
  <c r="D27" i="5"/>
  <c r="D29" i="5"/>
  <c r="H61" i="6"/>
  <c r="H40" i="6"/>
  <c r="F40" i="6"/>
  <c r="J40" i="6"/>
  <c r="H43" i="6"/>
  <c r="J43" i="6"/>
  <c r="H44" i="6"/>
  <c r="J44" i="6"/>
  <c r="H45" i="6"/>
  <c r="J45" i="6"/>
  <c r="H46" i="6"/>
  <c r="J14" i="100"/>
  <c r="F46" i="6"/>
  <c r="J46" i="6"/>
  <c r="J47" i="6"/>
  <c r="D33" i="35"/>
  <c r="H51" i="46"/>
  <c r="D56" i="136"/>
  <c r="F23" i="6"/>
  <c r="H23" i="6"/>
  <c r="J23" i="6"/>
  <c r="F24" i="6"/>
  <c r="H24" i="6"/>
  <c r="J24" i="6"/>
  <c r="F25" i="6"/>
  <c r="H25" i="6"/>
  <c r="J25" i="6"/>
  <c r="H26" i="6"/>
  <c r="F26" i="6"/>
  <c r="J26" i="6"/>
  <c r="J27" i="6"/>
  <c r="D32" i="35"/>
  <c r="H50" i="46"/>
  <c r="H52" i="46"/>
  <c r="H53" i="46"/>
  <c r="H54" i="46"/>
  <c r="L54" i="46"/>
  <c r="N54" i="46"/>
  <c r="D24" i="35"/>
  <c r="H12" i="99"/>
  <c r="J12" i="99"/>
  <c r="L12" i="99"/>
  <c r="P12" i="99"/>
  <c r="P27" i="99"/>
  <c r="J13" i="46"/>
  <c r="L13" i="46"/>
  <c r="N13" i="46"/>
  <c r="D11" i="35"/>
  <c r="N18" i="46"/>
  <c r="D12" i="35"/>
  <c r="J20" i="46"/>
  <c r="L20" i="46"/>
  <c r="N20" i="46"/>
  <c r="D13" i="35"/>
  <c r="D14" i="35"/>
  <c r="F32" i="99"/>
  <c r="H32" i="99"/>
  <c r="J32" i="99"/>
  <c r="L32" i="99"/>
  <c r="N32" i="99"/>
  <c r="P32" i="99"/>
  <c r="P34" i="99"/>
  <c r="J23" i="46"/>
  <c r="L23" i="46"/>
  <c r="N23" i="46"/>
  <c r="D36" i="139"/>
  <c r="F29" i="111"/>
  <c r="F31" i="111"/>
  <c r="J31" i="111"/>
  <c r="L31" i="111"/>
  <c r="F32" i="111"/>
  <c r="J32" i="111"/>
  <c r="L32" i="111"/>
  <c r="L33" i="111"/>
  <c r="F24" i="46"/>
  <c r="D21" i="139"/>
  <c r="H29" i="111"/>
  <c r="H31" i="111"/>
  <c r="N31" i="111"/>
  <c r="H32" i="111"/>
  <c r="N32" i="111"/>
  <c r="N33" i="111"/>
  <c r="H24" i="46"/>
  <c r="J24" i="46"/>
  <c r="L24" i="46"/>
  <c r="N24" i="46"/>
  <c r="F38" i="111"/>
  <c r="J38" i="111"/>
  <c r="L38" i="111"/>
  <c r="F39" i="111"/>
  <c r="J39" i="111"/>
  <c r="L39" i="111"/>
  <c r="L40" i="111"/>
  <c r="F25" i="46"/>
  <c r="H38" i="111"/>
  <c r="N38" i="111"/>
  <c r="H39" i="111"/>
  <c r="N39" i="111"/>
  <c r="N40" i="111"/>
  <c r="H25" i="46"/>
  <c r="J25" i="46"/>
  <c r="L25" i="46"/>
  <c r="N25" i="46"/>
  <c r="J26" i="46"/>
  <c r="L57" i="46"/>
  <c r="L26" i="46"/>
  <c r="N26" i="46"/>
  <c r="N27" i="46"/>
  <c r="D16" i="35"/>
  <c r="J30" i="46"/>
  <c r="L58" i="46"/>
  <c r="L30" i="46"/>
  <c r="N30" i="46"/>
  <c r="H57" i="112"/>
  <c r="L57" i="112"/>
  <c r="H58" i="112"/>
  <c r="L58" i="112"/>
  <c r="H59" i="112"/>
  <c r="L59" i="112"/>
  <c r="H60" i="112"/>
  <c r="L60" i="112"/>
  <c r="H61" i="112"/>
  <c r="L61" i="112"/>
  <c r="H62" i="112"/>
  <c r="L62" i="112"/>
  <c r="H63" i="112"/>
  <c r="L63" i="112"/>
  <c r="H64" i="112"/>
  <c r="L64" i="112"/>
  <c r="H65" i="112"/>
  <c r="L65" i="112"/>
  <c r="H66" i="112"/>
  <c r="L66" i="112"/>
  <c r="H67" i="112"/>
  <c r="L67" i="112"/>
  <c r="H68" i="112"/>
  <c r="L68" i="112"/>
  <c r="L69" i="112"/>
  <c r="F11" i="133"/>
  <c r="J13" i="112"/>
  <c r="F13" i="112"/>
  <c r="H13" i="112"/>
  <c r="L13" i="112"/>
  <c r="J14" i="112"/>
  <c r="F14" i="112"/>
  <c r="H14" i="112"/>
  <c r="L14" i="112"/>
  <c r="J15" i="112"/>
  <c r="F15" i="112"/>
  <c r="H15" i="112"/>
  <c r="L15" i="112"/>
  <c r="J16" i="112"/>
  <c r="F16" i="112"/>
  <c r="H16" i="112"/>
  <c r="L16" i="112"/>
  <c r="J17" i="112"/>
  <c r="F17" i="112"/>
  <c r="H17" i="112"/>
  <c r="L17" i="112"/>
  <c r="J18" i="112"/>
  <c r="F18" i="112"/>
  <c r="H18" i="112"/>
  <c r="L18" i="112"/>
  <c r="J19" i="112"/>
  <c r="F19" i="112"/>
  <c r="H19" i="112"/>
  <c r="L19" i="112"/>
  <c r="J20" i="112"/>
  <c r="F20" i="112"/>
  <c r="H20" i="112"/>
  <c r="L20" i="112"/>
  <c r="J21" i="112"/>
  <c r="F21" i="112"/>
  <c r="H21" i="112"/>
  <c r="L21" i="112"/>
  <c r="F98" i="112"/>
  <c r="J22" i="112"/>
  <c r="F22" i="112"/>
  <c r="H22" i="112"/>
  <c r="L22" i="112"/>
  <c r="J23" i="112"/>
  <c r="F23" i="112"/>
  <c r="H23" i="112"/>
  <c r="L23" i="112"/>
  <c r="F100" i="112"/>
  <c r="J24" i="112"/>
  <c r="F24" i="112"/>
  <c r="H24" i="112"/>
  <c r="L24" i="112"/>
  <c r="J25" i="112"/>
  <c r="F25" i="112"/>
  <c r="H25" i="112"/>
  <c r="L25" i="112"/>
  <c r="L26" i="112"/>
  <c r="C21" i="133"/>
  <c r="E21" i="133"/>
  <c r="F21" i="133"/>
  <c r="C22" i="133"/>
  <c r="E22" i="133"/>
  <c r="F22" i="133"/>
  <c r="C23" i="133"/>
  <c r="E23" i="133"/>
  <c r="F23" i="133"/>
  <c r="C24" i="133"/>
  <c r="E24" i="133"/>
  <c r="F24" i="133"/>
  <c r="C25" i="133"/>
  <c r="E25" i="133"/>
  <c r="F25" i="133"/>
  <c r="C26" i="133"/>
  <c r="E26" i="133"/>
  <c r="F26" i="133"/>
  <c r="C27" i="133"/>
  <c r="E27" i="133"/>
  <c r="F27" i="133"/>
  <c r="C28" i="133"/>
  <c r="E28" i="133"/>
  <c r="F28" i="133"/>
  <c r="C29" i="133"/>
  <c r="E29" i="133"/>
  <c r="F29" i="133"/>
  <c r="C30" i="133"/>
  <c r="E30" i="133"/>
  <c r="F30" i="133"/>
  <c r="C31" i="133"/>
  <c r="E31" i="133"/>
  <c r="F31" i="133"/>
  <c r="C32" i="133"/>
  <c r="E32" i="133"/>
  <c r="F32" i="133"/>
  <c r="F33" i="133"/>
  <c r="F12" i="133"/>
  <c r="F13" i="133"/>
  <c r="F15" i="133"/>
  <c r="J31" i="46"/>
  <c r="L31" i="46"/>
  <c r="N31" i="46"/>
  <c r="H73" i="112"/>
  <c r="L73" i="112"/>
  <c r="H74" i="112"/>
  <c r="L74" i="112"/>
  <c r="H75" i="112"/>
  <c r="L75" i="112"/>
  <c r="H76" i="112"/>
  <c r="L76" i="112"/>
  <c r="H77" i="112"/>
  <c r="L77" i="112"/>
  <c r="H78" i="112"/>
  <c r="L78" i="112"/>
  <c r="L79" i="112"/>
  <c r="F32" i="46"/>
  <c r="J30" i="112"/>
  <c r="F30" i="112"/>
  <c r="H30" i="112"/>
  <c r="L30" i="112"/>
  <c r="J31" i="112"/>
  <c r="F31" i="112"/>
  <c r="H31" i="112"/>
  <c r="L31" i="112"/>
  <c r="J32" i="112"/>
  <c r="F32" i="112"/>
  <c r="H32" i="112"/>
  <c r="L32" i="112"/>
  <c r="J33" i="112"/>
  <c r="F33" i="112"/>
  <c r="H33" i="112"/>
  <c r="L33" i="112"/>
  <c r="F99" i="112"/>
  <c r="J34" i="112"/>
  <c r="D41" i="126"/>
  <c r="F41" i="126"/>
  <c r="H41" i="126"/>
  <c r="H42" i="126"/>
  <c r="H43" i="126"/>
  <c r="H44" i="126"/>
  <c r="F97" i="112"/>
  <c r="F34" i="112"/>
  <c r="H34" i="112"/>
  <c r="L34" i="112"/>
  <c r="L35" i="112"/>
  <c r="H32" i="46"/>
  <c r="J32" i="46"/>
  <c r="N32" i="46"/>
  <c r="H83" i="112"/>
  <c r="L83" i="112"/>
  <c r="H84" i="112"/>
  <c r="L84" i="112"/>
  <c r="H85" i="112"/>
  <c r="L85" i="112"/>
  <c r="H86" i="112"/>
  <c r="L86" i="112"/>
  <c r="H87" i="112"/>
  <c r="L87" i="112"/>
  <c r="H88" i="112"/>
  <c r="L88" i="112"/>
  <c r="H89" i="112"/>
  <c r="L89" i="112"/>
  <c r="H90" i="112"/>
  <c r="L90" i="112"/>
  <c r="H91" i="112"/>
  <c r="L91" i="112"/>
  <c r="L92" i="112"/>
  <c r="F33" i="46"/>
  <c r="J39" i="112"/>
  <c r="F39" i="112"/>
  <c r="H39" i="112"/>
  <c r="L39" i="112"/>
  <c r="J40" i="112"/>
  <c r="F40" i="112"/>
  <c r="H40" i="112"/>
  <c r="L40" i="112"/>
  <c r="J41" i="112"/>
  <c r="F41" i="112"/>
  <c r="H41" i="112"/>
  <c r="L41" i="112"/>
  <c r="J42" i="112"/>
  <c r="F42" i="112"/>
  <c r="H42" i="112"/>
  <c r="L42" i="112"/>
  <c r="J43" i="112"/>
  <c r="F43" i="112"/>
  <c r="H43" i="112"/>
  <c r="L43" i="112"/>
  <c r="J44" i="112"/>
  <c r="F44" i="112"/>
  <c r="H44" i="112"/>
  <c r="L44" i="112"/>
  <c r="J45" i="112"/>
  <c r="F45" i="112"/>
  <c r="H45" i="112"/>
  <c r="L45" i="112"/>
  <c r="J46" i="112"/>
  <c r="F46" i="112"/>
  <c r="H46" i="112"/>
  <c r="L46" i="112"/>
  <c r="J47" i="112"/>
  <c r="F47" i="112"/>
  <c r="H47" i="112"/>
  <c r="L47" i="112"/>
  <c r="L48" i="112"/>
  <c r="H33" i="46"/>
  <c r="J33" i="46"/>
  <c r="N33" i="46"/>
  <c r="J34" i="46"/>
  <c r="L34" i="46"/>
  <c r="N34" i="46"/>
  <c r="J35" i="46"/>
  <c r="L35" i="46"/>
  <c r="N35" i="46"/>
  <c r="N36" i="46"/>
  <c r="D17" i="35"/>
  <c r="J39" i="46"/>
  <c r="L39" i="46"/>
  <c r="N39" i="46"/>
  <c r="J18" i="131"/>
  <c r="L18" i="131"/>
  <c r="F40" i="46"/>
  <c r="AH12" i="131"/>
  <c r="AH13" i="131"/>
  <c r="AH14" i="131"/>
  <c r="AH15" i="131"/>
  <c r="AH16" i="131"/>
  <c r="AH17" i="131"/>
  <c r="AH18" i="131"/>
  <c r="AJ12" i="131"/>
  <c r="AJ13" i="131"/>
  <c r="AJ14" i="131"/>
  <c r="AJ15" i="131"/>
  <c r="AJ16" i="131"/>
  <c r="AJ17" i="131"/>
  <c r="AJ18" i="131"/>
  <c r="H40" i="46"/>
  <c r="J40" i="46"/>
  <c r="L40" i="46"/>
  <c r="N40" i="46"/>
  <c r="N41" i="46"/>
  <c r="D18" i="35"/>
  <c r="D19" i="35"/>
  <c r="F14" i="124"/>
  <c r="F15" i="124"/>
  <c r="F12" i="106"/>
  <c r="H14" i="124"/>
  <c r="H15" i="124"/>
  <c r="H12" i="106"/>
  <c r="J14" i="124"/>
  <c r="J15" i="124"/>
  <c r="J12" i="106"/>
  <c r="L14" i="124"/>
  <c r="L15" i="124"/>
  <c r="L12" i="106"/>
  <c r="N14" i="124"/>
  <c r="N15" i="124"/>
  <c r="N12" i="106"/>
  <c r="P12" i="106"/>
  <c r="J43" i="46"/>
  <c r="L43" i="46"/>
  <c r="N43" i="46"/>
  <c r="D21" i="35"/>
  <c r="F18" i="124"/>
  <c r="F19" i="124"/>
  <c r="F14" i="106"/>
  <c r="H18" i="124"/>
  <c r="H19" i="124"/>
  <c r="H14" i="106"/>
  <c r="J18" i="124"/>
  <c r="J19" i="124"/>
  <c r="J14" i="106"/>
  <c r="L18" i="124"/>
  <c r="L19" i="124"/>
  <c r="L14" i="106"/>
  <c r="N18" i="124"/>
  <c r="N19" i="124"/>
  <c r="N14" i="106"/>
  <c r="P14" i="106"/>
  <c r="J45" i="46"/>
  <c r="L45" i="46"/>
  <c r="N45" i="46"/>
  <c r="D22" i="35"/>
  <c r="R14" i="104"/>
  <c r="R15" i="104"/>
  <c r="R16" i="104"/>
  <c r="R20" i="104"/>
  <c r="R21" i="104"/>
  <c r="R22" i="104"/>
  <c r="R26" i="104"/>
  <c r="R27" i="104"/>
  <c r="R28" i="104"/>
  <c r="H32" i="104"/>
  <c r="D70" i="104"/>
  <c r="R32" i="104"/>
  <c r="R33" i="104"/>
  <c r="R34" i="104"/>
  <c r="R38" i="104"/>
  <c r="R39" i="104"/>
  <c r="R40" i="104"/>
  <c r="R44" i="104"/>
  <c r="R45" i="104"/>
  <c r="R46" i="104"/>
  <c r="R50" i="104"/>
  <c r="R51" i="104"/>
  <c r="R52" i="104"/>
  <c r="R56" i="104"/>
  <c r="R57" i="104"/>
  <c r="R58" i="104"/>
  <c r="R62" i="104"/>
  <c r="R63" i="104"/>
  <c r="R64" i="104"/>
  <c r="R67" i="104"/>
  <c r="J47" i="46"/>
  <c r="L47" i="46"/>
  <c r="N47" i="46"/>
  <c r="D23" i="35"/>
  <c r="D25" i="35"/>
  <c r="D31" i="25"/>
  <c r="D39" i="25"/>
  <c r="H22" i="90"/>
  <c r="D14" i="25"/>
  <c r="H35" i="90"/>
  <c r="H39" i="90"/>
  <c r="D15" i="25"/>
  <c r="H49" i="90"/>
  <c r="H51" i="90"/>
  <c r="H54" i="90"/>
  <c r="D16" i="25"/>
  <c r="H55" i="90"/>
  <c r="D17" i="25"/>
  <c r="D18" i="25"/>
  <c r="F15" i="25"/>
  <c r="H43" i="90"/>
  <c r="F39" i="90"/>
  <c r="H44" i="90"/>
  <c r="H15" i="25"/>
  <c r="J15" i="25"/>
  <c r="L15" i="25"/>
  <c r="F16" i="25"/>
  <c r="J16" i="25"/>
  <c r="L16" i="25"/>
  <c r="D25" i="25"/>
  <c r="D45" i="25"/>
  <c r="D27" i="25"/>
  <c r="D28" i="25"/>
  <c r="F15" i="137"/>
  <c r="F23" i="137"/>
  <c r="F16" i="137"/>
  <c r="F24" i="137"/>
  <c r="F17" i="137"/>
  <c r="F25" i="137"/>
  <c r="F27" i="137"/>
  <c r="D29" i="25"/>
  <c r="V18" i="131"/>
  <c r="X18" i="131"/>
  <c r="X24" i="131"/>
  <c r="X26" i="131"/>
  <c r="D30" i="25"/>
  <c r="D33" i="25"/>
  <c r="D37" i="25"/>
  <c r="F14" i="25"/>
  <c r="H31" i="90"/>
  <c r="F22" i="90"/>
  <c r="H32" i="90"/>
  <c r="H14" i="25"/>
  <c r="J14" i="25"/>
  <c r="F17" i="25"/>
  <c r="J17" i="25"/>
  <c r="J18" i="25"/>
  <c r="D20" i="25"/>
  <c r="D40" i="25"/>
  <c r="D41" i="25"/>
  <c r="D28" i="35"/>
  <c r="H30" i="125"/>
  <c r="J30" i="125"/>
  <c r="F18" i="6"/>
  <c r="H18" i="6"/>
  <c r="J18" i="6"/>
  <c r="D30" i="35"/>
  <c r="F133" i="136"/>
  <c r="D19" i="126"/>
  <c r="F158" i="136"/>
  <c r="D20" i="126"/>
  <c r="D21" i="126"/>
  <c r="D22" i="126"/>
  <c r="D185" i="136"/>
  <c r="D189" i="136"/>
  <c r="D25" i="126"/>
  <c r="D186" i="136"/>
  <c r="D190" i="136"/>
  <c r="D26" i="126"/>
  <c r="D27" i="126"/>
  <c r="D28" i="126"/>
  <c r="D33" i="126"/>
  <c r="D34" i="126"/>
  <c r="D36" i="126"/>
  <c r="H34" i="125"/>
  <c r="J34" i="125"/>
  <c r="F20" i="6"/>
  <c r="H20" i="6"/>
  <c r="J20" i="6"/>
  <c r="D31" i="35"/>
  <c r="D43" i="35"/>
  <c r="H49" i="6"/>
  <c r="J49" i="6"/>
  <c r="D35" i="35"/>
  <c r="H51" i="6"/>
  <c r="J51" i="6"/>
  <c r="D36" i="35"/>
  <c r="H53" i="6"/>
  <c r="J53" i="6"/>
  <c r="D37" i="35"/>
  <c r="H55" i="6"/>
  <c r="J55" i="6"/>
  <c r="D38" i="35"/>
  <c r="H57" i="6"/>
  <c r="J57" i="6"/>
  <c r="D39" i="35"/>
  <c r="D41" i="35"/>
  <c r="L13" i="99"/>
  <c r="J13" i="99"/>
  <c r="H13" i="99"/>
  <c r="J45" i="103"/>
  <c r="X45" i="103"/>
  <c r="J46" i="103"/>
  <c r="X46" i="103"/>
  <c r="J47" i="103"/>
  <c r="X47" i="103"/>
  <c r="J48" i="103"/>
  <c r="X48" i="103"/>
  <c r="D44" i="103"/>
  <c r="J44" i="103"/>
  <c r="X44" i="103"/>
  <c r="F63" i="136"/>
  <c r="F62" i="136"/>
  <c r="A15" i="137"/>
  <c r="A16" i="137"/>
  <c r="A17" i="137"/>
  <c r="A18" i="137"/>
  <c r="A19" i="137"/>
  <c r="A20" i="137"/>
  <c r="A21" i="137"/>
  <c r="A22" i="137"/>
  <c r="A23" i="137"/>
  <c r="A24" i="137"/>
  <c r="A25" i="137"/>
  <c r="A26" i="137"/>
  <c r="A27" i="137"/>
  <c r="X30" i="103"/>
  <c r="X65" i="103"/>
  <c r="O22" i="132"/>
  <c r="P22" i="132"/>
  <c r="O23" i="132"/>
  <c r="P23" i="132"/>
  <c r="O24" i="132"/>
  <c r="P24" i="132"/>
  <c r="O25" i="132"/>
  <c r="P25" i="132"/>
  <c r="J22" i="132"/>
  <c r="K22" i="132"/>
  <c r="J23" i="132"/>
  <c r="K23" i="132"/>
  <c r="J24" i="132"/>
  <c r="K24" i="132"/>
  <c r="J25" i="132"/>
  <c r="K25" i="132"/>
  <c r="X32" i="132"/>
  <c r="X26" i="132"/>
  <c r="W32" i="132"/>
  <c r="W26" i="132"/>
  <c r="G32" i="132"/>
  <c r="S31" i="132"/>
  <c r="U31" i="132"/>
  <c r="S30" i="132"/>
  <c r="U30" i="132"/>
  <c r="S29" i="132"/>
  <c r="U29" i="132"/>
  <c r="S28" i="132"/>
  <c r="Q22" i="132"/>
  <c r="L25" i="132"/>
  <c r="Q24" i="132"/>
  <c r="L24" i="132"/>
  <c r="Q25" i="132"/>
  <c r="S32" i="132"/>
  <c r="U32" i="132"/>
  <c r="L23" i="132"/>
  <c r="Q23" i="132"/>
  <c r="L22" i="132"/>
  <c r="U28" i="132"/>
  <c r="E22" i="132"/>
  <c r="F22" i="132"/>
  <c r="E23" i="132"/>
  <c r="F23" i="132"/>
  <c r="E24" i="132"/>
  <c r="F24" i="132"/>
  <c r="E25" i="132"/>
  <c r="F25" i="132"/>
  <c r="Z13" i="131"/>
  <c r="Z12" i="131"/>
  <c r="P17" i="131"/>
  <c r="P16" i="131"/>
  <c r="P15" i="131"/>
  <c r="P14" i="131"/>
  <c r="N12" i="131"/>
  <c r="P12" i="131"/>
  <c r="P21" i="131"/>
  <c r="AN21" i="131"/>
  <c r="G22" i="132"/>
  <c r="G25" i="132"/>
  <c r="G24" i="132"/>
  <c r="G23" i="132"/>
  <c r="N13" i="131"/>
  <c r="P13" i="131"/>
  <c r="P20" i="131"/>
  <c r="AN20" i="131"/>
  <c r="J20" i="103"/>
  <c r="H20" i="103"/>
  <c r="H22" i="103"/>
  <c r="E69" i="136"/>
  <c r="F35" i="136"/>
  <c r="O35" i="141"/>
  <c r="O34" i="141"/>
  <c r="O33" i="141"/>
  <c r="O32" i="141"/>
  <c r="O31" i="141"/>
  <c r="O30" i="141"/>
  <c r="O29" i="141"/>
  <c r="O28" i="141"/>
  <c r="O27" i="141"/>
  <c r="O26" i="141"/>
  <c r="O23" i="141"/>
  <c r="O22" i="141"/>
  <c r="O21" i="141"/>
  <c r="O20" i="141"/>
  <c r="O19" i="141"/>
  <c r="O18" i="141"/>
  <c r="O17" i="141"/>
  <c r="O16" i="141"/>
  <c r="O15" i="141"/>
  <c r="O14" i="141"/>
  <c r="J13" i="103"/>
  <c r="Z47" i="103"/>
  <c r="J64" i="103"/>
  <c r="Z64" i="103"/>
  <c r="F49" i="103"/>
  <c r="H49" i="103"/>
  <c r="L49" i="103"/>
  <c r="N49" i="103"/>
  <c r="N66" i="103"/>
  <c r="N61" i="103"/>
  <c r="N54" i="103"/>
  <c r="N41" i="103"/>
  <c r="P49" i="103"/>
  <c r="R49" i="103"/>
  <c r="T49" i="103"/>
  <c r="V49" i="103"/>
  <c r="Z52" i="103"/>
  <c r="X14" i="103"/>
  <c r="N25" i="102"/>
  <c r="P25" i="102"/>
  <c r="L26" i="102"/>
  <c r="J26" i="102"/>
  <c r="F72" i="136"/>
  <c r="F51" i="136"/>
  <c r="F50" i="136"/>
  <c r="F49" i="136"/>
  <c r="F48" i="136"/>
  <c r="F45" i="136"/>
  <c r="F39" i="136"/>
  <c r="F38" i="136"/>
  <c r="F37" i="136"/>
  <c r="F34" i="136"/>
  <c r="F33" i="136"/>
  <c r="F15" i="136"/>
  <c r="A6" i="35"/>
  <c r="A6" i="46"/>
  <c r="N11" i="124"/>
  <c r="H11" i="124"/>
  <c r="D92" i="112"/>
  <c r="D79" i="112"/>
  <c r="D69" i="112"/>
  <c r="O37" i="141"/>
  <c r="O38" i="141"/>
  <c r="O39" i="141"/>
  <c r="O40" i="141"/>
  <c r="O41" i="141"/>
  <c r="O42" i="141"/>
  <c r="O43" i="141"/>
  <c r="O44" i="141"/>
  <c r="O45" i="141"/>
  <c r="O46" i="141"/>
  <c r="O47" i="141"/>
  <c r="O49" i="141"/>
  <c r="O50" i="141"/>
  <c r="O51" i="141"/>
  <c r="O52" i="141"/>
  <c r="O53" i="141"/>
  <c r="O54" i="141"/>
  <c r="O55" i="141"/>
  <c r="O56" i="141"/>
  <c r="O57" i="141"/>
  <c r="O58" i="141"/>
  <c r="O59" i="141"/>
  <c r="M61" i="141"/>
  <c r="K61" i="141"/>
  <c r="I61" i="141"/>
  <c r="G61" i="141"/>
  <c r="E61" i="141"/>
  <c r="A14" i="141"/>
  <c r="A15" i="141"/>
  <c r="A16" i="141"/>
  <c r="A17" i="141"/>
  <c r="A18" i="141"/>
  <c r="A19" i="141"/>
  <c r="A20" i="141"/>
  <c r="A21" i="141"/>
  <c r="A22" i="141"/>
  <c r="A23" i="141"/>
  <c r="A25" i="141"/>
  <c r="A26" i="141"/>
  <c r="A27" i="141"/>
  <c r="A28" i="141"/>
  <c r="A29" i="141"/>
  <c r="A30" i="141"/>
  <c r="A31" i="141"/>
  <c r="A32" i="141"/>
  <c r="A33" i="141"/>
  <c r="A34" i="141"/>
  <c r="A35" i="141"/>
  <c r="A37" i="141"/>
  <c r="A38" i="141"/>
  <c r="A39" i="141"/>
  <c r="A40" i="141"/>
  <c r="A41" i="141"/>
  <c r="A42" i="141"/>
  <c r="A43" i="141"/>
  <c r="A44" i="141"/>
  <c r="A45" i="141"/>
  <c r="A46" i="141"/>
  <c r="A47" i="141"/>
  <c r="A49" i="141"/>
  <c r="A50" i="141"/>
  <c r="A51" i="141"/>
  <c r="A52" i="141"/>
  <c r="A53" i="141"/>
  <c r="A54" i="141"/>
  <c r="A55" i="141"/>
  <c r="A56" i="141"/>
  <c r="A57" i="141"/>
  <c r="A58" i="141"/>
  <c r="A59" i="141"/>
  <c r="A61" i="141"/>
  <c r="A1" i="141"/>
  <c r="C42" i="140"/>
  <c r="D42" i="140"/>
  <c r="E42" i="140"/>
  <c r="F42" i="140"/>
  <c r="G42" i="140"/>
  <c r="H42" i="140"/>
  <c r="I42" i="140"/>
  <c r="J42" i="140"/>
  <c r="K42" i="140"/>
  <c r="L42" i="140"/>
  <c r="M42" i="140"/>
  <c r="N42" i="140"/>
  <c r="O28" i="140"/>
  <c r="O18" i="140"/>
  <c r="O17" i="140"/>
  <c r="D9" i="140"/>
  <c r="E9" i="140"/>
  <c r="F9" i="140"/>
  <c r="G9" i="140"/>
  <c r="H9" i="140"/>
  <c r="I9" i="140"/>
  <c r="J9" i="140"/>
  <c r="K9" i="140"/>
  <c r="L9" i="140"/>
  <c r="M9" i="140"/>
  <c r="N9" i="140"/>
  <c r="F36" i="139"/>
  <c r="E36" i="139"/>
  <c r="A28" i="139"/>
  <c r="A29" i="139"/>
  <c r="A13" i="139"/>
  <c r="A14" i="139"/>
  <c r="A1" i="138"/>
  <c r="A106" i="136"/>
  <c r="A107" i="136"/>
  <c r="A108" i="136"/>
  <c r="A109" i="136"/>
  <c r="A110" i="136"/>
  <c r="A111" i="136"/>
  <c r="A112" i="136"/>
  <c r="A113" i="136"/>
  <c r="A114" i="136"/>
  <c r="A115" i="136"/>
  <c r="A116" i="136"/>
  <c r="A117" i="136"/>
  <c r="A118" i="136"/>
  <c r="A119" i="136"/>
  <c r="A120" i="136"/>
  <c r="A121" i="136"/>
  <c r="A122" i="136"/>
  <c r="A123" i="136"/>
  <c r="A124" i="136"/>
  <c r="A125" i="136"/>
  <c r="A126" i="136"/>
  <c r="A127" i="136"/>
  <c r="A128" i="136"/>
  <c r="A129" i="136"/>
  <c r="A130" i="136"/>
  <c r="A131" i="136"/>
  <c r="A132" i="136"/>
  <c r="A133" i="136"/>
  <c r="A134" i="136"/>
  <c r="A135" i="136"/>
  <c r="A136" i="136"/>
  <c r="A137" i="136"/>
  <c r="A138" i="136"/>
  <c r="A139" i="136"/>
  <c r="A140" i="136"/>
  <c r="A141" i="136"/>
  <c r="A142" i="136"/>
  <c r="A143" i="136"/>
  <c r="A144" i="136"/>
  <c r="A145" i="136"/>
  <c r="A146" i="136"/>
  <c r="A147" i="136"/>
  <c r="A148" i="136"/>
  <c r="A149" i="136"/>
  <c r="A150" i="136"/>
  <c r="A151" i="136"/>
  <c r="A152" i="136"/>
  <c r="A153" i="136"/>
  <c r="A154" i="136"/>
  <c r="A155" i="136"/>
  <c r="A156" i="136"/>
  <c r="A157" i="136"/>
  <c r="A158" i="136"/>
  <c r="A159" i="136"/>
  <c r="A160" i="136"/>
  <c r="A161" i="136"/>
  <c r="A162" i="136"/>
  <c r="A163" i="136"/>
  <c r="A164" i="136"/>
  <c r="A165" i="136"/>
  <c r="A166" i="136"/>
  <c r="A167" i="136"/>
  <c r="A168" i="136"/>
  <c r="A169" i="136"/>
  <c r="A170" i="136"/>
  <c r="A171" i="136"/>
  <c r="A172" i="136"/>
  <c r="A173" i="136"/>
  <c r="A174" i="136"/>
  <c r="A175" i="136"/>
  <c r="A176" i="136"/>
  <c r="A177" i="136"/>
  <c r="A178" i="136"/>
  <c r="A179" i="136"/>
  <c r="A180" i="136"/>
  <c r="A181" i="136"/>
  <c r="A182" i="136"/>
  <c r="A183" i="136"/>
  <c r="A184" i="136"/>
  <c r="A185" i="136"/>
  <c r="A186" i="136"/>
  <c r="A187" i="136"/>
  <c r="A188" i="136"/>
  <c r="A189" i="136"/>
  <c r="A190" i="136"/>
  <c r="A191" i="136"/>
  <c r="A192" i="136"/>
  <c r="A193" i="136"/>
  <c r="F182" i="136"/>
  <c r="F97" i="136"/>
  <c r="F84" i="136"/>
  <c r="F86" i="136"/>
  <c r="F79" i="136"/>
  <c r="F81" i="136"/>
  <c r="F68" i="136"/>
  <c r="F64" i="136"/>
  <c r="E64" i="136"/>
  <c r="D64" i="136"/>
  <c r="F59" i="136"/>
  <c r="H66" i="103"/>
  <c r="H61" i="103"/>
  <c r="H54" i="103"/>
  <c r="H41" i="103"/>
  <c r="A1" i="98"/>
  <c r="C22" i="91"/>
  <c r="C21" i="91"/>
  <c r="C20" i="91"/>
  <c r="A3" i="133"/>
  <c r="A2" i="133"/>
  <c r="A1" i="133"/>
  <c r="A12" i="133"/>
  <c r="A13" i="133"/>
  <c r="A14" i="133"/>
  <c r="A15" i="133"/>
  <c r="A21" i="133"/>
  <c r="A22" i="133"/>
  <c r="A23" i="133"/>
  <c r="A24" i="133"/>
  <c r="A25" i="133"/>
  <c r="A26" i="133"/>
  <c r="A27" i="133"/>
  <c r="A28" i="133"/>
  <c r="A29" i="133"/>
  <c r="A30" i="133"/>
  <c r="A31" i="133"/>
  <c r="A32" i="133"/>
  <c r="A33" i="133"/>
  <c r="A35" i="133"/>
  <c r="E17" i="132"/>
  <c r="E18" i="132"/>
  <c r="E19" i="132"/>
  <c r="E20" i="132"/>
  <c r="E21" i="132"/>
  <c r="F17" i="132"/>
  <c r="E44" i="132"/>
  <c r="E43" i="132"/>
  <c r="N26" i="132"/>
  <c r="I26" i="132"/>
  <c r="D26" i="132"/>
  <c r="F18" i="132"/>
  <c r="F19" i="132"/>
  <c r="F20" i="132"/>
  <c r="F21" i="132"/>
  <c r="P21" i="132"/>
  <c r="O21" i="132"/>
  <c r="K21" i="132"/>
  <c r="J21" i="132"/>
  <c r="J18" i="132"/>
  <c r="K18" i="132"/>
  <c r="O18" i="132"/>
  <c r="P18" i="132"/>
  <c r="P20" i="132"/>
  <c r="O20" i="132"/>
  <c r="K20" i="132"/>
  <c r="J20" i="132"/>
  <c r="P19" i="132"/>
  <c r="O19" i="132"/>
  <c r="K19" i="132"/>
  <c r="K17" i="132"/>
  <c r="J19" i="132"/>
  <c r="P17" i="132"/>
  <c r="O17" i="132"/>
  <c r="J17" i="132"/>
  <c r="AN22" i="131"/>
  <c r="P22" i="131"/>
  <c r="A20" i="131"/>
  <c r="A21" i="131"/>
  <c r="A22" i="131"/>
  <c r="A24" i="131"/>
  <c r="A25" i="131"/>
  <c r="A26" i="131"/>
  <c r="AF18" i="131"/>
  <c r="AD18" i="131"/>
  <c r="AB18" i="131"/>
  <c r="Z18" i="131"/>
  <c r="N18" i="131"/>
  <c r="AL17" i="131"/>
  <c r="AL16" i="131"/>
  <c r="AL15" i="131"/>
  <c r="AL14" i="131"/>
  <c r="AL13" i="131"/>
  <c r="AL12" i="131"/>
  <c r="H50" i="104"/>
  <c r="H52" i="104"/>
  <c r="H51" i="104"/>
  <c r="A1" i="103"/>
  <c r="X66" i="103"/>
  <c r="V66" i="103"/>
  <c r="T66" i="103"/>
  <c r="R66" i="103"/>
  <c r="P66" i="103"/>
  <c r="L66" i="103"/>
  <c r="L61" i="103"/>
  <c r="L54" i="103"/>
  <c r="L41" i="103"/>
  <c r="F66" i="103"/>
  <c r="Z65" i="103"/>
  <c r="V61" i="103"/>
  <c r="V54" i="103"/>
  <c r="V41" i="103"/>
  <c r="T61" i="103"/>
  <c r="R61" i="103"/>
  <c r="R54" i="103"/>
  <c r="R41" i="103"/>
  <c r="P61" i="103"/>
  <c r="J61" i="103"/>
  <c r="J54" i="103"/>
  <c r="J41" i="103"/>
  <c r="F61" i="103"/>
  <c r="F54" i="103"/>
  <c r="F41" i="103"/>
  <c r="X54" i="103"/>
  <c r="X41" i="103"/>
  <c r="T54" i="103"/>
  <c r="P54" i="103"/>
  <c r="D54" i="103"/>
  <c r="Z53" i="103"/>
  <c r="T41" i="103"/>
  <c r="P41" i="103"/>
  <c r="D41" i="103"/>
  <c r="Z40" i="103"/>
  <c r="Z39" i="103"/>
  <c r="Z41" i="103"/>
  <c r="A37" i="103"/>
  <c r="X32" i="103"/>
  <c r="X27" i="103"/>
  <c r="X22" i="103"/>
  <c r="V32" i="103"/>
  <c r="V27" i="103"/>
  <c r="V22" i="103"/>
  <c r="T32" i="103"/>
  <c r="T27" i="103"/>
  <c r="T22" i="103"/>
  <c r="R32" i="103"/>
  <c r="R27" i="103"/>
  <c r="R22" i="103"/>
  <c r="P32" i="103"/>
  <c r="P27" i="103"/>
  <c r="P22" i="103"/>
  <c r="N32" i="103"/>
  <c r="N27" i="103"/>
  <c r="N22" i="103"/>
  <c r="L32" i="103"/>
  <c r="L27" i="103"/>
  <c r="L22" i="103"/>
  <c r="J32" i="103"/>
  <c r="J27" i="103"/>
  <c r="J22" i="103"/>
  <c r="H32" i="103"/>
  <c r="H27" i="103"/>
  <c r="F32" i="103"/>
  <c r="F27" i="103"/>
  <c r="F22" i="103"/>
  <c r="D32" i="103"/>
  <c r="D27" i="103"/>
  <c r="Z31" i="103"/>
  <c r="Z30" i="103"/>
  <c r="Z26" i="103"/>
  <c r="Z25" i="103"/>
  <c r="Z21" i="103"/>
  <c r="A15" i="103"/>
  <c r="A16" i="103"/>
  <c r="A18" i="103"/>
  <c r="A22" i="103"/>
  <c r="X15" i="103"/>
  <c r="V15" i="103"/>
  <c r="T15" i="103"/>
  <c r="R15" i="103"/>
  <c r="P15" i="103"/>
  <c r="N15" i="103"/>
  <c r="L15" i="103"/>
  <c r="H15" i="103"/>
  <c r="F15" i="103"/>
  <c r="Z14" i="103"/>
  <c r="D8" i="103"/>
  <c r="F8" i="103"/>
  <c r="H8" i="103"/>
  <c r="J8" i="103"/>
  <c r="L8" i="103"/>
  <c r="N8" i="103"/>
  <c r="P8" i="103"/>
  <c r="R8" i="103"/>
  <c r="T8" i="103"/>
  <c r="V8" i="103"/>
  <c r="A29" i="25"/>
  <c r="A30" i="25"/>
  <c r="A31" i="25"/>
  <c r="A32" i="25"/>
  <c r="A33" i="25"/>
  <c r="A36" i="25"/>
  <c r="A37" i="25"/>
  <c r="A39" i="25"/>
  <c r="A40" i="25"/>
  <c r="A41" i="25"/>
  <c r="A44" i="25"/>
  <c r="A45" i="25"/>
  <c r="A46" i="25"/>
  <c r="A3" i="124"/>
  <c r="A3" i="125"/>
  <c r="A3" i="126"/>
  <c r="A2" i="124"/>
  <c r="A2" i="125"/>
  <c r="A2" i="126"/>
  <c r="A1" i="111"/>
  <c r="A1" i="124"/>
  <c r="A1" i="125"/>
  <c r="A1" i="126"/>
  <c r="A20" i="126"/>
  <c r="A21" i="126"/>
  <c r="A22" i="126"/>
  <c r="A25" i="126"/>
  <c r="A26" i="126"/>
  <c r="A27" i="126"/>
  <c r="A28" i="126"/>
  <c r="A31" i="126"/>
  <c r="A32" i="126"/>
  <c r="A33" i="126"/>
  <c r="A34" i="126"/>
  <c r="A36" i="126"/>
  <c r="A15" i="126"/>
  <c r="A16" i="126"/>
  <c r="A16" i="125"/>
  <c r="A17" i="125"/>
  <c r="A18" i="125"/>
  <c r="A19" i="125"/>
  <c r="A22" i="125"/>
  <c r="A23" i="125"/>
  <c r="A24" i="125"/>
  <c r="A25" i="125"/>
  <c r="A26" i="125"/>
  <c r="A14" i="124"/>
  <c r="A16" i="111"/>
  <c r="A17" i="111"/>
  <c r="A18" i="111"/>
  <c r="A19" i="111"/>
  <c r="A22" i="111"/>
  <c r="A23" i="111"/>
  <c r="A24" i="111"/>
  <c r="A25" i="111"/>
  <c r="A26" i="111"/>
  <c r="A29" i="111"/>
  <c r="A30" i="111"/>
  <c r="A31" i="111"/>
  <c r="A32" i="111"/>
  <c r="A33" i="111"/>
  <c r="A36" i="111"/>
  <c r="A37" i="111"/>
  <c r="A38" i="111"/>
  <c r="A39" i="111"/>
  <c r="A40" i="111"/>
  <c r="A2" i="5"/>
  <c r="A1" i="112"/>
  <c r="A96" i="112"/>
  <c r="A97" i="112"/>
  <c r="A98" i="112"/>
  <c r="A99" i="112"/>
  <c r="A100" i="112"/>
  <c r="A101" i="112"/>
  <c r="A102" i="112"/>
  <c r="A29" i="112"/>
  <c r="A1" i="102"/>
  <c r="A26" i="102"/>
  <c r="A27" i="102"/>
  <c r="A1" i="104"/>
  <c r="F64" i="104"/>
  <c r="D64" i="104"/>
  <c r="H63" i="104"/>
  <c r="H62" i="104"/>
  <c r="H64" i="104"/>
  <c r="H56" i="104"/>
  <c r="H58" i="104"/>
  <c r="F58" i="104"/>
  <c r="D58" i="104"/>
  <c r="H57" i="104"/>
  <c r="F52" i="104"/>
  <c r="D52" i="104"/>
  <c r="H44" i="104"/>
  <c r="H46" i="104"/>
  <c r="F46" i="104"/>
  <c r="D46" i="104"/>
  <c r="H45" i="104"/>
  <c r="F40" i="104"/>
  <c r="D40" i="104"/>
  <c r="H39" i="104"/>
  <c r="H38" i="104"/>
  <c r="H40" i="104"/>
  <c r="H33" i="104"/>
  <c r="F28" i="104"/>
  <c r="D28" i="104"/>
  <c r="H27" i="104"/>
  <c r="H26" i="104"/>
  <c r="H28" i="104"/>
  <c r="H20" i="104"/>
  <c r="H22" i="104"/>
  <c r="F22" i="104"/>
  <c r="D22" i="104"/>
  <c r="H21" i="104"/>
  <c r="A17" i="104"/>
  <c r="A19" i="104"/>
  <c r="A22" i="104"/>
  <c r="A23" i="104"/>
  <c r="A25" i="104"/>
  <c r="A28" i="104"/>
  <c r="A29" i="104"/>
  <c r="A31" i="104"/>
  <c r="A34" i="104"/>
  <c r="A35" i="104"/>
  <c r="A37" i="104"/>
  <c r="A40" i="104"/>
  <c r="A41" i="104"/>
  <c r="A43" i="104"/>
  <c r="A46" i="104"/>
  <c r="A47" i="104"/>
  <c r="A49" i="104"/>
  <c r="A52" i="104"/>
  <c r="A53" i="104"/>
  <c r="A55" i="104"/>
  <c r="A58" i="104"/>
  <c r="A59" i="104"/>
  <c r="A61" i="104"/>
  <c r="A64" i="104"/>
  <c r="A65" i="104"/>
  <c r="A67" i="104"/>
  <c r="A70" i="104"/>
  <c r="A71" i="104"/>
  <c r="A72" i="104"/>
  <c r="H14" i="104"/>
  <c r="H16" i="104"/>
  <c r="F16" i="104"/>
  <c r="D16" i="104"/>
  <c r="H15" i="104"/>
  <c r="C13" i="91"/>
  <c r="A3" i="106"/>
  <c r="A2" i="106"/>
  <c r="A1" i="106"/>
  <c r="A14" i="106"/>
  <c r="C19" i="91"/>
  <c r="A3" i="100"/>
  <c r="A2" i="100"/>
  <c r="A1" i="100"/>
  <c r="D25" i="100"/>
  <c r="D34" i="100"/>
  <c r="A15" i="100"/>
  <c r="A16" i="100"/>
  <c r="A17" i="100"/>
  <c r="A24" i="100"/>
  <c r="A25" i="100"/>
  <c r="A26" i="100"/>
  <c r="A28" i="100"/>
  <c r="A29" i="100"/>
  <c r="A30" i="100"/>
  <c r="A32" i="100"/>
  <c r="A33" i="100"/>
  <c r="A34" i="100"/>
  <c r="A36" i="100"/>
  <c r="A37" i="100"/>
  <c r="A38" i="100"/>
  <c r="A39" i="100"/>
  <c r="A40" i="100"/>
  <c r="A41" i="100"/>
  <c r="A42" i="100"/>
  <c r="A43" i="100"/>
  <c r="A45" i="100"/>
  <c r="L28" i="6"/>
  <c r="A13" i="5"/>
  <c r="A15" i="5"/>
  <c r="A16" i="5"/>
  <c r="A17" i="5"/>
  <c r="A19" i="5"/>
  <c r="A22" i="5"/>
  <c r="A23" i="5"/>
  <c r="A24" i="5"/>
  <c r="A25" i="5"/>
  <c r="A27" i="5"/>
  <c r="A29" i="5"/>
  <c r="H28" i="6"/>
  <c r="J28" i="6"/>
  <c r="N17" i="34"/>
  <c r="L17" i="34"/>
  <c r="J17" i="34"/>
  <c r="H17" i="34"/>
  <c r="A3" i="98"/>
  <c r="A3" i="35"/>
  <c r="A3" i="25"/>
  <c r="A3" i="46"/>
  <c r="A3" i="99"/>
  <c r="A3" i="6"/>
  <c r="A3" i="5"/>
  <c r="A3" i="90"/>
  <c r="A3" i="34"/>
  <c r="A3" i="97"/>
  <c r="A2" i="98"/>
  <c r="A2" i="35"/>
  <c r="A2" i="25"/>
  <c r="A2" i="46"/>
  <c r="A2" i="99"/>
  <c r="A2" i="6"/>
  <c r="A2" i="90"/>
  <c r="A2" i="34"/>
  <c r="A2" i="97"/>
  <c r="A1" i="35"/>
  <c r="A1" i="25"/>
  <c r="A1" i="46"/>
  <c r="A1" i="99"/>
  <c r="A1" i="6"/>
  <c r="A1" i="5"/>
  <c r="A1" i="90"/>
  <c r="A1" i="34"/>
  <c r="A1" i="97"/>
  <c r="C18" i="91"/>
  <c r="C17" i="91"/>
  <c r="C16" i="91"/>
  <c r="C15" i="91"/>
  <c r="C14" i="91"/>
  <c r="C11" i="91"/>
  <c r="C10" i="91"/>
  <c r="C9" i="91"/>
  <c r="C8" i="91"/>
  <c r="L24" i="99"/>
  <c r="J24" i="99"/>
  <c r="H24" i="99"/>
  <c r="P24" i="99"/>
  <c r="A13" i="99"/>
  <c r="A16" i="99"/>
  <c r="A17" i="99"/>
  <c r="A18" i="99"/>
  <c r="A19" i="99"/>
  <c r="A20" i="99"/>
  <c r="A21" i="99"/>
  <c r="A22" i="99"/>
  <c r="A23" i="99"/>
  <c r="A24" i="99"/>
  <c r="A25" i="99"/>
  <c r="A27" i="99"/>
  <c r="A29" i="99"/>
  <c r="A32" i="99"/>
  <c r="A33" i="99"/>
  <c r="A34" i="99"/>
  <c r="A13" i="98"/>
  <c r="A15" i="98"/>
  <c r="A17" i="98"/>
  <c r="A19" i="98"/>
  <c r="A16" i="46"/>
  <c r="A17" i="46"/>
  <c r="A18" i="46"/>
  <c r="A20" i="46"/>
  <c r="A23" i="46"/>
  <c r="A24" i="46"/>
  <c r="A25" i="46"/>
  <c r="A26" i="46"/>
  <c r="A27" i="46"/>
  <c r="A30" i="46"/>
  <c r="A31" i="46"/>
  <c r="A32" i="46"/>
  <c r="A33" i="46"/>
  <c r="A34" i="46"/>
  <c r="A35" i="46"/>
  <c r="A36" i="46"/>
  <c r="A39" i="46"/>
  <c r="A40" i="46"/>
  <c r="A41" i="46"/>
  <c r="A43" i="46"/>
  <c r="A45" i="46"/>
  <c r="A47" i="46"/>
  <c r="A50" i="46"/>
  <c r="A51" i="46"/>
  <c r="A52" i="46"/>
  <c r="A53" i="46"/>
  <c r="A54" i="46"/>
  <c r="A57" i="46"/>
  <c r="A58" i="46"/>
  <c r="A59" i="46"/>
  <c r="A12" i="97"/>
  <c r="A13" i="97"/>
  <c r="A14" i="97"/>
  <c r="A15" i="97"/>
  <c r="A16" i="97"/>
  <c r="A17" i="97"/>
  <c r="A18" i="97"/>
  <c r="A19" i="97"/>
  <c r="A20" i="97"/>
  <c r="A21" i="97"/>
  <c r="A22" i="97"/>
  <c r="A23" i="97"/>
  <c r="A24" i="97"/>
  <c r="A12" i="34"/>
  <c r="A13" i="34"/>
  <c r="A14" i="34"/>
  <c r="A15" i="34"/>
  <c r="A13" i="90"/>
  <c r="A14" i="90"/>
  <c r="A15" i="90"/>
  <c r="A16" i="90"/>
  <c r="A17" i="90"/>
  <c r="A18" i="90"/>
  <c r="A19" i="90"/>
  <c r="A20" i="90"/>
  <c r="A21" i="90"/>
  <c r="A22" i="90"/>
  <c r="A24" i="90"/>
  <c r="A25" i="90"/>
  <c r="A26" i="90"/>
  <c r="A27" i="90"/>
  <c r="A28" i="90"/>
  <c r="A29" i="90"/>
  <c r="A30" i="90"/>
  <c r="A31" i="90"/>
  <c r="A32" i="90"/>
  <c r="A35" i="90"/>
  <c r="A36" i="90"/>
  <c r="A37" i="90"/>
  <c r="A38" i="90"/>
  <c r="A39" i="90"/>
  <c r="A41" i="90"/>
  <c r="A42" i="90"/>
  <c r="A43" i="90"/>
  <c r="A44" i="90"/>
  <c r="A47" i="90"/>
  <c r="A48" i="90"/>
  <c r="A49" i="90"/>
  <c r="A50" i="90"/>
  <c r="A51" i="90"/>
  <c r="A53" i="90"/>
  <c r="A54" i="90"/>
  <c r="A55" i="90"/>
  <c r="A56" i="90"/>
  <c r="A40" i="90"/>
  <c r="A33" i="90"/>
  <c r="A23" i="90"/>
  <c r="A12" i="35"/>
  <c r="A13" i="35"/>
  <c r="A14" i="35"/>
  <c r="A16" i="35"/>
  <c r="A17" i="35"/>
  <c r="A18" i="35"/>
  <c r="A19" i="35"/>
  <c r="A21" i="35"/>
  <c r="A22" i="35"/>
  <c r="A23" i="35"/>
  <c r="A24" i="35"/>
  <c r="A25" i="35"/>
  <c r="A28" i="35"/>
  <c r="A29" i="35"/>
  <c r="A30" i="35"/>
  <c r="A31" i="35"/>
  <c r="A32" i="35"/>
  <c r="A33" i="35"/>
  <c r="A34" i="35"/>
  <c r="A35" i="35"/>
  <c r="A36" i="35"/>
  <c r="A37" i="35"/>
  <c r="A38" i="35"/>
  <c r="A39" i="35"/>
  <c r="A41" i="35"/>
  <c r="A43" i="35"/>
  <c r="A15" i="25"/>
  <c r="A16" i="25"/>
  <c r="A17" i="25"/>
  <c r="A18" i="25"/>
  <c r="A20" i="25"/>
  <c r="A22" i="25"/>
  <c r="A25" i="25"/>
  <c r="A14" i="6"/>
  <c r="A15" i="6"/>
  <c r="A16" i="6"/>
  <c r="A18" i="6"/>
  <c r="A20" i="6"/>
  <c r="A23" i="6"/>
  <c r="A24" i="6"/>
  <c r="A25" i="6"/>
  <c r="A26" i="6"/>
  <c r="A27" i="6"/>
  <c r="A28" i="6"/>
  <c r="A29" i="6"/>
  <c r="A32" i="6"/>
  <c r="A33" i="6"/>
  <c r="A34" i="6"/>
  <c r="A35" i="6"/>
  <c r="A36" i="6"/>
  <c r="A37" i="6"/>
  <c r="A38" i="6"/>
  <c r="A39" i="6"/>
  <c r="A40" i="6"/>
  <c r="A41" i="6"/>
  <c r="A42" i="6"/>
  <c r="A43" i="6"/>
  <c r="A44" i="6"/>
  <c r="A45" i="6"/>
  <c r="A46" i="6"/>
  <c r="A47" i="6"/>
  <c r="A49" i="6"/>
  <c r="A51" i="6"/>
  <c r="A53" i="6"/>
  <c r="A55" i="6"/>
  <c r="A57" i="6"/>
  <c r="A60" i="6"/>
  <c r="A61" i="6"/>
  <c r="A62" i="6"/>
  <c r="B20" i="46"/>
  <c r="L40" i="6"/>
  <c r="C12" i="91"/>
  <c r="J42" i="100"/>
  <c r="P18" i="131"/>
  <c r="F46" i="136"/>
  <c r="J11" i="124"/>
  <c r="L11" i="124"/>
  <c r="D35" i="112"/>
  <c r="L19" i="132"/>
  <c r="A6" i="25"/>
  <c r="E45" i="132"/>
  <c r="AN15" i="131"/>
  <c r="D22" i="103"/>
  <c r="J66" i="103"/>
  <c r="L34" i="103"/>
  <c r="Q21" i="132"/>
  <c r="Z66" i="103"/>
  <c r="Z27" i="103"/>
  <c r="Q18" i="132"/>
  <c r="F31" i="136"/>
  <c r="F42" i="136"/>
  <c r="F47" i="136"/>
  <c r="Z32" i="103"/>
  <c r="N34" i="103"/>
  <c r="H68" i="103"/>
  <c r="H73" i="103"/>
  <c r="O42" i="140"/>
  <c r="F32" i="136"/>
  <c r="D26" i="112"/>
  <c r="F102" i="136"/>
  <c r="F44" i="136"/>
  <c r="D15" i="103"/>
  <c r="F23" i="136"/>
  <c r="F52" i="136"/>
  <c r="F40" i="136"/>
  <c r="F107" i="136"/>
  <c r="L68" i="103"/>
  <c r="F54" i="136"/>
  <c r="E56" i="136"/>
  <c r="F41" i="136"/>
  <c r="F43" i="136"/>
  <c r="F36" i="136"/>
  <c r="F53" i="136"/>
  <c r="L21" i="132"/>
  <c r="V68" i="103"/>
  <c r="V73" i="103"/>
  <c r="P68" i="103"/>
  <c r="J34" i="103"/>
  <c r="V34" i="103"/>
  <c r="Q17" i="132"/>
  <c r="Q20" i="132"/>
  <c r="F34" i="103"/>
  <c r="R34" i="103"/>
  <c r="D48" i="112"/>
  <c r="J15" i="103"/>
  <c r="Z13" i="103"/>
  <c r="Z15" i="103"/>
  <c r="L20" i="132"/>
  <c r="F104" i="136"/>
  <c r="AN16" i="131"/>
  <c r="H79" i="112"/>
  <c r="D29" i="100"/>
  <c r="E109" i="136"/>
  <c r="N68" i="103"/>
  <c r="T68" i="103"/>
  <c r="T73" i="103"/>
  <c r="F181" i="136"/>
  <c r="D28" i="100"/>
  <c r="D26" i="100"/>
  <c r="D33" i="100"/>
  <c r="D32" i="100"/>
  <c r="F41" i="46"/>
  <c r="X34" i="103"/>
  <c r="D36" i="100"/>
  <c r="AN13" i="131"/>
  <c r="P26" i="132"/>
  <c r="X60" i="103"/>
  <c r="Z60" i="103"/>
  <c r="Z48" i="103"/>
  <c r="D30" i="100"/>
  <c r="D37" i="100"/>
  <c r="D38" i="100"/>
  <c r="X59" i="103"/>
  <c r="Z59" i="103"/>
  <c r="Z46" i="103"/>
  <c r="AN14" i="131"/>
  <c r="O26" i="132"/>
  <c r="X58" i="103"/>
  <c r="Z58" i="103"/>
  <c r="Z45" i="103"/>
  <c r="D34" i="103"/>
  <c r="D36" i="103"/>
  <c r="X57" i="103"/>
  <c r="Z57" i="103"/>
  <c r="I56" i="136"/>
  <c r="L18" i="132"/>
  <c r="Q19" i="132"/>
  <c r="J26" i="132"/>
  <c r="G19" i="132"/>
  <c r="G18" i="132"/>
  <c r="G20" i="132"/>
  <c r="K26" i="132"/>
  <c r="G21" i="132"/>
  <c r="AL18" i="131"/>
  <c r="AN12" i="131"/>
  <c r="F90" i="136"/>
  <c r="A6" i="99"/>
  <c r="A6" i="106"/>
  <c r="A6" i="6"/>
  <c r="A6" i="5"/>
  <c r="A6" i="90"/>
  <c r="A6" i="100"/>
  <c r="H69" i="112"/>
  <c r="T34" i="103"/>
  <c r="G17" i="132"/>
  <c r="Z54" i="103"/>
  <c r="O61" i="141"/>
  <c r="AN17" i="131"/>
  <c r="F68" i="103"/>
  <c r="L17" i="132"/>
  <c r="H34" i="103"/>
  <c r="R68" i="103"/>
  <c r="R73" i="103"/>
  <c r="C15" i="137"/>
  <c r="F55" i="136"/>
  <c r="E26" i="132"/>
  <c r="Z20" i="103"/>
  <c r="Z22" i="103"/>
  <c r="Z34" i="103"/>
  <c r="H92" i="112"/>
  <c r="F26" i="132"/>
  <c r="P34" i="103"/>
  <c r="F67" i="136"/>
  <c r="F69" i="136"/>
  <c r="D69" i="136"/>
  <c r="F34" i="104"/>
  <c r="F67" i="104"/>
  <c r="F27" i="6"/>
  <c r="F29" i="6"/>
  <c r="F56" i="136"/>
  <c r="Q26" i="132"/>
  <c r="F108" i="136"/>
  <c r="X68" i="103"/>
  <c r="J29" i="6"/>
  <c r="G26" i="132"/>
  <c r="L26" i="132"/>
  <c r="D109" i="136"/>
  <c r="F109" i="136"/>
  <c r="Z61" i="103"/>
  <c r="D20" i="137"/>
  <c r="AN18" i="131"/>
  <c r="G20" i="137"/>
  <c r="H17" i="137"/>
  <c r="E21" i="139"/>
  <c r="D133" i="136"/>
  <c r="E158" i="136"/>
  <c r="H13" i="102"/>
  <c r="M30" i="140"/>
  <c r="D30" i="140"/>
  <c r="N30" i="140"/>
  <c r="F30" i="140"/>
  <c r="G30" i="140"/>
  <c r="L30" i="140"/>
  <c r="K30" i="140"/>
  <c r="N14" i="102"/>
  <c r="P14" i="102"/>
  <c r="H30" i="140"/>
  <c r="J30" i="140"/>
  <c r="E30" i="140"/>
  <c r="I30" i="140"/>
  <c r="C17" i="137"/>
  <c r="N34" i="99"/>
  <c r="D18" i="136"/>
  <c r="F18" i="136"/>
  <c r="H29" i="99"/>
  <c r="H27" i="99"/>
  <c r="J34" i="99"/>
  <c r="H34" i="99"/>
  <c r="L29" i="99"/>
  <c r="J27" i="99"/>
  <c r="J29" i="99"/>
  <c r="L27" i="99"/>
  <c r="D158" i="136"/>
  <c r="E133" i="136"/>
  <c r="F186" i="136"/>
  <c r="L34" i="99"/>
  <c r="D26" i="136"/>
  <c r="F26" i="136"/>
  <c r="F185" i="136"/>
  <c r="E186" i="136"/>
  <c r="E190" i="136"/>
  <c r="F89" i="136"/>
  <c r="F92" i="136"/>
  <c r="D14" i="136"/>
  <c r="F14" i="136"/>
  <c r="F36" i="46"/>
  <c r="A6" i="103"/>
  <c r="A6" i="112"/>
  <c r="A6" i="133"/>
  <c r="A6" i="102"/>
  <c r="A7" i="111"/>
  <c r="A6" i="104"/>
  <c r="U26" i="132"/>
  <c r="D46" i="140"/>
  <c r="D16" i="136"/>
  <c r="F16" i="136"/>
  <c r="C16" i="137"/>
  <c r="C20" i="137"/>
  <c r="F20" i="137"/>
  <c r="Z44" i="103"/>
  <c r="Z49" i="103"/>
  <c r="Z68" i="103"/>
  <c r="G46" i="140"/>
  <c r="O33" i="140"/>
  <c r="F46" i="140"/>
  <c r="H46" i="140"/>
  <c r="J26" i="140"/>
  <c r="O14" i="140"/>
  <c r="H26" i="140"/>
  <c r="O25" i="140"/>
  <c r="L19" i="140"/>
  <c r="L41" i="140"/>
  <c r="L43" i="140"/>
  <c r="N19" i="140"/>
  <c r="N41" i="140"/>
  <c r="N43" i="140"/>
  <c r="F19" i="140"/>
  <c r="F41" i="140"/>
  <c r="F43" i="140"/>
  <c r="H15" i="137"/>
  <c r="K38" i="140"/>
  <c r="D27" i="136"/>
  <c r="F27" i="136"/>
  <c r="N46" i="140"/>
  <c r="E187" i="136"/>
  <c r="D17" i="136"/>
  <c r="F17" i="136"/>
  <c r="D19" i="140"/>
  <c r="D41" i="140"/>
  <c r="D43" i="140"/>
  <c r="J46" i="140"/>
  <c r="J19" i="140"/>
  <c r="J41" i="140"/>
  <c r="J43" i="140"/>
  <c r="C38" i="140"/>
  <c r="O37" i="140"/>
  <c r="O32" i="140"/>
  <c r="E38" i="140"/>
  <c r="D20" i="136"/>
  <c r="F20" i="136"/>
  <c r="D34" i="104"/>
  <c r="D67" i="104"/>
  <c r="P13" i="124"/>
  <c r="E26" i="140"/>
  <c r="J38" i="140"/>
  <c r="K26" i="140"/>
  <c r="H19" i="140"/>
  <c r="H41" i="140"/>
  <c r="H43" i="140"/>
  <c r="D28" i="136"/>
  <c r="F28" i="136"/>
  <c r="F187" i="136"/>
  <c r="F34" i="99"/>
  <c r="M46" i="140"/>
  <c r="O34" i="140"/>
  <c r="K19" i="140"/>
  <c r="K41" i="140"/>
  <c r="K43" i="140"/>
  <c r="H38" i="140"/>
  <c r="O24" i="140"/>
  <c r="O13" i="140"/>
  <c r="D16" i="102"/>
  <c r="N16" i="102"/>
  <c r="P16" i="102"/>
  <c r="D26" i="140"/>
  <c r="K46" i="140"/>
  <c r="M38" i="140"/>
  <c r="M26" i="140"/>
  <c r="L26" i="140"/>
  <c r="I26" i="140"/>
  <c r="L46" i="140"/>
  <c r="O12" i="140"/>
  <c r="D15" i="102"/>
  <c r="C19" i="140"/>
  <c r="G19" i="140"/>
  <c r="G41" i="140"/>
  <c r="G43" i="140"/>
  <c r="O23" i="140"/>
  <c r="F38" i="140"/>
  <c r="C30" i="140"/>
  <c r="O29" i="140"/>
  <c r="O35" i="140"/>
  <c r="P13" i="99"/>
  <c r="P29" i="99"/>
  <c r="G26" i="140"/>
  <c r="M19" i="140"/>
  <c r="M41" i="140"/>
  <c r="M43" i="140"/>
  <c r="C46" i="140"/>
  <c r="O22" i="140"/>
  <c r="D38" i="140"/>
  <c r="P17" i="124"/>
  <c r="L38" i="140"/>
  <c r="F26" i="140"/>
  <c r="E46" i="140"/>
  <c r="I38" i="140"/>
  <c r="O16" i="140"/>
  <c r="D18" i="102"/>
  <c r="N18" i="102"/>
  <c r="P18" i="102"/>
  <c r="I46" i="140"/>
  <c r="O15" i="140"/>
  <c r="D17" i="102"/>
  <c r="N17" i="102"/>
  <c r="P17" i="102"/>
  <c r="H16" i="137"/>
  <c r="D187" i="136"/>
  <c r="D19" i="136"/>
  <c r="F19" i="136"/>
  <c r="N26" i="140"/>
  <c r="N38" i="140"/>
  <c r="E19" i="140"/>
  <c r="E41" i="140"/>
  <c r="E43" i="140"/>
  <c r="G38" i="140"/>
  <c r="O36" i="140"/>
  <c r="I19" i="140"/>
  <c r="I41" i="140"/>
  <c r="I43" i="140"/>
  <c r="H26" i="102"/>
  <c r="P13" i="102"/>
  <c r="O21" i="140"/>
  <c r="C26" i="140"/>
  <c r="F12" i="111"/>
  <c r="L12" i="111"/>
  <c r="A7" i="124"/>
  <c r="A7" i="125"/>
  <c r="A7" i="126"/>
  <c r="H12" i="111"/>
  <c r="N12" i="111"/>
  <c r="D23" i="102"/>
  <c r="F23" i="102"/>
  <c r="P23" i="102"/>
  <c r="H20" i="137"/>
  <c r="J45" i="140"/>
  <c r="J68" i="103"/>
  <c r="C45" i="140"/>
  <c r="H45" i="140"/>
  <c r="K45" i="140"/>
  <c r="E45" i="140"/>
  <c r="D21" i="102"/>
  <c r="F45" i="140"/>
  <c r="O38" i="140"/>
  <c r="N45" i="140"/>
  <c r="D45" i="140"/>
  <c r="M45" i="140"/>
  <c r="D44" i="25"/>
  <c r="J12" i="100"/>
  <c r="J13" i="100"/>
  <c r="J15" i="100"/>
  <c r="J17" i="100"/>
  <c r="D43" i="126"/>
  <c r="D74" i="136"/>
  <c r="F74" i="136"/>
  <c r="F76" i="136"/>
  <c r="F47" i="6"/>
  <c r="O46" i="140"/>
  <c r="D20" i="102"/>
  <c r="N20" i="102"/>
  <c r="P20" i="102"/>
  <c r="C41" i="140"/>
  <c r="O19" i="140"/>
  <c r="D22" i="102"/>
  <c r="D13" i="136"/>
  <c r="F13" i="136"/>
  <c r="F43" i="126"/>
  <c r="N15" i="102"/>
  <c r="H41" i="46"/>
  <c r="G45" i="140"/>
  <c r="D24" i="102"/>
  <c r="N24" i="102"/>
  <c r="P24" i="102"/>
  <c r="O30" i="140"/>
  <c r="I45" i="140"/>
  <c r="H34" i="104"/>
  <c r="H67" i="104"/>
  <c r="D191" i="136"/>
  <c r="L45" i="140"/>
  <c r="E191" i="136"/>
  <c r="O26" i="140"/>
  <c r="D19" i="102"/>
  <c r="F19" i="102"/>
  <c r="F22" i="102"/>
  <c r="P22" i="102"/>
  <c r="F21" i="102"/>
  <c r="P21" i="102"/>
  <c r="O45" i="140"/>
  <c r="N71" i="103"/>
  <c r="P19" i="102"/>
  <c r="F24" i="100"/>
  <c r="J40" i="100"/>
  <c r="N26" i="102"/>
  <c r="P15" i="102"/>
  <c r="J41" i="46"/>
  <c r="D26" i="102"/>
  <c r="C43" i="140"/>
  <c r="O43" i="140"/>
  <c r="O41" i="140"/>
  <c r="F26" i="102"/>
  <c r="N73" i="103"/>
  <c r="F16" i="6"/>
  <c r="F25" i="100"/>
  <c r="J24" i="100"/>
  <c r="P26" i="102"/>
  <c r="P14" i="124"/>
  <c r="P15" i="124"/>
  <c r="P18" i="124"/>
  <c r="P19" i="124"/>
  <c r="H27" i="46"/>
  <c r="H18" i="46"/>
  <c r="H48" i="112"/>
  <c r="H35" i="112"/>
  <c r="H56" i="90"/>
  <c r="F27" i="46"/>
  <c r="F18" i="46"/>
  <c r="F26" i="100"/>
  <c r="J25" i="100"/>
  <c r="L17" i="25"/>
  <c r="J27" i="46"/>
  <c r="J26" i="100"/>
  <c r="F28" i="100"/>
  <c r="J18" i="46"/>
  <c r="J28" i="100"/>
  <c r="F29" i="100"/>
  <c r="L18" i="25"/>
  <c r="F18" i="25"/>
  <c r="D71" i="104"/>
  <c r="J29" i="100"/>
  <c r="F30" i="100"/>
  <c r="J30" i="100"/>
  <c r="F32" i="100"/>
  <c r="H36" i="46"/>
  <c r="F33" i="100"/>
  <c r="J32" i="100"/>
  <c r="J36" i="46"/>
  <c r="J33" i="100"/>
  <c r="F34" i="100"/>
  <c r="J34" i="100"/>
  <c r="F36" i="100"/>
  <c r="F37" i="100"/>
  <c r="J36" i="100"/>
  <c r="F38" i="100"/>
  <c r="J38" i="100"/>
  <c r="J37" i="100"/>
  <c r="J39" i="100"/>
  <c r="J41" i="100"/>
  <c r="J43" i="100"/>
  <c r="J45" i="100"/>
  <c r="D11" i="98"/>
  <c r="P73" i="103"/>
  <c r="D71" i="103"/>
  <c r="D19" i="98"/>
</calcChain>
</file>

<file path=xl/sharedStrings.xml><?xml version="1.0" encoding="utf-8"?>
<sst xmlns="http://schemas.openxmlformats.org/spreadsheetml/2006/main" count="2822" uniqueCount="1570">
  <si>
    <t>Worksheet 1</t>
  </si>
  <si>
    <t>Reference</t>
  </si>
  <si>
    <t>Total</t>
  </si>
  <si>
    <t>Transmission Prepayments</t>
  </si>
  <si>
    <t>Return and Associated Income Taxes</t>
  </si>
  <si>
    <t>Annual Transmission Revenue Requirements (ATRR)</t>
  </si>
  <si>
    <t xml:space="preserve">Transmission </t>
  </si>
  <si>
    <t xml:space="preserve">Total </t>
  </si>
  <si>
    <t>Worksheet 3</t>
  </si>
  <si>
    <t>Direct Transmission Wages and Salaries</t>
  </si>
  <si>
    <t xml:space="preserve">Total Wages and Salaries  </t>
  </si>
  <si>
    <t>Administrative and General Wages and Salaries</t>
  </si>
  <si>
    <t>(A)</t>
  </si>
  <si>
    <t>Transmission Investment Base Detail</t>
  </si>
  <si>
    <t>N/A</t>
  </si>
  <si>
    <t>Payroll Tax Expense</t>
  </si>
  <si>
    <t>(B)</t>
  </si>
  <si>
    <t>(D)</t>
  </si>
  <si>
    <t>Worksheet 5</t>
  </si>
  <si>
    <t>Allocation Factors</t>
  </si>
  <si>
    <t>(F)</t>
  </si>
  <si>
    <t>(E)</t>
  </si>
  <si>
    <t>(C)</t>
  </si>
  <si>
    <t>Transmission Expense Detail</t>
  </si>
  <si>
    <t>Capitalization</t>
  </si>
  <si>
    <t>Description</t>
  </si>
  <si>
    <t>Worksheet 4</t>
  </si>
  <si>
    <t>45 Days / 360 Days</t>
  </si>
  <si>
    <t>Federal Income Tax Rate</t>
  </si>
  <si>
    <t>Federal Income Tax</t>
  </si>
  <si>
    <t>State Income Tax Rate</t>
  </si>
  <si>
    <t>Worksheet 2</t>
  </si>
  <si>
    <t>Preferred Stock</t>
  </si>
  <si>
    <t>A</t>
  </si>
  <si>
    <t>B</t>
  </si>
  <si>
    <t>C</t>
  </si>
  <si>
    <t>Transmission Investment Base</t>
  </si>
  <si>
    <t>State Income Tax</t>
  </si>
  <si>
    <t>Weighted</t>
  </si>
  <si>
    <t>Ratios</t>
  </si>
  <si>
    <t>Amount</t>
  </si>
  <si>
    <t>D</t>
  </si>
  <si>
    <t>ST</t>
  </si>
  <si>
    <t/>
  </si>
  <si>
    <t>Intangible Plant Amortization Expense</t>
  </si>
  <si>
    <t>Line</t>
  </si>
  <si>
    <t>No.</t>
  </si>
  <si>
    <t xml:space="preserve">Line </t>
  </si>
  <si>
    <t xml:space="preserve">Equity </t>
  </si>
  <si>
    <t>Portion</t>
  </si>
  <si>
    <t>Federal Income Tax shall equal</t>
  </si>
  <si>
    <t>State Income Tax shall equal</t>
  </si>
  <si>
    <t>Common Equity taxable</t>
  </si>
  <si>
    <t xml:space="preserve">Return and Associated Income Taxes </t>
  </si>
  <si>
    <t>Cost of</t>
  </si>
  <si>
    <t>Capital</t>
  </si>
  <si>
    <t>(a)</t>
  </si>
  <si>
    <t>(b)</t>
  </si>
  <si>
    <t xml:space="preserve">FT </t>
  </si>
  <si>
    <t>(c)</t>
  </si>
  <si>
    <t>(d)</t>
  </si>
  <si>
    <t>Transmission Related Intangible and General Plant</t>
  </si>
  <si>
    <t>Transmission Related Cash Working Capital</t>
  </si>
  <si>
    <t>Transmission Related Municipal Tax Expense</t>
  </si>
  <si>
    <t>Transmission Related Payroll Tax Expense</t>
  </si>
  <si>
    <t>Transmission Related Expense from Generators</t>
  </si>
  <si>
    <t>Transmission Related Taxes and Fees Charge</t>
  </si>
  <si>
    <t>Depreciation Expense for Transmission Plant</t>
  </si>
  <si>
    <t>(e)</t>
  </si>
  <si>
    <t xml:space="preserve"> </t>
  </si>
  <si>
    <t>(f)</t>
  </si>
  <si>
    <t>(g)</t>
  </si>
  <si>
    <t>(h)</t>
  </si>
  <si>
    <t>Premium on PS (A/C 207)</t>
  </si>
  <si>
    <t>PTF Transmission Plant and Phase I/II HVDC-TF Leases &amp; Other</t>
  </si>
  <si>
    <t>Total Transmission Investment Excluding Phase I/II HVDC-TF Leases</t>
  </si>
  <si>
    <t>(i)</t>
  </si>
  <si>
    <t>(j)</t>
  </si>
  <si>
    <t>(o)</t>
  </si>
  <si>
    <t xml:space="preserve">Transmission Investment Base </t>
  </si>
  <si>
    <t>Bonds</t>
  </si>
  <si>
    <t>Advances from Associated Companies</t>
  </si>
  <si>
    <t>Other Long-Term Debt</t>
  </si>
  <si>
    <t>Premium on LTD</t>
  </si>
  <si>
    <t>Gain on Reacquired Debt</t>
  </si>
  <si>
    <t>Annual Interest Cost</t>
  </si>
  <si>
    <t>Preferred Stock Issued</t>
  </si>
  <si>
    <t>Common Equity ("CE")</t>
  </si>
  <si>
    <t>Proprietary Capital</t>
  </si>
  <si>
    <t xml:space="preserve">Transmission Rents Received from Electric Property </t>
  </si>
  <si>
    <t>Transmission Depreciation Reserve (Enter Credit)</t>
  </si>
  <si>
    <t>Reacquired Bonds (Enter Credit)</t>
  </si>
  <si>
    <t>Debt Expense (Enter Credit)</t>
  </si>
  <si>
    <t>Discount on PS (Enter Credit)</t>
  </si>
  <si>
    <t>PS Unamortized Issue Expense (Enter Credit)</t>
  </si>
  <si>
    <t>Total Return (Sum Lines 1 thru 4)</t>
  </si>
  <si>
    <t>Station Expenses &amp; Rent</t>
  </si>
  <si>
    <t>Transmission Related Merger Costs</t>
  </si>
  <si>
    <t>PS Issue Expense Amortization</t>
  </si>
  <si>
    <t xml:space="preserve">  Property Insurance </t>
  </si>
  <si>
    <t xml:space="preserve">  Regulatory Expenses </t>
  </si>
  <si>
    <t xml:space="preserve">  Gen Advertising Expense </t>
  </si>
  <si>
    <t xml:space="preserve">Property Insurance </t>
  </si>
  <si>
    <t xml:space="preserve">FERC Assessments </t>
  </si>
  <si>
    <t>Merger-Related Costs</t>
  </si>
  <si>
    <t>Hedging Activities (Enter Credit)</t>
  </si>
  <si>
    <t>Discount on LTD (Enter Credit)</t>
  </si>
  <si>
    <t>PS Dividend (Enter Positive)</t>
  </si>
  <si>
    <t xml:space="preserve">FERC </t>
  </si>
  <si>
    <t>Account</t>
  </si>
  <si>
    <t>403, 404</t>
  </si>
  <si>
    <t>350-359</t>
  </si>
  <si>
    <t>404, 405</t>
  </si>
  <si>
    <t>920-935</t>
  </si>
  <si>
    <t>Various</t>
  </si>
  <si>
    <t>Input Cells are Shaded Yellow</t>
  </si>
  <si>
    <t>Account No.</t>
  </si>
  <si>
    <t>201-219</t>
  </si>
  <si>
    <t>560 - 573</t>
  </si>
  <si>
    <t xml:space="preserve">Account No. </t>
  </si>
  <si>
    <t xml:space="preserve">Goodwill </t>
  </si>
  <si>
    <t>Table of Contents</t>
  </si>
  <si>
    <t xml:space="preserve">Worksheet </t>
  </si>
  <si>
    <t>(G)</t>
  </si>
  <si>
    <t>562 &amp; 567</t>
  </si>
  <si>
    <t>Transmission Plant</t>
  </si>
  <si>
    <t xml:space="preserve">Transmission Plant </t>
  </si>
  <si>
    <t>ARCs for Steam Production</t>
  </si>
  <si>
    <t>ARCs for Nuclear Production</t>
  </si>
  <si>
    <t>ARCs for Hydraulic Production</t>
  </si>
  <si>
    <t>ARCs for Other Production</t>
  </si>
  <si>
    <t>ARCs for Transmission Plant</t>
  </si>
  <si>
    <t>ARCs for Distribution Plant</t>
  </si>
  <si>
    <t>ARCs for General Plant</t>
  </si>
  <si>
    <t>Loss on Reacquired Debt (Enter Credit)</t>
  </si>
  <si>
    <t>Average</t>
  </si>
  <si>
    <t>References correspond with the FERC Form page and line number in this column or its associated footnotes.</t>
  </si>
  <si>
    <t>Hedging Expense</t>
  </si>
  <si>
    <t>Total Plant</t>
  </si>
  <si>
    <t>Retirements</t>
  </si>
  <si>
    <t>Transfers</t>
  </si>
  <si>
    <t>Adjustments</t>
  </si>
  <si>
    <t>Total Transmission Plant</t>
  </si>
  <si>
    <t>350-359.1</t>
  </si>
  <si>
    <t>301-399.1</t>
  </si>
  <si>
    <t>Total Plant in Service Excluding ARCs and Phase I/II HVDC-TF Leases</t>
  </si>
  <si>
    <t>Transmission of Electricity by Others</t>
  </si>
  <si>
    <t>Administrative and General (A&amp;G) Expense</t>
  </si>
  <si>
    <t>Transmission-Related Expense from Generators shall equal the expenses from generators that both (1) the PTO Administrative Committee determines should be included as transmission expense</t>
  </si>
  <si>
    <t>as a result of the impact of such generators on reducing transmission costs that would otherwise be required to be paid by Transmission Customers and (2) are reflected in a filing made by the PTOs</t>
  </si>
  <si>
    <t>with the Commission under Section 205 of the Federal Power Act and accepted by the Commission for recovery under the OATT.</t>
  </si>
  <si>
    <t>Transmission Related Taxes and Fees Charge shall include any fee or assessment imposed by any governmental authority on service provided under this Section which is not specifically identified</t>
  </si>
  <si>
    <t>under any other section of this rule.</t>
  </si>
  <si>
    <t>Worksheet 3a</t>
  </si>
  <si>
    <t>W/S 3a, Line 17(F)</t>
  </si>
  <si>
    <t>(C) = Avg[(A),(B)]</t>
  </si>
  <si>
    <t>Line 5(D)</t>
  </si>
  <si>
    <t>W/S 4, Line 4(C)</t>
  </si>
  <si>
    <t>3a</t>
  </si>
  <si>
    <t>W/S 3, Line 4(E)</t>
  </si>
  <si>
    <t>W/S 3, Line 5(E)</t>
  </si>
  <si>
    <t>282/283/190</t>
  </si>
  <si>
    <t>need pursuant to the procedures in Section II, Attachment K of the ISO New England Tariff, and (2) such selection was based, in part, upon the project’s commitment to cost containment</t>
  </si>
  <si>
    <t>measures, the PTO will include a separate workpaper with the Annual Update that specifies the plant costs associated with the project and provide a reconciliation to the applicable cost</t>
  </si>
  <si>
    <t>containment measures.</t>
  </si>
  <si>
    <t>Project Description</t>
  </si>
  <si>
    <t>Transmission Unfunded Reserves</t>
  </si>
  <si>
    <t>Revenue Requirements</t>
  </si>
  <si>
    <t>Transmission Plant/Land Held For Future Use</t>
  </si>
  <si>
    <t>Transmission Additions Greater Than $5 Million Support</t>
  </si>
  <si>
    <t>To the extent balances herein include plant costs of a transmission project that (1) was selected by ISO-NE through a competitive solution process to address a transmission</t>
  </si>
  <si>
    <t xml:space="preserve">PTF = Pool Transmission Facilities.  PTF Transmission Plant shall equal the PTO’s transmission plant as defined in the Section II.49 of the OATT and determined in accordance with Appendix A </t>
  </si>
  <si>
    <t xml:space="preserve">of this Rule, which is entitled “Rules for Determining Investment To be Included in PTF.”  PTF/HTF Transmission Plant Investment shall equal the PTO’s (a) PTF Transmission Plant plus (b) HTF </t>
  </si>
  <si>
    <t xml:space="preserve">(Highgate Transmission Facilities) Transmission Plant. This value excludes (i) the PTO's Phase I/II HVDC-TF Leases, (ii) the portion of any facilities, the cost of which is directly assigned under </t>
  </si>
  <si>
    <t xml:space="preserve">by the Phase II section of the Phase I/II HVDC-TF. </t>
  </si>
  <si>
    <t>Transmission Allocation Factors</t>
  </si>
  <si>
    <t>W/S 3, Line 1(E)</t>
  </si>
  <si>
    <t>W/S 3, Line 10(E)</t>
  </si>
  <si>
    <t>W/S 3, Line 17(E)</t>
  </si>
  <si>
    <t>Long Term Debt (Sum Lines 1 thru 10)</t>
  </si>
  <si>
    <t xml:space="preserve">A&amp;G Expenses shall exclude merger-related costs included in FERC Account Nos. 920-935 (other than those in FERC Account Nos. 924, 928 and 930.1, which have already been excluded). </t>
  </si>
  <si>
    <t>Other Directly Assigned to Transmission</t>
  </si>
  <si>
    <t xml:space="preserve">Col (B) x Col (D) </t>
  </si>
  <si>
    <t xml:space="preserve">Regulatory Asset for MA State Tax Rate Change </t>
  </si>
  <si>
    <t>Equity WACC</t>
  </si>
  <si>
    <t>W/S 3, Line 2(E)</t>
  </si>
  <si>
    <t>W/S 3, Line 3(E)</t>
  </si>
  <si>
    <t>Transmission Investment Base Detail - Transmission Plant and Accumulated Depreciation</t>
  </si>
  <si>
    <t>Appendix A - Total Transmission Revenue Requirements - Allocable</t>
  </si>
  <si>
    <t>Per Appendix A to Attachment F of the ISO New England Inc. Open Access Transmission Tariff</t>
  </si>
  <si>
    <t>W/S 1, Line 13(A)</t>
  </si>
  <si>
    <t xml:space="preserve">Load Dispatching </t>
  </si>
  <si>
    <t>561.1 - 561.4</t>
  </si>
  <si>
    <t>Load Dispatching</t>
  </si>
  <si>
    <t>(p)</t>
  </si>
  <si>
    <t>The denominator for Long-Term Debt Cost of Capital and Preferred Stock Cost of Capital is based on a beginning of year/end of year average.</t>
  </si>
  <si>
    <t>NEP Yankee Adjustment</t>
  </si>
  <si>
    <t xml:space="preserve">See Appendix D to Attachment F for the FERC approved depreciation and amortization rates. </t>
  </si>
  <si>
    <t xml:space="preserve">Excludes any ISO and Local Control Center related expenses and any expenses recorded in these accounts that were incurred under this OATT or the Schedule 21 of this OATT of each PTO as a Transmission Customer. </t>
  </si>
  <si>
    <t>Average of (W/S 3a, Line 13(A) and 13(E))</t>
  </si>
  <si>
    <t>W/S 3a, Line 13(F)</t>
  </si>
  <si>
    <t>Local Service Plant</t>
  </si>
  <si>
    <t xml:space="preserve">Schedule 12C Costs </t>
  </si>
  <si>
    <t>Dispatch Center Plant</t>
  </si>
  <si>
    <t>Asset Retirement Costs</t>
  </si>
  <si>
    <t>Average of (W/S 3a, Line 14(A) and 14(E))</t>
  </si>
  <si>
    <t>New England Power Only. The NEP Yankee Adjustments shall be calculated in accordance with FERC Opinion Nos. 49 and 49 (a) issued in NEP's R-10 rate case and</t>
  </si>
  <si>
    <r>
      <rPr>
        <b/>
        <u/>
        <sz val="10"/>
        <rFont val="Times New Roman"/>
        <family val="1"/>
      </rPr>
      <t>Notes</t>
    </r>
    <r>
      <rPr>
        <b/>
        <sz val="10"/>
        <rFont val="Times New Roman"/>
        <family val="1"/>
      </rPr>
      <t xml:space="preserve">:  </t>
    </r>
  </si>
  <si>
    <r>
      <t>Average</t>
    </r>
    <r>
      <rPr>
        <sz val="10"/>
        <rFont val="Times New Roman"/>
        <family val="1"/>
      </rPr>
      <t xml:space="preserve"> </t>
    </r>
  </si>
  <si>
    <t>Worksheet 0</t>
  </si>
  <si>
    <t>Transmission Investment</t>
  </si>
  <si>
    <t>Total Transmission Revenue Requirements Summary</t>
  </si>
  <si>
    <t>Transmission Investment Base and Transmission Revenue Requirements</t>
  </si>
  <si>
    <t xml:space="preserve">Transmission Related Depreciation and Amortization Reserve </t>
  </si>
  <si>
    <t xml:space="preserve">Transmission Related Accumulated Deferred Income Tax </t>
  </si>
  <si>
    <t>Transmission Materials and Supplies</t>
  </si>
  <si>
    <t>Transmission Depreciation and Amortization Expense</t>
  </si>
  <si>
    <t>Transmission Operation and Maintenance Expense</t>
  </si>
  <si>
    <t>Weighted Average Cost of Capital (WACC)</t>
  </si>
  <si>
    <t>Equity AFUDC component of Depreciation Expense</t>
  </si>
  <si>
    <t>Transmission Related Intangible Plant Amortization Reserve (Enter Credit)</t>
  </si>
  <si>
    <t>Transmission Related General Plant Depreciation Reserve (Enter Credit)</t>
  </si>
  <si>
    <t>Transmission Related General Plant Amortization Reserve (Enter Credit)</t>
  </si>
  <si>
    <t>General Plant Depreciation &amp; Amortization</t>
  </si>
  <si>
    <t>Transmission Operation and Maintenance (O&amp;M) Expense</t>
  </si>
  <si>
    <t xml:space="preserve">Transmission Related Amortization of Regulatory Asset for MA State Tax Rate Change </t>
  </si>
  <si>
    <t>Annual Amortization of Debt Disc. &amp; Exp.</t>
  </si>
  <si>
    <t>Annual Amortization of Loss on Reacquired Debt</t>
  </si>
  <si>
    <t>Annual Amortization of Debt Premium (Enter Credit)</t>
  </si>
  <si>
    <t>Annual Amortization of Gain on Reacquired Debt (Enter Credit)</t>
  </si>
  <si>
    <t xml:space="preserve">Schedule 11 to the OATT, to the Transmission Customer or a Generator Owner or Interconnection Requester, (iii) the PTF gross plant investment associated with leased facilities occupied </t>
  </si>
  <si>
    <t xml:space="preserve">total revenue requirement, as calculated in Appendix A, and incremental amounts calculated in the appropriate attachment for each service category. </t>
  </si>
  <si>
    <t xml:space="preserve"> Total Transmission Related Depreciation &amp; Amortization Reserve (Sum Lines 6 thru 9)</t>
  </si>
  <si>
    <t xml:space="preserve"> Accumulated Deferred Income Taxes (Enter Credit)</t>
  </si>
  <si>
    <t xml:space="preserve"> Accumulated Deferred Income Taxes </t>
  </si>
  <si>
    <t>Transmission Related Operation &amp; Maintenance Expense</t>
  </si>
  <si>
    <t xml:space="preserve">  Other Miscellaneous A&amp;G Expense </t>
  </si>
  <si>
    <t>Hedging activities and expenses associated with forward starting swaps.</t>
  </si>
  <si>
    <t>Transmission Plant - Additions, Retirements, Adjustments, Transfers</t>
  </si>
  <si>
    <t>Specific Transmission Related Expenses Included in 930.1</t>
  </si>
  <si>
    <t>Long-Term Debt</t>
  </si>
  <si>
    <t>Transmission Accumulated Depreciation (Enter Credit)</t>
  </si>
  <si>
    <t>with annual update.</t>
  </si>
  <si>
    <t xml:space="preserve">For MMWEC, MMWEC relies on its co-owner's,  New Hampshire Transmission, LLC (NHT), books and records for determining the percentage of its Total Transmission Plant </t>
  </si>
  <si>
    <t xml:space="preserve">For MMWEC, because MMWEC does not recover the cost associated with its Non-PTF Seabrook Switchyard assets pursuant to Schedule 21 or other provisions of the ISO-NE </t>
  </si>
  <si>
    <t>Tariff, MMWEC's Local Service Plant is not included in this Attachment F formula rate.</t>
  </si>
  <si>
    <t>Interest on Debt to Associated Companies</t>
  </si>
  <si>
    <t>In Service that constitutes its Regional Transmission Service Plant.</t>
  </si>
  <si>
    <t>Notes:</t>
  </si>
  <si>
    <t xml:space="preserve">No. </t>
  </si>
  <si>
    <t>(E) = (C) x (D)</t>
  </si>
  <si>
    <t>(C) = (A) x (B)</t>
  </si>
  <si>
    <t>Attachment 1 - Regional Service Specific Revenue Requirements - Non-allocable</t>
  </si>
  <si>
    <t>Total Annual Cost (Sum Lines 12 thru 18)</t>
  </si>
  <si>
    <t>LTD Cost of Capital  (Line 19(B)/Avg Line 11(A) &amp; (B))</t>
  </si>
  <si>
    <t>Preferred Stock (Sum Lines 21 thru 24)</t>
  </si>
  <si>
    <t>Total Annual Cost (Line 26 + Line 27)</t>
  </si>
  <si>
    <t>PS Cost of Capital (Line 28(B)/Avg (Line 25(A) &amp; (B))</t>
  </si>
  <si>
    <t>ARCs for Regional Transmission and Market Operations.</t>
  </si>
  <si>
    <t>HVDC-TF</t>
  </si>
  <si>
    <t>In addition to Phase I/II HVDC-TF Leases, include on this line the portion of any facilities, the cost of which is directly assigned under Schedule 11 to the OATT, to the Transmission Customer</t>
  </si>
  <si>
    <t>In addition to Phase I/II HVDC-TF Leases, include on this line the portion of any facilities, the cost of which is directly assigned under Schedule 11 to the OATT, to the Transmission Customer or a Generator Owner or Interconnection Requester and</t>
  </si>
  <si>
    <t>Wages &amp; Salary (W&amp;S) Allocator</t>
  </si>
  <si>
    <t>Plant (PL) Allocator</t>
  </si>
  <si>
    <t>Direct Assigned (DA)</t>
  </si>
  <si>
    <t>Factors</t>
  </si>
  <si>
    <r>
      <t xml:space="preserve">Description </t>
    </r>
    <r>
      <rPr>
        <sz val="10"/>
        <rFont val="Times New Roman"/>
        <family val="1"/>
      </rPr>
      <t>(a)</t>
    </r>
  </si>
  <si>
    <t>Unappropriated Undistributed Subsidiary Earnings</t>
  </si>
  <si>
    <t>This line shall equal the amortization of transmission-related merger costs as authorized by FERC. Absent such an approval, this line will be zero.</t>
  </si>
  <si>
    <t>Attachment 2 - Local Service Specific Revenue Requirements - Non-allocable</t>
  </si>
  <si>
    <t>Attachment 3 - Schedule 12C Costs Specific Revenue Requirements - Non-allocable</t>
  </si>
  <si>
    <t>+</t>
  </si>
  <si>
    <t>The Federal/State Income Tax Rate shall equal the most recently approved income tax rate by the federal or respective state government agency.</t>
  </si>
  <si>
    <t>Total Transmission (Sum Lines 1 thru 6)</t>
  </si>
  <si>
    <t>Actual PBOP Expense</t>
  </si>
  <si>
    <t>PBOP Deferral Support</t>
  </si>
  <si>
    <t>FERC Monthly</t>
  </si>
  <si>
    <t>Month</t>
  </si>
  <si>
    <t>Year</t>
  </si>
  <si>
    <t>Interest</t>
  </si>
  <si>
    <t>January</t>
  </si>
  <si>
    <t>February</t>
  </si>
  <si>
    <t>March</t>
  </si>
  <si>
    <t>April</t>
  </si>
  <si>
    <t>May</t>
  </si>
  <si>
    <t>June</t>
  </si>
  <si>
    <t>July</t>
  </si>
  <si>
    <t>August</t>
  </si>
  <si>
    <t>September</t>
  </si>
  <si>
    <t>October</t>
  </si>
  <si>
    <t>November</t>
  </si>
  <si>
    <t>December</t>
  </si>
  <si>
    <t>FF1 Page 262-263._</t>
  </si>
  <si>
    <t xml:space="preserve">FF1 Page 263._ </t>
  </si>
  <si>
    <t>FF1 Page 112.12</t>
  </si>
  <si>
    <t>including any judicial review thereof. No change in ROE will be made absent a Section 205 or Section 206 filing or compliance filing at FERC.</t>
  </si>
  <si>
    <t xml:space="preserve">        Net Investment (Sum Lines 4 thru 7)</t>
  </si>
  <si>
    <t>PBOP Variance</t>
  </si>
  <si>
    <t>Transmission Related Administrative and General Expense</t>
  </si>
  <si>
    <t>Common Equity non-taxable</t>
  </si>
  <si>
    <t xml:space="preserve">       </t>
  </si>
  <si>
    <t>(G) = (E) x (F)</t>
  </si>
  <si>
    <t>Threshold Test met ("True") or not met ("False")</t>
  </si>
  <si>
    <t>Percent Taxable</t>
  </si>
  <si>
    <t>Total PBOP Expense - Actual</t>
  </si>
  <si>
    <t>Transmission-related PBOP Expense - Actual (Line 1 x Line 2)</t>
  </si>
  <si>
    <t xml:space="preserve">Transmission-related PBOP Expense - Fixed </t>
  </si>
  <si>
    <t>Sub-Total Current Year (CY) Under/(Over) Recovery, before CY Interest (Line 3 - Line 4)</t>
  </si>
  <si>
    <t>Prior Year (PY) Cumulative Under/(Over) Recovery, including interest through PY end</t>
  </si>
  <si>
    <t>PY Line 22(G)</t>
  </si>
  <si>
    <t>Cumulative Under/(Over) recovery, before CY interest (Line 5 + Line 6)</t>
  </si>
  <si>
    <t>Calculation of CY Interest on Cumulative Under/(Over) Recovery (Line 7(A))</t>
  </si>
  <si>
    <t>CY Interest (Sum Lines 8(G) thru 19(G))</t>
  </si>
  <si>
    <t>Cumulative Under/(Over) Recovery, before CY interest (Line 7(A))</t>
  </si>
  <si>
    <t>Cumulative Under/(Over) Recovery, including  CY interest (Line 20 + Line 21)</t>
  </si>
  <si>
    <t>Transmission-related PBOP Expense - Fixed (Line 4(A))</t>
  </si>
  <si>
    <t>Cumulative Under/(Over) recovery as a % of transmission-related PBOP expense - Fixed (Line 22(G) / Line 23(G))</t>
  </si>
  <si>
    <t>Enter credit balances as negatives.</t>
  </si>
  <si>
    <t>Interest is compounded quarterly per Code of Federal Regulations Title 18 Section 35.19a.</t>
  </si>
  <si>
    <t>Line 7(A).</t>
  </si>
  <si>
    <t>If the absolute value of the amount on line 22 is greater than $100,000 and the absolute value of the percentage on line 24 is greater than 20%, the NETO will submit a FPA Section 205 filing to recover or return the under or over recovered amount, with interest.   Once the FERC approval of the FPA Section 205 filing is received, this billed or refunded amount will be included in the next transmission rate setting process.  The NETO will also have the discretion to submit a FPA Section 205 filing to request an adjustment to the fixed PBOP expense amount to more accurately reflect the going forward expense level, and to update the fixed PBOP expense level on Appendix A, W/S 4 and Line 4 of this PBOP deferral worksheet.</t>
  </si>
  <si>
    <t>DA = Direct Assigned. In context of the formula rate means amounts have been directly assigned to Transmission rather than allocated using a W&amp;S or PL allocator.</t>
  </si>
  <si>
    <t>FF1 Page 214._</t>
  </si>
  <si>
    <t>Per Appendix A To Attachment F of the ISO New England Inc. Open Access Transmission Tariff</t>
  </si>
  <si>
    <t>Revenue Credits</t>
  </si>
  <si>
    <t>Attachment 2</t>
  </si>
  <si>
    <t>(K)</t>
  </si>
  <si>
    <t>(M)</t>
  </si>
  <si>
    <t>Revenues Credit To</t>
  </si>
  <si>
    <t>ISO-NE OATT Revenues Collected from:</t>
  </si>
  <si>
    <t>Line 
No.</t>
  </si>
  <si>
    <t xml:space="preserve">Line Item </t>
  </si>
  <si>
    <t xml:space="preserve">To Appendix A </t>
  </si>
  <si>
    <t>Regional Service To Att. 1 of App. B</t>
  </si>
  <si>
    <t xml:space="preserve">Local Service
 To Att. 2 of App. B </t>
  </si>
  <si>
    <t xml:space="preserve">Schedule 12C Costs To Att. 3 of App. B </t>
  </si>
  <si>
    <t>Regional Service 
(Att. 1 of App. B W/S 5)</t>
  </si>
  <si>
    <t>Local Service 
(Att. 2 of App. B W/S 4)</t>
  </si>
  <si>
    <t>Schedule 12C Costs 
(Att. 3 of App. B W/S 5)</t>
  </si>
  <si>
    <t>ISO-NE OATT, Schedule 1, Scheduling, System Control and Dispatch service</t>
  </si>
  <si>
    <t>ISO-NE OATT, Schedule 20A, PhaseI/II HVDC-TF Service</t>
  </si>
  <si>
    <t>Retail Customer Recovery (e)</t>
  </si>
  <si>
    <t>FF1 Page 300.19b</t>
  </si>
  <si>
    <t>6[]</t>
  </si>
  <si>
    <t>FF1 Page 300.21b</t>
  </si>
  <si>
    <t>10[]</t>
  </si>
  <si>
    <t>FF1 Page 300.22b</t>
  </si>
  <si>
    <t>Intracompany Revenues</t>
  </si>
  <si>
    <t xml:space="preserve">Total equals the sum of sublines a through [], where [] is the last subline denoted by a letter.  The PTO may add or remove sublines without a FPA Section 205 filing. </t>
  </si>
  <si>
    <t>Total includes Intracompany revenues, which are a component of the revenues included in the Annual True-up calculation.</t>
  </si>
  <si>
    <t>VTransco allocates rents 65% to Regional Service and 35% to Local Service.</t>
  </si>
  <si>
    <t>Includes recovery of the 1991 Transmission Agreement governing transmission service provided by VTransco to electric utilities furnishing service within the state of Vermont and to the Vermont Department of Public Service.</t>
  </si>
  <si>
    <t>Support Expenses</t>
  </si>
  <si>
    <t>Attachment 3</t>
  </si>
  <si>
    <t xml:space="preserve">(F) </t>
  </si>
  <si>
    <t>(G) = Sum (B) thru (F)</t>
  </si>
  <si>
    <t>(H)</t>
  </si>
  <si>
    <t>To Appendix A</t>
  </si>
  <si>
    <t xml:space="preserve">Regional Service To Att. 1 of App. B </t>
  </si>
  <si>
    <t>Retail Customer Recovery</t>
  </si>
  <si>
    <t>FERC Account No. 565 is not applicable for VTransco who recovers PTF support expenses incurred by and on behalf of the VT electric utilities.</t>
  </si>
  <si>
    <t>The source for these amounts is the asset owners' annual support schedules which VTransco will include with the Annual Informational Filing.</t>
  </si>
  <si>
    <t>Unfunded Reserves</t>
  </si>
  <si>
    <t>Attachment 1</t>
  </si>
  <si>
    <t>(I)</t>
  </si>
  <si>
    <t>Average (c)</t>
  </si>
  <si>
    <t>100% DA 
(d)</t>
  </si>
  <si>
    <t>Allocation Via Electric Utility W&amp;S (WS)</t>
  </si>
  <si>
    <t xml:space="preserve">0% DA 
</t>
  </si>
  <si>
    <t>Total (e)</t>
  </si>
  <si>
    <t>Internal Records</t>
  </si>
  <si>
    <t>2[ ]</t>
  </si>
  <si>
    <t>Remaining Balance with no Unfunded Reserves</t>
  </si>
  <si>
    <t>6[ ]</t>
  </si>
  <si>
    <t>10[ ]</t>
  </si>
  <si>
    <t>14[ ]</t>
  </si>
  <si>
    <t>18[ ]</t>
  </si>
  <si>
    <t>22[ ]</t>
  </si>
  <si>
    <t>26[ ]</t>
  </si>
  <si>
    <t>30[ ]</t>
  </si>
  <si>
    <t>34[ ]</t>
  </si>
  <si>
    <t>Total (i)</t>
  </si>
  <si>
    <t>Appendix A, W/S 5, Line 6</t>
  </si>
  <si>
    <t>Appendix A, W/S 5, Line 12</t>
  </si>
  <si>
    <t>Transmission Direct Assigned (DA) (j)</t>
  </si>
  <si>
    <t>100% DA indicates that inputs in Col (A) and Col (B) are Transmission amounts and do not require further allocation.</t>
  </si>
  <si>
    <t>Unfunded reserves are defined as funds collected from customers in advance of an anticipated expense that (1) have not been set aside in a trust, escrow or restricted account; and (2) whose balance has been collected from customers through cost accruals to accounts that are recovered under the Formula Rate, provided that any portion of an unfunded reserve that is paid for by debiting one balance sheet account and crediting another balance sheet account will not be deducted from rate base. Further, where a given reserve is only partially funded through accruals collected from customers, only the balance funded by customer collections shall serve as a rate base credit.  The FERC account number is dependent on the unfunded reserve that is established. The unfunded reserve will be allocated to the Transmission function utilizing the same allocator used in the Formula Rate for the cost accruals to the account that is recovered under the Formula Rate. Support for the unfunded reserves credit to rate base will be included in the annual update informational filing.</t>
  </si>
  <si>
    <t>To the extent that NEP and Fitchburg Gas &amp; Electric Co. bad debt reserves meet the unfunded reserves criteria, the PTO will include the transmission-related  unfunded reserve balance(s) on line(s) 2 - 2[ ].</t>
  </si>
  <si>
    <t>Eversource Energy electric utility subsidiaries, CL&amp;P, PSNH and NSTAR West, accounting system accommodates directly assigning costs to the distribution or transmission business segments. Costs are assigned to the appropriate business segment through the use of an “Entity” code (previously called a "Charge Accounting Unit”) at the transactional level in the source accounting systems (i.e., payroll system, accounts payable system, etc.).  The transmission segment “Entity” codes are identified below:</t>
  </si>
  <si>
    <t>·  CL&amp;P = 1T </t>
  </si>
  <si>
    <t>·  NSTAR West = 4T </t>
  </si>
  <si>
    <t>·  PSNH = 6T </t>
  </si>
  <si>
    <t>Subtotal ARCs (Sum Lines 3 thru 10)</t>
  </si>
  <si>
    <t>Transmission Plant Net of ARCs and Leases (Line 1 - Line 7 - Line 12)</t>
  </si>
  <si>
    <t>Total Plant Net of ARCs and Leases (Line 2 - Line 11 - Line 12)</t>
  </si>
  <si>
    <t>Total Transmission Accumulated Depreciation (Line 15 - Line 16)</t>
  </si>
  <si>
    <t xml:space="preserve">        Total Transmission Plant (Sum Lines 1 thru 3)</t>
  </si>
  <si>
    <t>Transmission Related Accumulated Deferred Income Taxes (Sum (Lines 11 thru 14) - Line 15 - Line 16)</t>
  </si>
  <si>
    <t>Transmission Related Administrative &amp; General Expense</t>
  </si>
  <si>
    <t>FF1 Page 321.112b</t>
  </si>
  <si>
    <t>FF1 Page 110.42c (h)</t>
  </si>
  <si>
    <t>FF1 Page 112.27c (h)</t>
  </si>
  <si>
    <t>FF1 Page 112.28c (h)</t>
  </si>
  <si>
    <t>FF1 Page 112.29c (h)</t>
  </si>
  <si>
    <t>FF1 Page 112.30c (h)</t>
  </si>
  <si>
    <t>FF1 Page 112.40c (h)</t>
  </si>
  <si>
    <t>FF1 Page 113.48c (h)</t>
  </si>
  <si>
    <t>FF1 Page 269._f (h)</t>
  </si>
  <si>
    <t>FF1 Page 219.28c</t>
  </si>
  <si>
    <t>FF1 Page 206.104g or FF3Q Page 208.11b</t>
  </si>
  <si>
    <t>FF1 Page 336.7b</t>
  </si>
  <si>
    <t>FF1 Page 321.96b</t>
  </si>
  <si>
    <t>FF1 Page 354.28b</t>
  </si>
  <si>
    <t>FF1 Page 354.27b</t>
  </si>
  <si>
    <t>FF1 Page 207.57g</t>
  </si>
  <si>
    <t>FF1 206.58b</t>
  </si>
  <si>
    <t>FF1 206.58c</t>
  </si>
  <si>
    <t>FF1 207.58d</t>
  </si>
  <si>
    <t>FF1 207.58e</t>
  </si>
  <si>
    <t>FF1 207.58f</t>
  </si>
  <si>
    <t>FF1 207.58g</t>
  </si>
  <si>
    <t>Total Transmission Related Intangible and General Plant (Line 2 + Line 3)</t>
  </si>
  <si>
    <t xml:space="preserve">Federal and State Transmission Related Expenses or Assessments </t>
  </si>
  <si>
    <t>Total Transmission Depreciation &amp; Amortization Expense (Sum Lines 1 thru 3)</t>
  </si>
  <si>
    <t>Line
No.</t>
  </si>
  <si>
    <t>Total Transmission Investment Base  (Sum Lines 8 thru 12)</t>
  </si>
  <si>
    <t>Attachment</t>
  </si>
  <si>
    <t>3b</t>
  </si>
  <si>
    <t>Worksheet 3b</t>
  </si>
  <si>
    <t>FF1 Page 110.57c or FF3Q Page 110.57c</t>
  </si>
  <si>
    <t>Account
No.</t>
  </si>
  <si>
    <t>CMP-1</t>
  </si>
  <si>
    <t>CMP-3</t>
  </si>
  <si>
    <t>ES-1</t>
  </si>
  <si>
    <t>ES-2</t>
  </si>
  <si>
    <t>ES-3</t>
  </si>
  <si>
    <t>ES-4</t>
  </si>
  <si>
    <t>ES-5</t>
  </si>
  <si>
    <t>NEP-1</t>
  </si>
  <si>
    <t>NEP-2</t>
  </si>
  <si>
    <t>VT-1</t>
  </si>
  <si>
    <t>(B) = (A) / Total (A)</t>
  </si>
  <si>
    <t>(D) = (B) x (C)</t>
  </si>
  <si>
    <t>(F) = Avg[(A) thru (E)]</t>
  </si>
  <si>
    <t>Balances as calculated in attachments exclude ARC assets.</t>
  </si>
  <si>
    <t>(L)  = Sum (B) thru (K)</t>
  </si>
  <si>
    <t>FF1 Page 278._f (h)</t>
  </si>
  <si>
    <t>2a</t>
  </si>
  <si>
    <t>6a</t>
  </si>
  <si>
    <t>10a</t>
  </si>
  <si>
    <t>14a</t>
  </si>
  <si>
    <t>18a</t>
  </si>
  <si>
    <t>22a</t>
  </si>
  <si>
    <t>26a</t>
  </si>
  <si>
    <t>30a</t>
  </si>
  <si>
    <t>34a</t>
  </si>
  <si>
    <t>Allocation Via Plant Allocator (PL)</t>
  </si>
  <si>
    <t>Phase I/II High Voltage Direct Current Transmission Facilities (HVDC-TF) Leases</t>
  </si>
  <si>
    <t>Total (Sum Lines 2a thru 2[]) (b)</t>
  </si>
  <si>
    <t>Total (Sum Lines 10a thru 10[]) (b)</t>
  </si>
  <si>
    <t>Total (Sum Lines 6a thru 6[]) (b)</t>
  </si>
  <si>
    <t>Transmission Investment Base Detail - Prepayments and Materials and Supplies</t>
  </si>
  <si>
    <t>FF1 Page 205.5g</t>
  </si>
  <si>
    <t>Transmission Depreciation Detail</t>
  </si>
  <si>
    <t>FF1 Page 336.1d &amp; Page 336.1e</t>
  </si>
  <si>
    <t>Transmission Wages and Salaries Detail</t>
  </si>
  <si>
    <t>FF1 Page 354.21b</t>
  </si>
  <si>
    <t>Worksheet 9</t>
  </si>
  <si>
    <t>For CL&amp;P, PSNH and NSTAR (West) only, the Line 3 input represents the transmission business segment amount from W/S 4, Line 20(A) and inputs for Lines 1 and 2 will be zero.</t>
  </si>
  <si>
    <t>Intangible &amp; General Plant; Amortization &amp; Depreciation Reserve; Depreciation &amp; Amortization Expense</t>
  </si>
  <si>
    <t>(J)</t>
  </si>
  <si>
    <t>Notes</t>
  </si>
  <si>
    <t>15a</t>
  </si>
  <si>
    <t xml:space="preserve">Prepayments </t>
  </si>
  <si>
    <t>9a</t>
  </si>
  <si>
    <t>Taxes Other Than Income Taxes</t>
  </si>
  <si>
    <t>CMP-2, W/S 1</t>
  </si>
  <si>
    <t>CMP-2, W/S 2</t>
  </si>
  <si>
    <t>CMP-2, W/S 3</t>
  </si>
  <si>
    <t>Transmission Related Accumulated Deferred Income Taxes</t>
  </si>
  <si>
    <t>Line Item</t>
  </si>
  <si>
    <t>(Company Allocator) Factor</t>
  </si>
  <si>
    <t>BHD</t>
  </si>
  <si>
    <t>(Transmission Allocator) Factor</t>
  </si>
  <si>
    <t>BHD Transmission</t>
  </si>
  <si>
    <t>FF1 Page 274.9k</t>
  </si>
  <si>
    <t>FF1 Page 276.19k</t>
  </si>
  <si>
    <t>FF1 Page 234.18c</t>
  </si>
  <si>
    <t>FERC Account No. 282 Total (Sum Lines 14a thru 14[])   (b)</t>
  </si>
  <si>
    <t>FERC Account No. 283 Total (Sum Lines 18a thru 18[])   (b)</t>
  </si>
  <si>
    <t>FERC Account No. 190 Total (Sum Lines 22a thru 22[])   (b)</t>
  </si>
  <si>
    <t>All BHD (Company Allocator)</t>
  </si>
  <si>
    <t>BHD Total Plant Allocator (Company Allocator)</t>
  </si>
  <si>
    <t>Wages &amp; Salary (W&amp;S) Allocator (Transmission allocator)</t>
  </si>
  <si>
    <t>Plant (PL) Allocator (Transmission Allocator)</t>
  </si>
  <si>
    <t>BHD Revenue Allocator (Transmission Allocator)</t>
  </si>
  <si>
    <t>Transmission Direct Assigned (DA)</t>
  </si>
  <si>
    <t>Non-Transmission</t>
  </si>
  <si>
    <t xml:space="preserve">Total equals the sum of lines a through [], where _[] is the last subline denoted by a letter.  The PTO may add or remove sublines without a FPA Section 205 filing. </t>
  </si>
  <si>
    <t>Transmission General and Intangible Plant</t>
  </si>
  <si>
    <t>(D) = (A) x (C)</t>
  </si>
  <si>
    <t>(E) = (B) x (C)</t>
  </si>
  <si>
    <t>FERC
Account</t>
  </si>
  <si>
    <t xml:space="preserve">BHD Transmission </t>
  </si>
  <si>
    <t>Transmission Related Intangible Plant</t>
  </si>
  <si>
    <t>BHD Intangible Plant</t>
  </si>
  <si>
    <t>301-303</t>
  </si>
  <si>
    <t>BHD Intangible Plant Allocated to Transmission with W&amp;S (Line 1 - Line 2)</t>
  </si>
  <si>
    <t>Col. C per Appendix A, W/S 5, Line 6(A)</t>
  </si>
  <si>
    <t>Customer Information System in Intangible Plant (Line 2(A) and Line 2(B))</t>
  </si>
  <si>
    <t xml:space="preserve">BHD Intangible Plant Directly Assigned to Transmission (Line 3 + Line 4)           </t>
  </si>
  <si>
    <t>Transmission Related General Plant</t>
  </si>
  <si>
    <t>BHD General Plant</t>
  </si>
  <si>
    <t>389-399</t>
  </si>
  <si>
    <t>BHD General Plant Allocated to Transmission with W&amp;S (Line 6 - Line 7)</t>
  </si>
  <si>
    <t>Customer Information System in General Plant (Line 7(A) and Line 7(B))</t>
  </si>
  <si>
    <t>BHD General Plant Directly Assigned to Transmission (Line 8 + Line 9)</t>
  </si>
  <si>
    <t>BHD Intangible Plant Amortization Reserve</t>
  </si>
  <si>
    <t>BHD Intangible Plant Amortization Reserve Allocated to Transmission with W&amp;S (Line 11 - Line 12)</t>
  </si>
  <si>
    <t>Customer Information System in Intangible Plant Amortization Reserve (Line 12(A) and Line 12(B))</t>
  </si>
  <si>
    <t>BHD Intangible Plant Amortization Reserve Directly Assigned to Transmission (Line 13 + 14)</t>
  </si>
  <si>
    <t>BHD General Plant Amortization Reserve</t>
  </si>
  <si>
    <t>BHD General Plant Amortization Reserve Allocated to Transmission with W&amp;S (Line 16 - Line 17)</t>
  </si>
  <si>
    <t>Customer Information System in General Plant Amortization Reserve (Line 17(A) and Line 17(B))</t>
  </si>
  <si>
    <t>BHD General Plant Amortization Reserve Directly Assigned to Transmission (Line 17 + Line 18)</t>
  </si>
  <si>
    <t>Transmission Materials and Supplies and Prepayments</t>
  </si>
  <si>
    <t>Line No.</t>
  </si>
  <si>
    <t>FERC Account No.</t>
  </si>
  <si>
    <t>FF1 Page 111.57c or FF3Q Page 111.57c</t>
  </si>
  <si>
    <t xml:space="preserve">   BHD Allocation</t>
  </si>
  <si>
    <t xml:space="preserve">   BHD Prepayments (Line 1 x Line 2)</t>
  </si>
  <si>
    <t xml:space="preserve">   BHD Transmission-related Materials and Supplies (Line 4 x Line 5)</t>
  </si>
  <si>
    <t>Transmission O&amp;M Detail</t>
  </si>
  <si>
    <t>BHD Intangible Plant Amortization Expense</t>
  </si>
  <si>
    <t>Customer Information System in Intangible Plant Amortization Expense (Line 2(A))</t>
  </si>
  <si>
    <t>BHD Intangible Plant Amortization Expense Directly Assigned to Transmission (Line 3 + Line 4)</t>
  </si>
  <si>
    <t>BHD Gen Plant Depreciation &amp; Amortization Expense</t>
  </si>
  <si>
    <t>Customer Information System in General Plant Depreciation &amp; Amortization Expense (Line 7(A))</t>
  </si>
  <si>
    <t>BHD General Plant Depreciation &amp; Amortization Expense Directly Assigned to Transmission (Line 8 + Line 9)</t>
  </si>
  <si>
    <t xml:space="preserve">   BHD Current Year Municipal Tax Expense</t>
  </si>
  <si>
    <t xml:space="preserve">   BHD Total Payroll Tax Expense</t>
  </si>
  <si>
    <t>(C) = Avg [(A),(B)]</t>
  </si>
  <si>
    <t>Reference for Col. (A)</t>
  </si>
  <si>
    <t>Reference for Col. (A) &amp; (B), Lines 17 &amp; 18</t>
  </si>
  <si>
    <t>BHD Revenue Allocator (Transmission)</t>
  </si>
  <si>
    <t>Bangor Hydro District Transmission Revenue</t>
  </si>
  <si>
    <t>Bangor Hydro District Total Revenue</t>
  </si>
  <si>
    <t>Percent Allocation (Line 1 / Line 2)</t>
  </si>
  <si>
    <t>Customer Count Allocator</t>
  </si>
  <si>
    <t>Bangor Hydro District Customer Count</t>
  </si>
  <si>
    <t>Maine Public District Customer Count</t>
  </si>
  <si>
    <t>FF1 Page 304.43d</t>
  </si>
  <si>
    <t>BHD Customer Count Allocator (Line 4 / Line 6)</t>
  </si>
  <si>
    <t>Energy Sales Allocator</t>
  </si>
  <si>
    <t>Bangor Hydro District Energy Sales (mWh)</t>
  </si>
  <si>
    <t>Maine Public District Energy Sales (mWh)</t>
  </si>
  <si>
    <t>FF1 Page 304.1.43b</t>
  </si>
  <si>
    <t>BHD Energy Sales Allocator (Line 8 / Line 10 )</t>
  </si>
  <si>
    <t>Monthly Peak Demands Allocator</t>
  </si>
  <si>
    <t>Bangor Hydro District Monthly Peak Demands (mW)</t>
  </si>
  <si>
    <t>FF1 Page 400.1.1b thru 400.1.15b</t>
  </si>
  <si>
    <t>Maine Public District Monthly Peak Demands (mW)</t>
  </si>
  <si>
    <t>FF1 Page 400.1b thru 400.15b</t>
  </si>
  <si>
    <t>BHD Monthly Peak Demands Allocator (Line 12 / Line 14)</t>
  </si>
  <si>
    <t>BHD Customer/Load/Sales Allocator ((Line 7 / 3) + (Line 11 / 3) + (Line 15 / 3))</t>
  </si>
  <si>
    <t>Total Plant Allocator</t>
  </si>
  <si>
    <t>Bangor Hydro District Total Electric Plant In Service</t>
  </si>
  <si>
    <t>Maine Public District Total Electric Plant In Service</t>
  </si>
  <si>
    <t>FF1 Page 207.104g</t>
  </si>
  <si>
    <t>BHD Total Plant Allocator (Line 17 / Line 19)</t>
  </si>
  <si>
    <t>Col. B per Appendix A, W/S 5, Line 6(A)</t>
  </si>
  <si>
    <t>Percent Taxable Income</t>
  </si>
  <si>
    <t>BHD Intangible Plant Amortization Expense Allocated to Transmission with W&amp;S (Line 1 - Line 2)</t>
  </si>
  <si>
    <t>BHD General Plant Depreciation &amp; Amortization Expense Allocated to Transmission with W&amp;S (Line 6 - Line 7)</t>
  </si>
  <si>
    <t>Transmission-Related Administrative &amp; General Expenses</t>
  </si>
  <si>
    <t>Select Allocation Factor by Placing an "X" in the appropriate box</t>
  </si>
  <si>
    <t>Accumulated Deferred Income Taxes</t>
  </si>
  <si>
    <t>Goodwill</t>
  </si>
  <si>
    <t>A&amp;G Direct Assigned Cost Detail</t>
  </si>
  <si>
    <t>Intangible and General Plant &amp; Depreciation and Amortization Expense</t>
  </si>
  <si>
    <t>General Plant</t>
  </si>
  <si>
    <t>Intangible Plant</t>
  </si>
  <si>
    <t>8a</t>
  </si>
  <si>
    <t>14b</t>
  </si>
  <si>
    <t>Yankee Adjustment</t>
  </si>
  <si>
    <t>W/S 5, Line 6(A)</t>
  </si>
  <si>
    <t>W/S 5, Line 6</t>
  </si>
  <si>
    <t>W/S 5, Line 12</t>
  </si>
  <si>
    <r>
      <t xml:space="preserve">Total Transmission Revenue Requirements </t>
    </r>
    <r>
      <rPr>
        <sz val="10"/>
        <rFont val="Times New Roman"/>
        <family val="1"/>
      </rPr>
      <t xml:space="preserve">(Sum Lines 1 thru </t>
    </r>
    <r>
      <rPr>
        <strike/>
        <sz val="10"/>
        <rFont val="Times New Roman"/>
        <family val="1"/>
      </rPr>
      <t>4</t>
    </r>
    <r>
      <rPr>
        <sz val="10"/>
        <rFont val="Times New Roman"/>
        <family val="1"/>
      </rPr>
      <t xml:space="preserve">) </t>
    </r>
  </si>
  <si>
    <t>Transmission Related PBOP Under/(Over) Recovery</t>
  </si>
  <si>
    <t>Long-Term Debt ("LTD")</t>
  </si>
  <si>
    <t>Preferred Stock ("PS")</t>
  </si>
  <si>
    <t>182.3/254</t>
  </si>
  <si>
    <t>Total Other Regulatory Assets/(Liabilities)</t>
  </si>
  <si>
    <t xml:space="preserve">DA = Direct Assigned. In context of the formula rate means amounts have been directly assigned to Transmission rather than allocated using a W&amp;S or PL allocator. </t>
  </si>
  <si>
    <t>Total  Prepayments (b)</t>
  </si>
  <si>
    <t>Total Transmission Material and Supplies (c)</t>
  </si>
  <si>
    <t>CMP</t>
  </si>
  <si>
    <t>CTMEEC</t>
  </si>
  <si>
    <t>Fitchburg Gas and Electric</t>
  </si>
  <si>
    <t>Green Mountain Power</t>
  </si>
  <si>
    <t>NEP</t>
  </si>
  <si>
    <t>NHT</t>
  </si>
  <si>
    <t>United Illuminating</t>
  </si>
  <si>
    <t>VTransco</t>
  </si>
  <si>
    <t>Customer Information System in Intangible  Plant</t>
  </si>
  <si>
    <t>Customer Information System in General Plant</t>
  </si>
  <si>
    <t>Customer Information System in Intangible Plant Amortization Reserve</t>
  </si>
  <si>
    <t>Customer Information System in General Plant Amortization Reserve</t>
  </si>
  <si>
    <t>Customer Information System in Intangible Plant Amortization Expense</t>
  </si>
  <si>
    <t>Customer Information System in General Plant Depreciation &amp; Amortization Expense</t>
  </si>
  <si>
    <t>Transmission Wages and Salaries Allocation Factor "W&amp;S"</t>
  </si>
  <si>
    <t>Other Regulatory Assets/(Liabilities)</t>
  </si>
  <si>
    <t>Transmission Related Accumulated Deferred Income Tax</t>
  </si>
  <si>
    <t>Transmission Related Depreciation &amp; Amortization Reserve</t>
  </si>
  <si>
    <t>Investment Base</t>
  </si>
  <si>
    <t>FERC Account No. 456.1</t>
  </si>
  <si>
    <t>Transmission Related Intangible Plant Amortization Reserve</t>
  </si>
  <si>
    <t>Transmission Related General Plant Amortization Reserve</t>
  </si>
  <si>
    <t>Transmission Intangible Plant Amortization Expense</t>
  </si>
  <si>
    <t>Transmission Gen Plant Depreciation &amp; Amort Expense</t>
  </si>
  <si>
    <t>FERC Account No. 282</t>
  </si>
  <si>
    <t>FERC Account No. 283</t>
  </si>
  <si>
    <t>FERC Account No. 190</t>
  </si>
  <si>
    <t>Transmission Unfunded Reserves (Enter Credit)</t>
  </si>
  <si>
    <t>UI-1</t>
  </si>
  <si>
    <t>Amount on this line will be utilized to calculate the carrying charge and subsequent Forecasted Transmission Revenue Requirements in each schedule.</t>
  </si>
  <si>
    <t>Total Transmission Revenue Requirements excludes the effects of accounting for Asset Retirement Obligations in accordance with Order No. 631, Accounting, Financial Reporting, and Rate Filing Requirements for Asset Retirement Obligations.</t>
  </si>
  <si>
    <t>Amortization of ITC (Enter Credit)</t>
  </si>
  <si>
    <t>FF1 Page 266.8f</t>
  </si>
  <si>
    <t>Line 21(A)</t>
  </si>
  <si>
    <t>Transmission Plant Allocation Factor "PL"</t>
  </si>
  <si>
    <t>Transmission Plant (PL) Allocator</t>
  </si>
  <si>
    <t>(q)</t>
  </si>
  <si>
    <t>Any NETOs with inputs to both Line 7 and Line 9 will include a FF1 footnote.</t>
  </si>
  <si>
    <t>Docket No.</t>
  </si>
  <si>
    <t>EL16-19</t>
  </si>
  <si>
    <t>Fixed Transmission Related PBOP Expense</t>
  </si>
  <si>
    <t>Interest rate per Code of Federal Regulations Title 18 Section 35.19a.</t>
  </si>
  <si>
    <t>Fixed Transmission-related PBOP expense amounts are as follows:</t>
  </si>
  <si>
    <t>W/S 9, Line 4(A)</t>
  </si>
  <si>
    <t>W/S 9, Line 1(A)</t>
  </si>
  <si>
    <t xml:space="preserve">Reserve for Disputed Transactions per FIN 48 </t>
  </si>
  <si>
    <t>FAS 109 (Enter Credit)</t>
  </si>
  <si>
    <t>A/D related to ARCs (Enter Credit)</t>
  </si>
  <si>
    <t>Asset Retirement Costs ("ARCs"):</t>
  </si>
  <si>
    <t>Phase I/II HVDC-TF Leases</t>
  </si>
  <si>
    <t>For CL&amp;P, PSNH and NSTAR West, Transmission-related ITC will be input directly to Line 9b and Lines 9 and 9a will be $0.</t>
  </si>
  <si>
    <t>See Appendix A, ATT CMP-1.</t>
  </si>
  <si>
    <t>(b), (d)</t>
  </si>
  <si>
    <t>Support Revenues</t>
  </si>
  <si>
    <t>Short-term Service Under the OATT (Non Firm)</t>
  </si>
  <si>
    <t>8[]</t>
  </si>
  <si>
    <t>Total (Sum Lines 8a thru 8[]) (b)</t>
  </si>
  <si>
    <t>Other Revenues</t>
  </si>
  <si>
    <t>Total (Sum Lines 7 + 9 + 11)</t>
  </si>
  <si>
    <t>15[]</t>
  </si>
  <si>
    <t>Total (Sum Lines 15a thru 15[]) (b)</t>
  </si>
  <si>
    <t>17a</t>
  </si>
  <si>
    <t>Total (Sum Lines 17a thru 17[]) (b)</t>
  </si>
  <si>
    <t>Transmission Revenue from MEPCO Grandfathered TSA</t>
  </si>
  <si>
    <t>19a</t>
  </si>
  <si>
    <t>19[]</t>
  </si>
  <si>
    <t>Total (Sum Lines 19a thru 19[]) (b)</t>
  </si>
  <si>
    <t>Scheduling and Dispatch</t>
  </si>
  <si>
    <t>21a</t>
  </si>
  <si>
    <t>Total (Sum Lines 21a thru 21[]) (b)</t>
  </si>
  <si>
    <t>23a</t>
  </si>
  <si>
    <t>Total (Sum Lines 23a thru 23[]) (b)</t>
  </si>
  <si>
    <t>Total (Sum Lines 16 + 18 + 20 + 22 + 24)</t>
  </si>
  <si>
    <t>Total Transmission of Electric (Line 25 + Line 27) (c)</t>
  </si>
  <si>
    <t>For PSNH only, exclude rate reduction bonds issued to securitize costs associated with the divestiture of PSNH’s generation asset as Ordered by the NHPUC on January 30, 2018 in Docket No. DE 17-096.</t>
  </si>
  <si>
    <t>Appendix A, ATT 2</t>
  </si>
  <si>
    <t>Appendix A, ATT NEP-1</t>
  </si>
  <si>
    <t>Amortization of Excess (Enter Credit)/Deficient ADIT (Enter Debit)</t>
  </si>
  <si>
    <t>Appendix A, ATT 1</t>
  </si>
  <si>
    <t>Includes the cost of land and land rights recorded in Account 105, plus the costs of non-land electric plant held for future use recorded in Account 105, if such costs are authorized for recovery by FERC. Costs that are specifically identifiable as Regional Service, Local Service, or Schedule 12C Costs, and thus will be reflected in Attachment 1 of Appendix B, Attachment 2 of Appendix B, or Attachment 3 of Appendix B, respectively, are excluded from this line.</t>
  </si>
  <si>
    <t>Appendix A, ATT NEP-2</t>
  </si>
  <si>
    <t>See Appendix A, ATT CMP-3.</t>
  </si>
  <si>
    <t>Transmission Wages &amp; Salary (W&amp;S) Allocator</t>
  </si>
  <si>
    <t>Recovery of Under-collection or (Refund) of Over-collection of PBOP expense as approved by FERC in Docket No. ____</t>
  </si>
  <si>
    <t>Transmission Related Affiliate Revenues (Enter Credit)</t>
  </si>
  <si>
    <t>(r)</t>
  </si>
  <si>
    <t>For CMP and UI only, affiliate revenues are allocated between Attachments 1 – 3 of Appendix B using the allocation factors provided in Appendix B (Allocations), W/S 2.</t>
  </si>
  <si>
    <t>W/S 4, Line 34(C)</t>
  </si>
  <si>
    <t>PTF support expenses are recovered by VTransco and therefore are excluded by GMP.  See note (c).</t>
  </si>
  <si>
    <t>Enter "N/A" if Not Applicable (a)</t>
  </si>
  <si>
    <t>Worksheets or attachments that are not applicable to a PTO will not be filled out by that PTO.  For any worksheet or attachment not applicable to a PTO, the PTO will enter “N/A” in column (A) and the unused worksheets or attachments will be hidden.</t>
  </si>
  <si>
    <t>MMWEC’s Total Transmission Revenue Requirements include only: (1) those PTF costs and Support Payments that are associated with the minority joint ownership share of 11.7711% in the Seabrook Switchyard; and (2) Support Payments made by MMWEC with respect to other PTF. The Seabrook-related costs include MMWEC's 11.5934% ownership share and the 0.1777% (total) shares owned independently by Hudson and Taunton. MMWEC will distribute the revenue as appropriate among Hudson, Taunton, and the municipal entities that participate in MMWEC's ownership share. Besides MMWEC, no municipal joint owner will recover Seabrook Switchyard costs in their revenue requirements.</t>
  </si>
  <si>
    <t>(k)</t>
  </si>
  <si>
    <t>Deficient/(Excess) Deferred Income Tax Regulatory Asset/(Liability)</t>
  </si>
  <si>
    <t>CL&amp;P</t>
  </si>
  <si>
    <t>NSTAR East</t>
  </si>
  <si>
    <t>NSTAR West</t>
  </si>
  <si>
    <t>PSNH</t>
  </si>
  <si>
    <t>Total (Sum Lines 14a thru 14[]) (b)</t>
  </si>
  <si>
    <t>Total (Sum Lines 18a thru 18[]) (b)</t>
  </si>
  <si>
    <t>Total (Sum Lines 22a thru 22[]) (b)</t>
  </si>
  <si>
    <t>Total (Sum Lines 26a thru 26[]) (b)</t>
  </si>
  <si>
    <t>Total (Sum Lines 30a thru 30[]) (b)</t>
  </si>
  <si>
    <t>Total (Sum Lines 34a thru 34[]) (b)</t>
  </si>
  <si>
    <t>For CMP only, the Transmission Allocation Factor will be CMP's W&amp;S allocator from Attachment 2 of Appendix B, ATT CMP-1, W/S 4, Line 7(B).</t>
  </si>
  <si>
    <t>(d), (e)</t>
  </si>
  <si>
    <t>(d), (f)</t>
  </si>
  <si>
    <t xml:space="preserve"> or a Generator Owner or Interconnection Requester and the PTF gross plant investment associated with leased facilities occupied by the Phase II section of the Phase I/II HVDC-TF.</t>
  </si>
  <si>
    <t>(n)</t>
  </si>
  <si>
    <t>FF1 Page 112.16</t>
  </si>
  <si>
    <t>FF1 Page 112.10 (diff. in py and cy)</t>
  </si>
  <si>
    <t>FF1 Page 118.29</t>
  </si>
  <si>
    <t>FF1 Page 112.10</t>
  </si>
  <si>
    <t>FF1 Page 112.9</t>
  </si>
  <si>
    <t>FF1 Page 112.3</t>
  </si>
  <si>
    <t>FF1 Page 117.67</t>
  </si>
  <si>
    <t>FF1 Page 117.66</t>
  </si>
  <si>
    <t>FF1 Page 117.65</t>
  </si>
  <si>
    <t>FF1 Page 117.64</t>
  </si>
  <si>
    <t>FF1 Page 117.63</t>
  </si>
  <si>
    <t>FF1 Page 117.62</t>
  </si>
  <si>
    <t>FF1 Page 113.61</t>
  </si>
  <si>
    <t>FF1 Page 111.81</t>
  </si>
  <si>
    <t>FF1 Page 111.69</t>
  </si>
  <si>
    <t>FF1 Page 112.23</t>
  </si>
  <si>
    <t>FF1 Page 112.22</t>
  </si>
  <si>
    <t>FF1 Page 112.21</t>
  </si>
  <si>
    <t>FF1 Page 112.20</t>
  </si>
  <si>
    <t>FF1 Page 112.19</t>
  </si>
  <si>
    <t>FF1 Page 112.18</t>
  </si>
  <si>
    <t>See Appendix A, ATT CMP-2, W/S 3.</t>
  </si>
  <si>
    <t>Total Transmission Wages and Salaries (Line 1)</t>
  </si>
  <si>
    <t>See Appendix A, ATT CMP-2.</t>
  </si>
  <si>
    <t>(l)</t>
  </si>
  <si>
    <t>Subtract any Support Payments included in FERC Account Nos. 562 and 567 from O&amp;M Expense.</t>
  </si>
  <si>
    <t>410/411</t>
  </si>
  <si>
    <t>Appendix A, ATT CMP-1</t>
  </si>
  <si>
    <t>FF1 Page 429._ FN</t>
  </si>
  <si>
    <t>(l), (o)</t>
  </si>
  <si>
    <t>(m), (q)</t>
  </si>
  <si>
    <t>(m)</t>
  </si>
  <si>
    <t>the PTF gross plant investment associated with leased facilities occupied by the Phase II section of the Phase I/II HVDC-TF.</t>
  </si>
  <si>
    <t xml:space="preserve">Transmission Plant and Transmission Depreciation Reserve will reflect a 5-Quarter average, adjusted to exclude the effects of accounting for Asset Retirement Obligations (see W/S 3a). </t>
  </si>
  <si>
    <t>(e), (h)</t>
  </si>
  <si>
    <t>FF1 Page 207.99g - Page 207.98g</t>
  </si>
  <si>
    <t>(g), (l)</t>
  </si>
  <si>
    <t>W/S 3b, Line 1(F)</t>
  </si>
  <si>
    <t>W/S 3b, Line 2(F)</t>
  </si>
  <si>
    <t>(f), (j)</t>
  </si>
  <si>
    <t>E</t>
  </si>
  <si>
    <t>The ROE is 10.57% (except as may be limited by state law for non-FERC jurisdictional PTOs; see, e.g., Mass Gen. Laws ch. 164, § 58), and is subject to the outcome of Docket No(s). EL11-66, EL13-33, EL14-86 and EL16-64,</t>
  </si>
  <si>
    <t>(B + D)</t>
  </si>
  <si>
    <t>W/S 3, Line 20(E)</t>
  </si>
  <si>
    <t>W/S 3, Line 21(E)</t>
  </si>
  <si>
    <t>W/S 3, Line 22(E)</t>
  </si>
  <si>
    <t>W/S 3, Line 23(E)</t>
  </si>
  <si>
    <t>W/S 3, Line 28(E)</t>
  </si>
  <si>
    <r>
      <t>Notes</t>
    </r>
    <r>
      <rPr>
        <sz val="10"/>
        <rFont val="Times New Roman"/>
        <family val="1"/>
      </rPr>
      <t>:</t>
    </r>
  </si>
  <si>
    <r>
      <t>FF1 Page 332h</t>
    </r>
    <r>
      <rPr>
        <b/>
        <sz val="10"/>
        <rFont val="Times New Roman"/>
        <family val="1"/>
      </rPr>
      <t xml:space="preserve"> </t>
    </r>
  </si>
  <si>
    <r>
      <t>FERC Account No. 454</t>
    </r>
    <r>
      <rPr>
        <sz val="10"/>
        <rFont val="Times New Roman"/>
        <family val="1"/>
      </rPr>
      <t xml:space="preserve"> (d)</t>
    </r>
  </si>
  <si>
    <r>
      <t>FERC Account No. 456</t>
    </r>
    <r>
      <rPr>
        <sz val="10"/>
        <rFont val="Times New Roman"/>
        <family val="1"/>
      </rPr>
      <t xml:space="preserve"> (f)</t>
    </r>
  </si>
  <si>
    <r>
      <t>FERC Account No. 144</t>
    </r>
    <r>
      <rPr>
        <sz val="10"/>
        <rFont val="Times New Roman"/>
        <family val="1"/>
      </rPr>
      <t xml:space="preserve"> (f), (g)</t>
    </r>
  </si>
  <si>
    <r>
      <t>FERC Account No. 228.1</t>
    </r>
    <r>
      <rPr>
        <sz val="10"/>
        <rFont val="Times New Roman"/>
        <family val="1"/>
      </rPr>
      <t xml:space="preserve"> (f)</t>
    </r>
  </si>
  <si>
    <r>
      <t>FERC Account No. 228.2</t>
    </r>
    <r>
      <rPr>
        <sz val="10"/>
        <rFont val="Times New Roman"/>
        <family val="1"/>
      </rPr>
      <t xml:space="preserve"> (f)</t>
    </r>
  </si>
  <si>
    <r>
      <t>FERC Account No. 228.3</t>
    </r>
    <r>
      <rPr>
        <sz val="10"/>
        <rFont val="Times New Roman"/>
        <family val="1"/>
      </rPr>
      <t xml:space="preserve"> (f)</t>
    </r>
  </si>
  <si>
    <r>
      <t>FERC Account No. 228.4</t>
    </r>
    <r>
      <rPr>
        <sz val="10"/>
        <rFont val="Times New Roman"/>
        <family val="1"/>
      </rPr>
      <t xml:space="preserve"> (f)</t>
    </r>
  </si>
  <si>
    <r>
      <t>FERC Account No. 234</t>
    </r>
    <r>
      <rPr>
        <sz val="10"/>
        <rFont val="Times New Roman"/>
        <family val="1"/>
      </rPr>
      <t xml:space="preserve"> (f)</t>
    </r>
  </si>
  <si>
    <r>
      <t>FERC Account No. 242</t>
    </r>
    <r>
      <rPr>
        <sz val="10"/>
        <rFont val="Times New Roman"/>
        <family val="1"/>
      </rPr>
      <t xml:space="preserve"> (f)</t>
    </r>
  </si>
  <si>
    <r>
      <t>FERC Account No. 253</t>
    </r>
    <r>
      <rPr>
        <sz val="10"/>
        <rFont val="Times New Roman"/>
        <family val="1"/>
      </rPr>
      <t xml:space="preserve"> (f)</t>
    </r>
  </si>
  <si>
    <r>
      <t>FERC Account No. 254</t>
    </r>
    <r>
      <rPr>
        <sz val="10"/>
        <rFont val="Times New Roman"/>
        <family val="1"/>
      </rPr>
      <t xml:space="preserve"> (f)</t>
    </r>
  </si>
  <si>
    <r>
      <t xml:space="preserve">Average calculated as ((A)+(B)) </t>
    </r>
    <r>
      <rPr>
        <sz val="10"/>
        <rFont val="Calibri"/>
        <family val="2"/>
      </rPr>
      <t>÷</t>
    </r>
    <r>
      <rPr>
        <sz val="9"/>
        <rFont val="Times New Roman"/>
        <family val="1"/>
      </rPr>
      <t xml:space="preserve"> 2</t>
    </r>
    <r>
      <rPr>
        <sz val="10"/>
        <rFont val="Times New Roman"/>
        <family val="1"/>
      </rPr>
      <t>.</t>
    </r>
  </si>
  <si>
    <r>
      <t>Total</t>
    </r>
    <r>
      <rPr>
        <sz val="10"/>
        <rFont val="Times New Roman"/>
        <family val="1"/>
      </rPr>
      <t xml:space="preserve"> (a)</t>
    </r>
  </si>
  <si>
    <r>
      <t xml:space="preserve">Balance </t>
    </r>
    <r>
      <rPr>
        <sz val="10"/>
        <rFont val="Times New Roman"/>
        <family val="1"/>
      </rPr>
      <t>(g)</t>
    </r>
  </si>
  <si>
    <r>
      <t xml:space="preserve">Interest Rate </t>
    </r>
    <r>
      <rPr>
        <sz val="10"/>
        <rFont val="Times New Roman"/>
        <family val="1"/>
      </rPr>
      <t>(h)</t>
    </r>
  </si>
  <si>
    <r>
      <t xml:space="preserve">Amount </t>
    </r>
    <r>
      <rPr>
        <vertAlign val="superscript"/>
        <sz val="10"/>
        <rFont val="Times New Roman"/>
        <family val="1"/>
      </rPr>
      <t>1</t>
    </r>
  </si>
  <si>
    <r>
      <rPr>
        <vertAlign val="superscript"/>
        <sz val="10"/>
        <rFont val="Times New Roman"/>
        <family val="1"/>
      </rPr>
      <t>1</t>
    </r>
    <r>
      <rPr>
        <sz val="10"/>
        <rFont val="Times New Roman"/>
        <family val="1"/>
      </rPr>
      <t xml:space="preserve"> See Exhibit ___ in the Settlement Agreement or Docket No. listed.</t>
    </r>
  </si>
  <si>
    <t>Worksheet 8</t>
  </si>
  <si>
    <t>AC ID / RSP ID</t>
  </si>
  <si>
    <t>Worksheet 7</t>
  </si>
  <si>
    <t>Regional Service Plant (b)</t>
  </si>
  <si>
    <t>Worksheet 6</t>
  </si>
  <si>
    <t>Line 25</t>
  </si>
  <si>
    <t>FF1 Page 200.12 and FF1 Page 200.32</t>
  </si>
  <si>
    <t>Common Equity (Line 30 - Line 31 - Line 32 - Line 33)</t>
  </si>
  <si>
    <t>Common Equity taxable (Line 34 x Line 35)</t>
  </si>
  <si>
    <t>Common Equity  non-taxable (Line 34 x (1 - Line 35))</t>
  </si>
  <si>
    <t>Total Common Equity  (Line 36  + Line 37)</t>
  </si>
  <si>
    <t>Total Wages and Salaries net of A&amp;G  (Line 3 - Line 4)</t>
  </si>
  <si>
    <t>Wages and Salaries Percent Allocation (Line 2 / Line 5)</t>
  </si>
  <si>
    <t xml:space="preserve">  Transmission-related Intangible Plant</t>
  </si>
  <si>
    <t xml:space="preserve">  Transmission-related General Plant</t>
  </si>
  <si>
    <t>Total Transmission Related Plant (Sum Lines 7 thru 9)</t>
  </si>
  <si>
    <t>Plant Percent Allocation (Line 10 / Line 11)</t>
  </si>
  <si>
    <t>FF1 Page 336.10b &amp; Page 336.10d</t>
  </si>
  <si>
    <t>FF1 Page 321.85b thru Page 321.88b</t>
  </si>
  <si>
    <t>Sub-Total Transmission Related O&amp;M (Lines 7 - 8 - 9 - 10)</t>
  </si>
  <si>
    <t>Sub-Total Transmission Related O&amp;M (Line 11 + Line 12)</t>
  </si>
  <si>
    <t>FF1 Page 323. _FN</t>
  </si>
  <si>
    <t>Sub-Total A&amp;G Exp (Lines 14 - 15 - 16 - 17 - 18 - 19 - 20)</t>
  </si>
  <si>
    <t>FF1 Page 323.191b FN</t>
  </si>
  <si>
    <t>FF1, Page 323. _FN</t>
  </si>
  <si>
    <t>Transmission Related Administrative &amp; General Expense (Sum Lines 21 thru 28)</t>
  </si>
  <si>
    <t>The following NETOs use line 11 for O&amp;M Expense - All New England PTO's with the exception of Eversource.</t>
  </si>
  <si>
    <t>The following NETOs use line 13 for O&amp;M Expense - Eversource only.</t>
  </si>
  <si>
    <t>W/S 7, Line 7(A) and (F) or FF3Q Page 208.7b</t>
  </si>
  <si>
    <t>FF1 Page 219.25c or FF3Q Page 208.7c</t>
  </si>
  <si>
    <t>For CMP, see Appendix A, ATT CMP-2, W/S 1; For NHT, see Attachment _ instead of FF1 reference.</t>
  </si>
  <si>
    <t>FF1 Page 200.21c FN</t>
  </si>
  <si>
    <t>FF1 Page 273._</t>
  </si>
  <si>
    <t>W/S 1, Line 18</t>
  </si>
  <si>
    <t>W/S 1, Line 19</t>
  </si>
  <si>
    <t>Transmission Related Expenses (Line 24 + Line 25)</t>
  </si>
  <si>
    <t>Transmission Related Cash Working Capital (Line 26 x Line 27)</t>
  </si>
  <si>
    <t>See Appendix A, ATT CMP-2 instead of FF1 reference in order to exclude the Schedule 1 portion of this item.</t>
  </si>
  <si>
    <t>W/S 6, Line 11(B), W/S 6, Line 20(B)</t>
  </si>
  <si>
    <t>W/S 6, Line 25(B), W/S 6, Line 29(B)</t>
  </si>
  <si>
    <t>W/S 6, Line 36(B)</t>
  </si>
  <si>
    <t>W/S 6, Line 37(B)</t>
  </si>
  <si>
    <t>Line 2(E) + Line 3(E) + Line 7(A)</t>
  </si>
  <si>
    <t>9b</t>
  </si>
  <si>
    <t>Transmission Related Amortization of ITC (Line 9 x Line 9a)</t>
  </si>
  <si>
    <t>Transmission Investment Base (Line 12)</t>
  </si>
  <si>
    <t>Cost of Capital Rate (Lines 6 + 7 + 14 + 16)</t>
  </si>
  <si>
    <t>Return &amp; Associated Income Taxes (Line 17 x Line 18)</t>
  </si>
  <si>
    <t>(A+[(B+C+D)/E])(FT)</t>
  </si>
  <si>
    <t>(1-FT)</t>
  </si>
  <si>
    <t>(A+[C/E] + Federal Income Tax)(ST)</t>
  </si>
  <si>
    <t>(1-ST)</t>
  </si>
  <si>
    <t>W/S 2, Line 19(A)</t>
  </si>
  <si>
    <t>W/S 4, Line 5(C)</t>
  </si>
  <si>
    <t>W/S 4, Line 6(C)</t>
  </si>
  <si>
    <t>W/S 4, Line 11(C) or 13(C)</t>
  </si>
  <si>
    <t>W/S 4, Line 29(C)</t>
  </si>
  <si>
    <t>W/S 4, Line 30(C)</t>
  </si>
  <si>
    <t>W/S 4, Line 31(C)</t>
  </si>
  <si>
    <t>W/S 4, Line 32(C)</t>
  </si>
  <si>
    <t>W/S 4, Line 33(C)</t>
  </si>
  <si>
    <t>Total Transmission Revenue Requirements Allocable (Sum Lines 14 thru 25)</t>
  </si>
  <si>
    <t>Transmission Revenue Requirements for Carrying Charge Factor Base Numerator Calculation (Sum Lines 14 thru 19)</t>
  </si>
  <si>
    <t>W/S 1, Line 26(A)</t>
  </si>
  <si>
    <t>Attachment 1 of Appendix B, W/S 1, Line 9(A)</t>
  </si>
  <si>
    <t>Attachment 2 of Appendix B, W/S 1, Line 10(A)</t>
  </si>
  <si>
    <t>Attachment 3 of Appendix B, W/S 1, Line 9(A)</t>
  </si>
  <si>
    <t>Total equals Line 3 + Line 7 + Line 11 + Line 15 + Line 19 + Line 23 + Line 27 + Line 31 + Line 35</t>
  </si>
  <si>
    <r>
      <t xml:space="preserve">For non-total amounts, (H) = (C) </t>
    </r>
    <r>
      <rPr>
        <sz val="10"/>
        <rFont val="Calibri"/>
        <family val="2"/>
      </rPr>
      <t>×</t>
    </r>
    <r>
      <rPr>
        <sz val="10"/>
        <rFont val="Times New Roman"/>
        <family val="1"/>
      </rPr>
      <t xml:space="preserve"> [Ln. 38-40 of (A) as indicated by "X"].</t>
    </r>
  </si>
  <si>
    <t>FF1 Page 323.197b</t>
  </si>
  <si>
    <t>FF1 Page 323.185b</t>
  </si>
  <si>
    <t>FF1 Page 323.189b</t>
  </si>
  <si>
    <t>FF1 Page 323.191b</t>
  </si>
  <si>
    <t>Reference for (A),(C)</t>
  </si>
  <si>
    <t>Reference for Column (A)</t>
  </si>
  <si>
    <t>Deficient/(Excess) ADIT Worksheet, W/S 10</t>
  </si>
  <si>
    <t>Deficient/(Excess) ADIT Worksheet</t>
  </si>
  <si>
    <t>Worksheet 10</t>
  </si>
  <si>
    <t>(D) = (A) + (B) + (C)</t>
  </si>
  <si>
    <t>(L)</t>
  </si>
  <si>
    <t>(M) = (A) - (G) - (J)</t>
  </si>
  <si>
    <t>(N) = (B) - (H) - (K)</t>
  </si>
  <si>
    <t>(O) = (C) - (I) - (L)</t>
  </si>
  <si>
    <t>(P) = (M) + (N) + (O)</t>
  </si>
  <si>
    <t>(Q)</t>
  </si>
  <si>
    <t>FERC Account Nos.</t>
  </si>
  <si>
    <t>Amortization Periods (f)</t>
  </si>
  <si>
    <t xml:space="preserve">Amortization Expense (d) </t>
  </si>
  <si>
    <t>Other Adjustments (e)</t>
  </si>
  <si>
    <t>Description (c)</t>
  </si>
  <si>
    <t>FERC Account No. -
ADIT</t>
  </si>
  <si>
    <t>FERC Account No. -  Deficient/ Excess ADIT</t>
  </si>
  <si>
    <t>FERC Account No. - Amortization Expense</t>
  </si>
  <si>
    <t>Protected</t>
  </si>
  <si>
    <t>Unprotected</t>
  </si>
  <si>
    <t>Gross-Up (h)</t>
  </si>
  <si>
    <t>1a</t>
  </si>
  <si>
    <t>1b</t>
  </si>
  <si>
    <t>1c</t>
  </si>
  <si>
    <t>1d</t>
  </si>
  <si>
    <t>1e</t>
  </si>
  <si>
    <t>1[ ]</t>
  </si>
  <si>
    <t>Total (Sum Lines 1a thru 1[]) (b)</t>
  </si>
  <si>
    <t xml:space="preserve">Deficient ADIT - Regulatory Asset </t>
  </si>
  <si>
    <t>FF1 Page 232_</t>
  </si>
  <si>
    <t>Excess ADIT - Regulatory Liability</t>
  </si>
  <si>
    <t>Deficient/(Excess) Deferred Income Tax Regulatory Asset/(Liability) (Line 3 + Line 4)</t>
  </si>
  <si>
    <t>Total Protected and Unprotected Amortization Expense (Line 2(G) + Line 2(H))</t>
  </si>
  <si>
    <t>Transmission Allocation (Plant Allocator or Direct Assigned (DA))</t>
  </si>
  <si>
    <t>Internal Records for the period 1/27/2020 to 12/31/2021; Beginning on 1/1/2022, Appendix A, W/S 5, Line 12 or Direct Assigned (DA)</t>
  </si>
  <si>
    <t>Transmission-related Amortization Expense (Line 6 x Line 7)</t>
  </si>
  <si>
    <t xml:space="preserve">Upon a change in Federal, State or Local income tax rates, the Company remeasures its affected accumulated deferred income tax (ADIT) assets and liabilities to reflect the new applicable corporate income tax rate.  The affected ADIT accounts are remeasured by comparing ADIT on cumulative temporary differences for each item in accounts 190, 282, and 283 at the current Federal, State &amp; Local income tax rate to ADIT balances at the historical Federal, State &amp; Local income tax rates. The difference between the two represents the deficient or excess ADIT balances.  The result of this remeasurement is a change to the net deferred tax assets/liabilities recorded in accounts 190, 282, and 283 with a corresponding </t>
  </si>
  <si>
    <t>net change in regulatory assets (account 182.3) and regulatory liabilities (account 254) to reflect the resulting deficient or excess ADIT balances to be recovered/returned from/to customers, respectively. See Worksheet 10a for additional detail of the remeasurement.</t>
  </si>
  <si>
    <t>Deficient ADIT is amortized to Account 410.1; Excess ADIT is amortized to Account 411.1 .</t>
  </si>
  <si>
    <t>PTO will provide explanation  for "other adjustments," where applicable.</t>
  </si>
  <si>
    <t>The amortization periods of the deficient or excess ADIT being recovered or returned through rates are as follows:</t>
  </si>
  <si>
    <t>Company</t>
  </si>
  <si>
    <t>Unprotected (years)</t>
  </si>
  <si>
    <t>ARAM</t>
  </si>
  <si>
    <t>10, 5</t>
  </si>
  <si>
    <t>For CL&amp;P, unprotected deficient/(excess) ADIT balances will be amortized over 10 years for pension and other post-retirement benefits and over 5 years for all other amounts, except property related deficient/(excess) ADIT which will be amortized using ARAM</t>
  </si>
  <si>
    <t>For CMP, unprotected deficient ADIT will be amortized over 10 years and unprotected excess ADIT will be amortized over 5 years.</t>
  </si>
  <si>
    <t>Fitchburg Gas &amp; Electric</t>
  </si>
  <si>
    <t>For FG&amp;E, unprotected deficient/(excess) ADIT balances will be amortized using the ARAM methodology of 15 years as approved in D.P.U. 18-15-E, December 21, 2018.</t>
  </si>
  <si>
    <t>Rev. So. GA Method</t>
  </si>
  <si>
    <t>For GMP, protected deficient/(excess) VTransco-related ADIT balance will be amortized in accordance with VTransco's amortization schedule.  GMP's unprotected deficient/(excess) ADIT balance will be amortized over 5 years</t>
  </si>
  <si>
    <t>MEPCO</t>
  </si>
  <si>
    <t>For MEPCO, unprotected deficient/(excess) ADIT balances will be amortized over 10 years.</t>
  </si>
  <si>
    <t>ARAM, 10</t>
  </si>
  <si>
    <t>For NEP, unprotected deficient/(excess) property-related ADIT balances will be amortized using the ARAM methodology and all other transmission related balances will be amortized over 10 years. Deficient/(excess) property related net operating loss ("NOL") ADIT will offset the amortization of protected excess ADIT until the balance is exhausted. 2014 MA State Tx Rate Change approved in Docket ER20-2054.</t>
  </si>
  <si>
    <t>For NHT, unprotected deficient/(excess) property related ADIT balances will be amortized using the ARAM methodology; unprotected deficient/(excess) non-property related ADIT balances will be amortized over 3 years</t>
  </si>
  <si>
    <t>For NSTAR East, unprotected deficient/(excess) ADIT balances will be amortized over 10 years for pension and other post-retirement benefits and over 5 years for all other amounts, except property related deficient/(excess) ADIT which will be amortized using ARAM</t>
  </si>
  <si>
    <t>For NSTAR West, unprotected deficient/(excess) ADIT balances will be amortized over 10 years for pension and other post-retirement benefits and over 5 years for all other amounts</t>
  </si>
  <si>
    <t>For PSNH, unprotected deficient/(excess) ADIT balances will be amortized over 10 years for pension and other post-retirement benefits and over 5 years for all other amounts</t>
  </si>
  <si>
    <t>For UI, unprotected deficient/(excess) ADIT balances will be amortized over 10 years.</t>
  </si>
  <si>
    <t>Versant</t>
  </si>
  <si>
    <t>For Versant, unprotected deficient/(excess) ADIT balances will be amortized over 10 years.</t>
  </si>
  <si>
    <t>ARAM, 37, 10</t>
  </si>
  <si>
    <t>For VTransco, unprotected deficient/(excess) ADIT balances will be amortized as follows:  "property-related" = 37 years, "Other" = 10  years, and "Federal Benefit of State Tax" = according to the related underlying deferred items (i.e. ARAM, 37 yrs., and 10 yrs. as applicable).</t>
  </si>
  <si>
    <t>Relates to the Federal Income Tax rate change associated with the 2017 Tax Cuts and Jobs Act.</t>
  </si>
  <si>
    <t>Tax gross up calculated using the Composite Tax Rate / (1 - Composite Tax Rate) in effect for the applicable period.</t>
  </si>
  <si>
    <t>Notwithstanding anything to the contrary in Attachment F, the New England Transmission Owners will be permitted to reflect the amortization of excess or deficient ADIT in estimated rates under the Settled Formula Rate.</t>
  </si>
  <si>
    <t>PTO will add footnotes below to identify excess or deficient ADIT from future Federal, State and Local income tax rate changes.</t>
  </si>
  <si>
    <t>(k) []</t>
  </si>
  <si>
    <t>Deficient/(Excess)ADIT Worksheet</t>
  </si>
  <si>
    <t>Worksheet 10a</t>
  </si>
  <si>
    <t>(B) = (A)* __%</t>
  </si>
  <si>
    <t>(C) = (A)* __%</t>
  </si>
  <si>
    <t xml:space="preserve">(D) = (B) - (C) </t>
  </si>
  <si>
    <t>(F) = (E)* __%</t>
  </si>
  <si>
    <t>(G) = (E)*__%</t>
  </si>
  <si>
    <t>(H) = (F) - (G)</t>
  </si>
  <si>
    <t>(J) = (I)* __%</t>
  </si>
  <si>
    <t>(K) = (I)*__%</t>
  </si>
  <si>
    <t>(L) = (J) - (K)</t>
  </si>
  <si>
    <t>(N) = (D) + (H) + (L) + (M)</t>
  </si>
  <si>
    <t>(O)</t>
  </si>
  <si>
    <t>(P)</t>
  </si>
  <si>
    <t xml:space="preserve"> FERC Account No.</t>
  </si>
  <si>
    <t>ADIT @ Prior Tax Rate % 
(f)</t>
  </si>
  <si>
    <t>ADIT @ Current Tax Rate %
(f)</t>
  </si>
  <si>
    <t>(Excess) / Deficient                        ADIT</t>
  </si>
  <si>
    <t>(Excess) /       Deficient            ADIT</t>
  </si>
  <si>
    <t xml:space="preserve">ADIT @ Prior Tax Rate %  
(f)                </t>
  </si>
  <si>
    <t>(Excess) /         Deficient                 ADIT</t>
  </si>
  <si>
    <t>Total (Excess)/Deficient ADIT</t>
  </si>
  <si>
    <t>Protected                       (a) (b)</t>
  </si>
  <si>
    <t>Total (Sum Lines 1a thru 1[]) (c)</t>
  </si>
  <si>
    <t>Company records.</t>
  </si>
  <si>
    <t xml:space="preserve">Total equals the sum of sublines a through [], where [] is the last subline denoted by a letter.  The PTOs may add or remove sublines without a FPA Section 205 filing. </t>
  </si>
  <si>
    <t>Columns (A) through (D) apply to the PTOs that file calendar year tax returns</t>
  </si>
  <si>
    <t>Columns (E ) through (H) and columns (I) through (L) apply to the PTOs that file fiscal year tax returns</t>
  </si>
  <si>
    <t xml:space="preserve">Calendar year tax filers input PY and CY income tax rates in columns B and C, respectively.  For Fiscal year tax filers, input CY income tax rate in Columns G and K; To calculate blended rates for columns (F) and (J), when the effective date for an income tax rate change falls within a Company’s fiscal tax year, </t>
  </si>
  <si>
    <t>the income tax rate for such a year shall be the sum of the number of days in each time period times the tax rate for each a period, as calculated below.</t>
  </si>
  <si>
    <t xml:space="preserve">Blended Rate  per IRC §15 </t>
  </si>
  <si>
    <t>Days</t>
  </si>
  <si>
    <t>Effective Rate</t>
  </si>
  <si>
    <t>Blended Rate</t>
  </si>
  <si>
    <t>PTO will provide explanation for Post Remeasurement Adjustments, where applicable</t>
  </si>
  <si>
    <t>The PTOs may add footnotes below without a FPA Section 205 filing.</t>
  </si>
  <si>
    <t>(i) [ ]</t>
  </si>
  <si>
    <t>VP-1, W/S 1</t>
  </si>
  <si>
    <t>VP-1, W/S 2</t>
  </si>
  <si>
    <t>VP-1, W/S 3</t>
  </si>
  <si>
    <t>VP-1, W/S 4</t>
  </si>
  <si>
    <t>VP-2</t>
  </si>
  <si>
    <t>For VP only, see Appendix A, ATT VP-1, W/S 2, Line 6.</t>
  </si>
  <si>
    <t>All VP figures derived from FERC Form No. 1 reflect costs of Bangor Hydro District (BHD) only. VP to provide workpaper showing reconciliation of BHD figures to FERC Form No. 1 with annual update.</t>
  </si>
  <si>
    <t xml:space="preserve">For VP only, per prior settlement with MPUC, all costs of customer information system are to be allocated to transmission based on ratio of Bangor Hydro District (BHD) transmission revenues to all BHD revenues.  </t>
  </si>
  <si>
    <t>Figures here represent outcome of such allocation as well as allocation/assignment of other general and intangible plant (see Appendix A, ATT VP-1, W/S 1); workpapers supporting calculations will be provided by Versant Power in annual update filings.</t>
  </si>
  <si>
    <t>Allocated via the PL allocator, Line 30(D), except for VP, CL&amp;P, PSNH, NSTAR West and NSTAR East.</t>
  </si>
  <si>
    <t>For Line 21 see Appendix A, ATT VP-1, W/S 2 and Appendix A, ATT ES-3 (for CL&amp;P, PSNH, and NSTAR West).</t>
  </si>
  <si>
    <r>
      <t>For Lines 2, 3, 7, 8, and 9 see Appendix A, ATT UI-1, Appendix A, ATT VP</t>
    </r>
    <r>
      <rPr>
        <strike/>
        <sz val="10"/>
        <rFont val="Times New Roman"/>
        <family val="1"/>
      </rPr>
      <t>-</t>
    </r>
    <r>
      <rPr>
        <sz val="10"/>
        <rFont val="Times New Roman"/>
        <family val="1"/>
      </rPr>
      <t>1, W/S 1 and Appendix A, ATT ES-1 (for CL&amp;P, PSNH and NSTAR West).</t>
    </r>
  </si>
  <si>
    <t>Allocated via the W&amp;S allocator, Line 29(D), except for UI, VP, CL&amp;P, PSNH and NSTAR West.</t>
  </si>
  <si>
    <t>For VP and ES, see W/S 3, FN (e).</t>
  </si>
  <si>
    <t>See Appendix A, ATT VP-1, W/S 2.</t>
  </si>
  <si>
    <t>Transmission Rents Received from Electric Property (Enter Credit)</t>
  </si>
  <si>
    <t>For Lines 2 and 3 see Appendix A, ATT UI-1, Appendix A, ATT VP-1, W/S 3, Appendix A, ATT ES-1 (for CL&amp;P, PSNH and NSTAR West).</t>
  </si>
  <si>
    <t>For Line 6 see Appendix A, ATT VP-1, W/S 3 and Appendix A, ATT ES-4 (for CL&amp;P, PSNH and NSTAR West).</t>
  </si>
  <si>
    <t>For Line 21 see Appendix A, ATT ES-5 (for CL&amp;P, PSNH and NSTAR West).</t>
  </si>
  <si>
    <t>Allocated via the PL allocator, Line 36(B), except for VP, CL&amp;P, PSNH and NSTAR West.</t>
  </si>
  <si>
    <t>For Line 5 see Appendix A, ATT VP-1, W/S 3 and Appendix A, ATT ES-4 (for CL&amp;P, PSNH and NSTAR West).</t>
  </si>
  <si>
    <t>For Line 22 see Appendix A, ATT ES-5 (for CL&amp;P, PSNH and NSTAR West).</t>
  </si>
  <si>
    <t xml:space="preserve">For VP only, per prior settlement with MPUC, all costs of customer information system are to be allocated to transmission based on ratio of BHD transmission revenues to all BHD revenues.  </t>
  </si>
  <si>
    <t>Figures here represent outcome of such allocation as well as allocation/assignment of other general and intangible depreciation and amortization expense; workpapers supporting calculations will be provided by Versant</t>
  </si>
  <si>
    <t xml:space="preserve">Power in annual update filings. All VP figures derived from FERC Form No. 1 reflect costs of Bangor Hydro District (BHD) only. VP to provide workpaper showing reconciliation of BHD figures to FERC Form No. 1 </t>
  </si>
  <si>
    <t>Versant Power</t>
  </si>
  <si>
    <t>For VP only, Line 1 represents the Bangor Hydro District (BHD) amount.</t>
  </si>
  <si>
    <t>Will represent the PY cumulative deferral balance including interest per Line 22(G), unless the variance thresholds detailed in footnote (i) were exceeded in the PY and a Section 205 filing has been accepted, in which case the deferral balance will be reset to $0.</t>
  </si>
  <si>
    <t>Attachment VP-1</t>
  </si>
  <si>
    <t>Col. C per Appendix A, ATT VP-1, W/S 4, Line 3(A)</t>
  </si>
  <si>
    <t>Amounts represent Bangor Hydro District (BHD) only. VP to provide workpaper showing reconciliation of BHD amounts to the FERC Form No. 1 in the Annual Informational Filing, as the FF1 also includes amounts associated with the Maine Public District (MPD), which is not a member of ISO-NE.</t>
  </si>
  <si>
    <t>Versant Power Prepayments</t>
  </si>
  <si>
    <t>Versant Power Transmission-related Materials and Supplies</t>
  </si>
  <si>
    <t>Appendix A, ATT VP-1, W/S 4, Line 20(C)</t>
  </si>
  <si>
    <t>Col. B per Appendix A, ATT VP-1, W/S 4, Line 16(A)</t>
  </si>
  <si>
    <t>Col. B per Appendix A, ATT VP-1, W/S 4, Line 20(C)</t>
  </si>
  <si>
    <t>Col. B per Appendix A, ATT VP-1, W/S 4, Line 3(A)</t>
  </si>
  <si>
    <t>Amounts represent Bangor Hydro District (BHD) only.  VP to provide workpaper showing reconciliation of BHD amounts to the FERC Form No. 1 in the Annual Informational Filing, as the FF1 also includes amounts associated with the Maine Public District (MPD), which is not a member of ISO-NE.</t>
  </si>
  <si>
    <t xml:space="preserve">  Versant Power Total Payroll Tax Expense</t>
  </si>
  <si>
    <t xml:space="preserve">  Versant Power Total Municipal Tax Expense</t>
  </si>
  <si>
    <t>Attachment  VP-1</t>
  </si>
  <si>
    <t>Versant Power Customer Count (Line 4 + Line 5)</t>
  </si>
  <si>
    <t>Versant Power Energy Sales (mWh) (Line 8 + Line 9)</t>
  </si>
  <si>
    <t>Versant Power Monthly Peak Demands (mW) (Line 12 + Line 13)</t>
  </si>
  <si>
    <t>Versant Power Total Electric Plant In Service (Line 17 + Line 18)</t>
  </si>
  <si>
    <t>Amounts represent Bangor Hydro District (BHD) only. VP to provide workpaper showing reconciliation of BHD amounts to the FERC Form No. 1 in the Annual Informational Filing, as the FF1 also includes amounts associated with the Maine Public District (MPD), which is not a member of ISO-NE.</t>
  </si>
  <si>
    <t>Attachment VP-2</t>
  </si>
  <si>
    <t>Appendix A, ATT VP-1, W/S4, Line 20(C)</t>
  </si>
  <si>
    <t>Appendix A, ATT VP-1, W/S4, Line 3(A)</t>
  </si>
  <si>
    <t>Allocated via the W&amp;S allocator, Line 35(B), except for UI, VP, CL&amp;P, PSNH and NSTAR West.</t>
  </si>
  <si>
    <t>If a Company has 100% taxable income, enter "100%" on this line. For VTransco, see Appendix A, ATT VT-1.</t>
  </si>
  <si>
    <t>Unprotected               
 (a) (b)</t>
  </si>
  <si>
    <t xml:space="preserve">Post Remeasurement Adjustments                        (a) (b) (g)
</t>
  </si>
  <si>
    <t>Gross Temporary Difference 
FYE ____                                
(a) (b) (e)</t>
  </si>
  <si>
    <t>Gross Temporary Difference 
FYE ___                             
(a) (b) (e)</t>
  </si>
  <si>
    <t>FERC Opinion No. 158 issued in NEP's W-3 rate case.</t>
  </si>
  <si>
    <t>Worksheet 11</t>
  </si>
  <si>
    <t>Line 18(G)</t>
  </si>
  <si>
    <t>(G) = (D) x (F)</t>
  </si>
  <si>
    <t>Actual Monthly Change in ADIT</t>
  </si>
  <si>
    <t>Remaining Days</t>
  </si>
  <si>
    <t>IRS Proration %</t>
  </si>
  <si>
    <t>Number of Days in the Year</t>
  </si>
  <si>
    <t>The balance in Line 1, Total ADIT Balance at year-end, shall equal such ADIT that is subject to the normalization rules prescribed by the IRS.</t>
  </si>
  <si>
    <t>Month 1</t>
  </si>
  <si>
    <t>Month 2</t>
  </si>
  <si>
    <t>Month 3</t>
  </si>
  <si>
    <t>Month 4</t>
  </si>
  <si>
    <t>Month 5</t>
  </si>
  <si>
    <t>Month 6</t>
  </si>
  <si>
    <t>Month 7</t>
  </si>
  <si>
    <t>Month 8</t>
  </si>
  <si>
    <t>Month 9</t>
  </si>
  <si>
    <t>Month 10</t>
  </si>
  <si>
    <t>Month 11</t>
  </si>
  <si>
    <t>Month 12</t>
  </si>
  <si>
    <t xml:space="preserve">
Prorated ADIT</t>
  </si>
  <si>
    <t>(F) = (E) /  Line 19(E)</t>
  </si>
  <si>
    <t>Total Prorated ADIT Balance at year-end (Line 1 + Line 2)</t>
  </si>
  <si>
    <t>Prorated Actual ADIT Activity</t>
  </si>
  <si>
    <t>Total Transmission Related ADIT Balance for Rate Base (Line 3 x Line 4)</t>
  </si>
  <si>
    <t>Total Prorated Actual ADIT Activity (Sum Lines 6 thru 17)</t>
  </si>
  <si>
    <t>For VP, see Appendix A, ATT VP-2; For CL&amp;P, PSNH and NSTAR West, see ATT ES-2; For NSTAR East, see Attachment _ for the transmission-related ADIT consistent with the methodology approved under Docket No. ER07-549-000.</t>
  </si>
  <si>
    <t>Deficient/(Excess)ADIT Worksheet - Remeasurement Support</t>
  </si>
  <si>
    <t>FERC Account 282 ADIT Proration</t>
  </si>
  <si>
    <t>W/S 11, Line 5(A)</t>
  </si>
  <si>
    <t>For Lines 11, 13 and 14 see Appendix A, ATT VP-2 and Appendix A, ATT ES-2 (for CL&amp;P, PSNH and NSTAR West). For NSTAR East, see Attachment _ for the transmission-related ADIT consistent with the methodology approved under Docket No. ER07-549-000.</t>
  </si>
  <si>
    <t>RIE</t>
  </si>
  <si>
    <t xml:space="preserve">For RIE, unprotected deficient/(excess) property-related ADIT balances will be amortized using the ARAM methodology and all other transmission related balances will be amortized over 10 years. Deficient/(excess) property related net operating loss ("NOL") ADIT will offset the amortization of protected excess ADIT until the balance is exhausted. </t>
  </si>
  <si>
    <t>ER10-523</t>
  </si>
  <si>
    <t>For CMP &amp; RIE, Direct Assigned (DA) as reported in FF1.</t>
  </si>
  <si>
    <t>For NEP &amp; RIE, Line 23(A) and (B) excludes FERC Account 144, which is included in Attachment 2 of Appendix B, W/S 2 NEP.</t>
  </si>
  <si>
    <t>Allocated via the PL allocator except for CMP, RIE, VP, CL&amp;P, PSNH, NSTAR West and NSTAR East. For VP, CL&amp;P, PSNH, NSTAR West and NSTAR East, see footnote (c). For CMP &amp; RIE, Direct Assigned (DA) as reported in FF1.</t>
  </si>
  <si>
    <t>(s)</t>
  </si>
  <si>
    <t xml:space="preserve">The purpose of WS 0 is to summarize the total revenue requirements, inclusive of all three service categories, calculated for each New England </t>
  </si>
  <si>
    <t>Transmission Owner that will be included in rates in the next calendar year. WS 0 displays the breakdown between the allocated portion of the</t>
  </si>
  <si>
    <t>(t)</t>
  </si>
  <si>
    <t>(u)</t>
  </si>
  <si>
    <t>For Section 201(f) PTOs only, FERC Form 1 references will be replaced with references from the Section 201(f) PTOs audited financial statements or other Applicable Forms.</t>
  </si>
  <si>
    <t>FF1 Page 263._</t>
  </si>
  <si>
    <t>For VP only, see Attachment _ for the BHD portion of the total Versant Power FF1 balance.</t>
  </si>
  <si>
    <t>For NHT, Support Expenses are recorded to FERC Account No. 562</t>
  </si>
  <si>
    <t>CTMEEC (Transco), MEPCO and NHT will enter 100% as costs designed to use W&amp;S allocator are 100% Transmission.</t>
  </si>
  <si>
    <t>FF1 Page 207.15g or FF3Q Page 208.2 FN</t>
  </si>
  <si>
    <t>FF1 Page 207.24g or FF3Q Page 208.3 FN</t>
  </si>
  <si>
    <t>FF1 Page 207.34g or FF3Q Page 208.4 FN and 208.5 FN</t>
  </si>
  <si>
    <t>FF1 Page 207.44g or FF3Q Page 208.6 FN</t>
  </si>
  <si>
    <t>FF1 Page 207.57g or FF3Q Page 208.7 FN</t>
  </si>
  <si>
    <t>FF1 Page 207.74g or FF3Q Page 208.8 FN</t>
  </si>
  <si>
    <t>FF1 Page 207.83g or FF3Q Page 208.9 FN</t>
  </si>
  <si>
    <t>FF1 Page 207.98g or FF3Q Page 208.10 FN</t>
  </si>
  <si>
    <t>For MMWEC, NEP, and RIE, amounts are Direct Assigned (DA).</t>
  </si>
  <si>
    <t>(F) =  (A) + (B) + (C) + (D) + (E)</t>
  </si>
  <si>
    <r>
      <t>Additions</t>
    </r>
    <r>
      <rPr>
        <sz val="10"/>
        <rFont val="Times New Roman"/>
        <family val="1"/>
      </rPr>
      <t xml:space="preserve"> (c)</t>
    </r>
  </si>
  <si>
    <r>
      <t>FERC Account No. 565</t>
    </r>
    <r>
      <rPr>
        <u/>
        <sz val="10"/>
        <rFont val="Times New Roman"/>
        <family val="1"/>
      </rPr>
      <t xml:space="preserve"> (c), (d), (e)</t>
    </r>
  </si>
  <si>
    <t>For NSTAR East only, amounts are allocated via the Wages &amp; Salary (W&amp;S) Allocator.</t>
  </si>
  <si>
    <t>Versant Power (Bangor Hydro District)</t>
  </si>
  <si>
    <t>Attachment Supplemental - Table of Contents</t>
  </si>
  <si>
    <t>Attachment Supp.</t>
  </si>
  <si>
    <t>FERC Form 1 Bangor Hydro-Maine Public District Reconcillation</t>
  </si>
  <si>
    <t>Equity AFUDC Component of Depreciation Expense</t>
  </si>
  <si>
    <t>Federal and State Income Tax Rate</t>
  </si>
  <si>
    <t>Transaction Costs Adjustments per Docket No. PA15-4 Amended Refund Report</t>
  </si>
  <si>
    <t>Monthly RNS/ISO Invoices</t>
  </si>
  <si>
    <t>FERC Form 1 Bangor Hydro-Maine Public District Reconcilliation</t>
  </si>
  <si>
    <t>Attachment Supplemental - 1</t>
  </si>
  <si>
    <t>a</t>
  </si>
  <si>
    <t>b</t>
  </si>
  <si>
    <t>c = a + b</t>
  </si>
  <si>
    <t>d</t>
  </si>
  <si>
    <t>BHD Value</t>
  </si>
  <si>
    <t>MPD Value</t>
  </si>
  <si>
    <t>Used In</t>
  </si>
  <si>
    <t>FF1 Value</t>
  </si>
  <si>
    <t>FF1 Value Reference(s)</t>
  </si>
  <si>
    <t>Plant in Service (EOY)</t>
  </si>
  <si>
    <t>Total Electric Plant in Service</t>
  </si>
  <si>
    <t>ATT VP-1, WS 4</t>
  </si>
  <si>
    <t>FF1 at 207:104g</t>
  </si>
  <si>
    <t xml:space="preserve">WS 7 </t>
  </si>
  <si>
    <t>FF1 at 207:58g</t>
  </si>
  <si>
    <t>Transmission Plant Held for other Use</t>
  </si>
  <si>
    <t>FF1 at 214</t>
  </si>
  <si>
    <t>ATT VP-1, WS 1</t>
  </si>
  <si>
    <t>FF1 at 207:99g</t>
  </si>
  <si>
    <t>FF1 at 205:5g</t>
  </si>
  <si>
    <t>WS 3a</t>
  </si>
  <si>
    <t>FF1 at 219:25c</t>
  </si>
  <si>
    <t>General Plant Accumulated Depreciation (neg.)</t>
  </si>
  <si>
    <t>FF1 at 219:28c</t>
  </si>
  <si>
    <t>Accum. Provision for Amortization of Other Utility Plant (neg.)</t>
  </si>
  <si>
    <t>FF1 at 200:21b</t>
  </si>
  <si>
    <t>Revenues</t>
  </si>
  <si>
    <t>Retail Transmission Revenue</t>
  </si>
  <si>
    <t>[n/a]</t>
  </si>
  <si>
    <t>Depreciation Expense and Amortization</t>
  </si>
  <si>
    <t>Transmission Plant Depreciation</t>
  </si>
  <si>
    <t>WS 4</t>
  </si>
  <si>
    <t>FF1 at 336:7f</t>
  </si>
  <si>
    <t>General Plant Depreciation and Amortization</t>
  </si>
  <si>
    <t>ATT VP-1, WS 3</t>
  </si>
  <si>
    <t>FF1 at 336:10f</t>
  </si>
  <si>
    <t>Intangible Plant Amortization</t>
  </si>
  <si>
    <t>FF1 at 336:1f</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</si>
  <si>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</si>
  <si>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</si>
  <si>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</si>
  <si>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</si>
  <si>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</si>
  <si>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</si>
  <si>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</si>
  <si>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</si>
  <si>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</si>
  <si>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</si>
  <si>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</si>
  <si>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</si>
  <si>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</si>
  <si>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</si>
  <si>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</si>
  <si>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</si>
  <si>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</si>
  <si>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</si>
  <si>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</si>
  <si>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</si>
  <si>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</si>
  <si>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</si>
  <si>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</si>
  <si>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</si>
  <si>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565 (Transmission of Electricy by Others)</t>
  </si>
  <si>
    <t>FF1 at 321:96b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</si>
  <si>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</si>
  <si>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</si>
  <si>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</si>
  <si>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</si>
  <si>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</si>
  <si>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</si>
  <si>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</si>
  <si>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</si>
  <si>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</si>
  <si>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</si>
  <si>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</si>
  <si>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</si>
  <si>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</si>
  <si>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</si>
  <si>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</si>
  <si>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</si>
  <si>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</si>
  <si>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</si>
  <si>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</si>
  <si>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</si>
  <si>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</si>
  <si>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</si>
  <si>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</si>
  <si>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</si>
  <si>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Other Pension and Benefit Liabilities (EOY)</t>
  </si>
  <si>
    <t>Accumulated Provision for Pensions and Benefits - Liability</t>
  </si>
  <si>
    <t>ATT 1</t>
  </si>
  <si>
    <t>FF1 at 112:29c</t>
  </si>
  <si>
    <t>Other Regulatory Liabilities (EOY)</t>
  </si>
  <si>
    <t>Accumulated Provision for Pensions and Benefits - Regulatory Liability</t>
  </si>
  <si>
    <t>Items not included in Transmission Investment Base - Regulatory Liability</t>
  </si>
  <si>
    <t>n/a</t>
  </si>
  <si>
    <t xml:space="preserve">FF1 at 278:f </t>
  </si>
  <si>
    <t>Other Regulatory Assets (EOY)</t>
  </si>
  <si>
    <t>Accumulated Provision for Pensions and Benefits - Regulatory Assets</t>
  </si>
  <si>
    <t>Items not included in Transmission Investment Base - Regulatory Assets</t>
  </si>
  <si>
    <t>FF1 at 232:f (232.1f)</t>
  </si>
  <si>
    <t>Other Expense</t>
  </si>
  <si>
    <t>Amortization of Investment Tax Credits</t>
  </si>
  <si>
    <t xml:space="preserve">WS 2 </t>
  </si>
  <si>
    <t>FF1 at 266:8f</t>
  </si>
  <si>
    <t>Post-Retirement Benefits Other than Pensions (PBOP)</t>
  </si>
  <si>
    <t xml:space="preserve">WS 9 </t>
  </si>
  <si>
    <t>Other Amounts Recorded to Account No. 926</t>
  </si>
  <si>
    <t>FF1 at 323:187b</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</si>
  <si>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</si>
  <si>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</si>
  <si>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</si>
  <si>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</si>
  <si>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</si>
  <si>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</si>
  <si>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</si>
  <si>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</si>
  <si>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</si>
  <si>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</si>
  <si>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</si>
  <si>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</si>
  <si>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</si>
  <si>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General Taxes</t>
  </si>
  <si>
    <t>FF1 at 263l</t>
  </si>
  <si>
    <t>FICA</t>
  </si>
  <si>
    <t>Federal Unemployment</t>
  </si>
  <si>
    <t>State Unemployment</t>
  </si>
  <si>
    <r>
      <t>Taxes Other Than Income Taxes</t>
    </r>
    <r>
      <rPr>
        <sz val="11"/>
        <rFont val="Arial"/>
        <family val="2"/>
      </rPr>
      <t xml:space="preserve"> (sum of Property Tax and Payroll Tax above)</t>
    </r>
  </si>
  <si>
    <t>FF1 at 114:14c</t>
  </si>
  <si>
    <t>Account Nos. 920-935</t>
  </si>
  <si>
    <t>FF1 at 323:197b</t>
  </si>
  <si>
    <t xml:space="preserve">Account No. 924 Property Insurance </t>
  </si>
  <si>
    <t xml:space="preserve">Account No. 928 Regulatory Expenses </t>
  </si>
  <si>
    <t>Customer MWh, Revenue and Count (Billed)</t>
  </si>
  <si>
    <t>(a) MWh</t>
  </si>
  <si>
    <t>(b) Revenue</t>
  </si>
  <si>
    <t>(c) Avg. Count</t>
  </si>
  <si>
    <t>District</t>
  </si>
  <si>
    <t>01 Residential Service</t>
  </si>
  <si>
    <t>a: FF1 at 304-304.1:Col. b</t>
  </si>
  <si>
    <t>02 Residential Water Heat</t>
  </si>
  <si>
    <t>b: FF1 at 304-304.1:Col. c</t>
  </si>
  <si>
    <t>11 Residential TOU</t>
  </si>
  <si>
    <t>c: FF1 at 304-304.1:Col. d</t>
  </si>
  <si>
    <t>45 Residential Thermal Storage</t>
  </si>
  <si>
    <t>47 Residential Heating</t>
  </si>
  <si>
    <t>50 Residential Heating New</t>
  </si>
  <si>
    <t>04 General Service</t>
  </si>
  <si>
    <t>05 Temporary General Service</t>
  </si>
  <si>
    <t>07 Commercial Water Heating</t>
  </si>
  <si>
    <t>48 Commercial Space Heating</t>
  </si>
  <si>
    <t>49 Commercial Space Heating New</t>
  </si>
  <si>
    <t>09 Medium Power Secondary M-2</t>
  </si>
  <si>
    <t>15 Medium Power Primary M-1</t>
  </si>
  <si>
    <t>34 Competitive D2</t>
  </si>
  <si>
    <t>12 Primary Power D-4</t>
  </si>
  <si>
    <t>T1 Transmission T1</t>
  </si>
  <si>
    <t>18 Street Lighting</t>
  </si>
  <si>
    <t>20 Street Light Energy</t>
  </si>
  <si>
    <t>BHD Billed Total</t>
  </si>
  <si>
    <t>A Residential Service</t>
  </si>
  <si>
    <t>MPD</t>
  </si>
  <si>
    <t>C General Service</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</si>
  <si>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</si>
  <si>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</si>
  <si>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</si>
  <si>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</si>
  <si>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</si>
  <si>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</si>
  <si>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</si>
  <si>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</si>
  <si>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</si>
  <si>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</si>
  <si>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</si>
  <si>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</si>
  <si>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</si>
  <si>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</si>
  <si>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</si>
  <si>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</si>
  <si>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</si>
  <si>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MPD Billed Total</t>
  </si>
  <si>
    <t>Unbilled Amounts</t>
  </si>
  <si>
    <t>(a) BHD Value</t>
  </si>
  <si>
    <t>(b) MPD Value</t>
  </si>
  <si>
    <t>(c) Total</t>
  </si>
  <si>
    <t>MWh</t>
  </si>
  <si>
    <t>FF1 at 304:b</t>
  </si>
  <si>
    <t>Revenue</t>
  </si>
  <si>
    <t>FF1 at 304:c</t>
  </si>
  <si>
    <t>BHD (excluding unbilled)</t>
  </si>
  <si>
    <t>Cols. a &amp; b totals:  FF1 at 304:b &amp; 304:c</t>
  </si>
  <si>
    <t>MPD (excluding unbilled)</t>
  </si>
  <si>
    <t>Col. c total: FF1 at 304:d</t>
  </si>
  <si>
    <t>BHD (including unbilled)</t>
  </si>
  <si>
    <t>a: 169a + 177a, b: 170a + 173b</t>
  </si>
  <si>
    <t>MPD (including unbilled)</t>
  </si>
  <si>
    <t>a: 169b + 174a, b: 170b + 174b</t>
  </si>
  <si>
    <t>FF1 at 304:b &amp; 304:c</t>
  </si>
  <si>
    <t>Values may differ slightly from FERC Form 1 due to rounding.</t>
  </si>
  <si>
    <t>Attachment Supplemental - 2</t>
  </si>
  <si>
    <t>c</t>
  </si>
  <si>
    <t>e</t>
  </si>
  <si>
    <t>f</t>
  </si>
  <si>
    <t>Book Basis</t>
  </si>
  <si>
    <t>AFUDC Equity</t>
  </si>
  <si>
    <t>Book Depr</t>
  </si>
  <si>
    <t>Book Depr on</t>
  </si>
  <si>
    <t>Book Deprecation</t>
  </si>
  <si>
    <t>Book Depreciation</t>
  </si>
  <si>
    <t>Included in Plant</t>
  </si>
  <si>
    <t>Rates - %</t>
  </si>
  <si>
    <t>Net of AFUDC Equity</t>
  </si>
  <si>
    <t>Reference(s)</t>
  </si>
  <si>
    <t>Company Records</t>
  </si>
  <si>
    <t xml:space="preserve">TRANSMISSION  </t>
  </si>
  <si>
    <t xml:space="preserve">GENERAL PROPERTY </t>
  </si>
  <si>
    <t>INTANGIBLE</t>
  </si>
  <si>
    <t>OTHERS</t>
  </si>
  <si>
    <t xml:space="preserve">TOTAL </t>
  </si>
  <si>
    <t>EQUITY AFUDC OF DEPRECIATION EXPENSE</t>
  </si>
  <si>
    <t>TRANSMISSION</t>
  </si>
  <si>
    <t>GENERAL PROPERTY</t>
  </si>
  <si>
    <t>TOTAL EQUITY AFUDC OF DEPRECIATION EXPENSE</t>
  </si>
  <si>
    <t>Attachment Supplemental - 3</t>
  </si>
  <si>
    <t xml:space="preserve">Line
No. </t>
  </si>
  <si>
    <t>Tax Rate</t>
  </si>
  <si>
    <t>Source</t>
  </si>
  <si>
    <t>Statutory Federal Income Tax Rate</t>
  </si>
  <si>
    <t>IRS (www.irs.gov)</t>
  </si>
  <si>
    <r>
      <t>Statutory</t>
    </r>
    <r>
      <rPr>
        <sz val="10"/>
        <rFont val="Times New Roman"/>
        <family val="1"/>
      </rPr>
      <t xml:space="preserve"> Maine</t>
    </r>
    <r>
      <rPr>
        <sz val="10"/>
        <color theme="1"/>
        <rFont val="Times New Roman"/>
        <family val="1"/>
      </rPr>
      <t xml:space="preserve"> Income Tax Rate</t>
    </r>
  </si>
  <si>
    <t>Tax Foundation (taxfoundation.org/publications/state-corporate-income-tax-rates-and-brackets/)</t>
  </si>
  <si>
    <t>Transaction Costs</t>
  </si>
  <si>
    <t>Attachment Supplemental - 4</t>
  </si>
  <si>
    <t>EOY Gross Plant Recorded</t>
  </si>
  <si>
    <t>EOY Accum. Depreciation</t>
  </si>
  <si>
    <t>EOY ADIT</t>
  </si>
  <si>
    <t>CY Depreciation Expense</t>
  </si>
  <si>
    <t>Projects Removed from Transmission Plant</t>
  </si>
  <si>
    <t>Project 9339 - Integrate MPS into BHE SCADA</t>
  </si>
  <si>
    <t>Docket No. PA15-4 Amended Refund Report, Tab: Project 9339</t>
  </si>
  <si>
    <t>[Values carry to WS 7, WS 3a, Att VP-2, WS 4]</t>
  </si>
  <si>
    <t>Projects Removed from Intangible Plant</t>
  </si>
  <si>
    <t>Project 296A - New Workstation in BHE System Operations Facility for MPS System Operations</t>
  </si>
  <si>
    <t>Docket No. PA15-4 Amended Refund Report, Tab: Project 296A</t>
  </si>
  <si>
    <t>Project 9093 - Integrate MPS into BHE Oracle system</t>
  </si>
  <si>
    <t>Docket No. PA15-4 Amended Refund Report, Tab: Project 9093</t>
  </si>
  <si>
    <t>Project 9489 - Oracle System changes associated with merger of BHE and MPS</t>
  </si>
  <si>
    <t>Docket No. PA15-4 Amended Refund Report, Tab: Project 9489</t>
  </si>
  <si>
    <t>Project 9324 - Integrate MPS into BHE Capital Planning and Maintenance Planning System</t>
  </si>
  <si>
    <t>Docket No. PA15-4 Amended Refund Report, Tab: Project 9324</t>
  </si>
  <si>
    <t xml:space="preserve">Project 9558 - Rebranding of MPS and BHE to Emera Maine </t>
  </si>
  <si>
    <t>Docket No. PA15-4 Amended Refund Report, Tab: Project 9558</t>
  </si>
  <si>
    <t>[Values carry to Att VP-1- WS 1, Att VP-2, Att VP-1-WS 1]</t>
  </si>
  <si>
    <t>[Values carry to WS 7, WS 3a, Att VP-2, WS 4)</t>
  </si>
  <si>
    <t>Attachment Supplemental - 5</t>
  </si>
  <si>
    <t>Jan</t>
  </si>
  <si>
    <t>Feb</t>
  </si>
  <si>
    <t>Mar</t>
  </si>
  <si>
    <t>Apr</t>
  </si>
  <si>
    <t>Jun</t>
  </si>
  <si>
    <t>Jul</t>
  </si>
  <si>
    <t>Aug</t>
  </si>
  <si>
    <t>Sep</t>
  </si>
  <si>
    <t>Oct</t>
  </si>
  <si>
    <t>Nov</t>
  </si>
  <si>
    <t>Dec</t>
  </si>
  <si>
    <t>ISO Schedule 1 RNS Charge</t>
  </si>
  <si>
    <t>ISO Schedule 5 RNS Charge</t>
  </si>
  <si>
    <t>ISO Schedule 1 TOUT Charge</t>
  </si>
  <si>
    <t>OATT Schedule 1 RNS Charge</t>
  </si>
  <si>
    <t>OATT Schedule 9 RNS Charge</t>
  </si>
  <si>
    <t>OATT Schedule 1 TOUT Charge</t>
  </si>
  <si>
    <t>OATT Schedule 8 TOUT Charge</t>
  </si>
  <si>
    <t>Charges</t>
  </si>
  <si>
    <t>ISO Schedule 1 TOUT Payment</t>
  </si>
  <si>
    <t>OATT Schedule 1 RNS Payment</t>
  </si>
  <si>
    <t>OATT Schedule 9 RNS Payment</t>
  </si>
  <si>
    <t>OATT Schedule 1 TOUT Payment</t>
  </si>
  <si>
    <t>OATT Schedule 8 TOUT Payment</t>
  </si>
  <si>
    <t>Credits</t>
  </si>
  <si>
    <t>Non Transmission Expenses</t>
  </si>
  <si>
    <t>Transmission Expenses</t>
  </si>
  <si>
    <t>NEPOOL Expenses</t>
  </si>
  <si>
    <t>ISO Schedule 1 TOUT Adj</t>
  </si>
  <si>
    <t>OATT Schedule1 RNS Adj</t>
  </si>
  <si>
    <t>OATT Schedule 9 RNS Adj</t>
  </si>
  <si>
    <t>OATT Schedule 1 TOUT Adj</t>
  </si>
  <si>
    <t>OATT Schedule 8 TOUT Adj</t>
  </si>
  <si>
    <t>Other Adjustments</t>
  </si>
  <si>
    <t>Reconciliation</t>
  </si>
  <si>
    <t>Charges - TOTAL</t>
  </si>
  <si>
    <t>(less) Non-Transmission Expense</t>
  </si>
  <si>
    <t>Charges - Amount to WS 7</t>
  </si>
  <si>
    <t>Credits to Att F, App A, ATT 2</t>
  </si>
  <si>
    <t>Credits to Schedule 21-VP WS 5</t>
  </si>
  <si>
    <t>Attachment _ for Appendix A to Attachment F of the ISO New England Inc. Open Access Transmission Tariff</t>
  </si>
  <si>
    <t>Transmission Plant - Regional Service, Local Service, Schedule 12C, and Dispatch Center</t>
  </si>
  <si>
    <t>Attachment Supplemental - 6</t>
  </si>
  <si>
    <t>Additions</t>
  </si>
  <si>
    <t>12/31/2022</t>
  </si>
  <si>
    <t>Regional Service Plant</t>
  </si>
  <si>
    <t>Land and Land Rights</t>
  </si>
  <si>
    <t>Energy Storage Equipment - Transmission</t>
  </si>
  <si>
    <t>Structures and Improvements</t>
  </si>
  <si>
    <t>Station Equipment</t>
  </si>
  <si>
    <t>Towers and Fixtures</t>
  </si>
  <si>
    <t>Poles and Fixtures</t>
  </si>
  <si>
    <t>Overhead Conductors and Devices</t>
  </si>
  <si>
    <t>Underground Conduit</t>
  </si>
  <si>
    <t>Underground Conductors and Devices</t>
  </si>
  <si>
    <t>Roads and Trails</t>
  </si>
  <si>
    <t>Total Transmission (Sum Lines 1 thru 44)</t>
  </si>
  <si>
    <t>14c</t>
  </si>
  <si>
    <t>Cost of Removal - Transmission</t>
  </si>
  <si>
    <t>Net Salvage - Transmission</t>
  </si>
  <si>
    <t>Int Cap for Tax - Transmission</t>
  </si>
  <si>
    <t>263(A) Overheads - Transmission</t>
  </si>
  <si>
    <t>Replacement/Repair Deduction - Transmission</t>
  </si>
  <si>
    <t>State req'd Construction - FERC</t>
  </si>
  <si>
    <t>Tax Gains (Losses) - Transmission</t>
  </si>
  <si>
    <t>Other - FERC</t>
  </si>
  <si>
    <t>Depreciation - Bangor Hydro (Transmission)</t>
  </si>
  <si>
    <t>Depreciation - Bangor Hydro (General)</t>
  </si>
  <si>
    <t>Misc. 1995-97 RAR Adjustments</t>
  </si>
  <si>
    <t>Customer Information System</t>
  </si>
  <si>
    <t>Reg. Asset - FASB 158</t>
  </si>
  <si>
    <t>Prepaid Insurance</t>
  </si>
  <si>
    <t>NEB kWh Lost Revenue Reg Deferral</t>
  </si>
  <si>
    <t>Section 174 (R&amp;D)</t>
  </si>
  <si>
    <t>Prepaid IT Support</t>
  </si>
  <si>
    <t>Property Taxes</t>
  </si>
  <si>
    <t>FASB 106 Liability</t>
  </si>
  <si>
    <t>Self insured medical reserve</t>
  </si>
  <si>
    <t>Research &amp; Development Credits</t>
  </si>
  <si>
    <t>Accrued Pension</t>
  </si>
  <si>
    <t>Supplemental Executive Retirement Plan (SERP)</t>
  </si>
  <si>
    <t>Net Operating Loss</t>
  </si>
  <si>
    <t>Accrued Vacation Time</t>
  </si>
  <si>
    <t>Sales Tax Reserve</t>
  </si>
  <si>
    <t>AFUDC FERC Audit Refunds</t>
  </si>
  <si>
    <t>2022 Year End</t>
  </si>
  <si>
    <t>2023 Year End</t>
  </si>
  <si>
    <t>As of 12/31/2023</t>
  </si>
  <si>
    <t>For 2023</t>
  </si>
  <si>
    <t>Attachment _Supp 2</t>
  </si>
  <si>
    <t>For Costs in 2023</t>
  </si>
  <si>
    <t>12/31/2023</t>
  </si>
  <si>
    <t>Attachment _Supp 1</t>
  </si>
  <si>
    <t>Attachment _Supp 1, Attachment_Supp 4</t>
  </si>
  <si>
    <t>FF1 Page 262-263.10</t>
  </si>
  <si>
    <t>FF1 Page 262-263.14 + Page 262-263.24</t>
  </si>
  <si>
    <t>FF1 Page 227.8c and FF3Q Page 110.48c FN, Company Records</t>
  </si>
  <si>
    <t>FF1 at 205,5g, Attachment _ Supp 1, Attachment_Supp 4</t>
  </si>
  <si>
    <t>FF1 at 207.99g, Attachment _ Supp 1</t>
  </si>
  <si>
    <t>FF1 at 200.21b, Attachment _ Supp 1, Attachment_Supp 4</t>
  </si>
  <si>
    <t>FF1 at 219.28c, Attachment _ Supp 1</t>
  </si>
  <si>
    <t>HQ - PTF Support Payments</t>
  </si>
  <si>
    <t>Prior Period Adjustments</t>
  </si>
  <si>
    <t>FF1 Page 321.96b, Company Records</t>
  </si>
  <si>
    <t>FF1 Page 321.96b, Attachment_Supp 5</t>
  </si>
  <si>
    <t>AH Residential Space Heating Service</t>
  </si>
  <si>
    <t>AHN Residential Space Heat Service-New</t>
  </si>
  <si>
    <t>Attributable to Transmission</t>
  </si>
  <si>
    <t>Non VP-BHD Transmission</t>
  </si>
  <si>
    <t>2b</t>
  </si>
  <si>
    <t>Interconnection O&amp;M Credits</t>
  </si>
  <si>
    <t xml:space="preserve">Brookfield Energy </t>
  </si>
  <si>
    <t>Black Bear Hydro Partners</t>
  </si>
  <si>
    <t>Black Bear SO, LLC</t>
  </si>
  <si>
    <t>Old Town Mill</t>
  </si>
  <si>
    <t>CMP/Hermon</t>
  </si>
  <si>
    <t>17b</t>
  </si>
  <si>
    <t>17c</t>
  </si>
  <si>
    <t>17d</t>
  </si>
  <si>
    <t>17e</t>
  </si>
  <si>
    <t>21b</t>
  </si>
  <si>
    <t>21c</t>
  </si>
  <si>
    <t>21d</t>
  </si>
  <si>
    <t>Wholesale</t>
  </si>
  <si>
    <t>23b</t>
  </si>
  <si>
    <t>BHD Accumulated Provision for Pensions and Benefits</t>
  </si>
  <si>
    <t>x</t>
  </si>
  <si>
    <t>FF1 Page 350, Attachment_Supp 1</t>
  </si>
  <si>
    <t>1st Qtr 2023</t>
  </si>
  <si>
    <t>2nd Qtr 2023</t>
  </si>
  <si>
    <t>3rd Qtr 2023</t>
  </si>
  <si>
    <t>ATT VP-2</t>
  </si>
  <si>
    <t>Attachment _Supp 6</t>
  </si>
  <si>
    <t>For Calendar Year 2023</t>
  </si>
  <si>
    <t>None</t>
  </si>
  <si>
    <t>06 General Service - EV</t>
  </si>
  <si>
    <t>C2 Commercial Space Heating</t>
  </si>
  <si>
    <t>C3 Commercial Space Heating New</t>
  </si>
  <si>
    <t>FF1 Page 321.93b + 321.98b, Attachment _Supp 1</t>
  </si>
  <si>
    <t>ATT VP-1, WS 2</t>
  </si>
  <si>
    <t>W/S 9</t>
  </si>
  <si>
    <t>Versant Non-Transmission</t>
  </si>
  <si>
    <t>Bangor Hydro District Transmission (k)</t>
  </si>
  <si>
    <t>282, 283</t>
  </si>
  <si>
    <t>254 (n)</t>
  </si>
  <si>
    <t>Bangor Hydro District Transmission</t>
  </si>
  <si>
    <t>2022 Year End Unamortized (Excess)/Deficient ADIT</t>
  </si>
  <si>
    <t>For costs in 2023</t>
  </si>
  <si>
    <t>FF1 Page 278.f (l) (m)</t>
  </si>
  <si>
    <t>10 years</t>
  </si>
  <si>
    <t>Gross Temporary Difference 
12/31/17                         
(a) (b) (d)</t>
  </si>
  <si>
    <t>Plant Differences - Protected</t>
  </si>
  <si>
    <t>Plant Differences - Unprotected</t>
  </si>
  <si>
    <t>Regulatory Assets / Liabilities</t>
  </si>
  <si>
    <t>Pension / Post Retirement Benefits</t>
  </si>
  <si>
    <t>Accrued Liabilities</t>
  </si>
  <si>
    <t>Reserved Liabilities</t>
  </si>
  <si>
    <t>Prepaid Assets</t>
  </si>
  <si>
    <t>Equity Related Differences</t>
  </si>
  <si>
    <t>Other</t>
  </si>
  <si>
    <t>1f</t>
  </si>
  <si>
    <t>1g</t>
  </si>
  <si>
    <t>1h</t>
  </si>
  <si>
    <t>1i</t>
  </si>
  <si>
    <t>Bangor Hydro District Distribution</t>
  </si>
  <si>
    <t>3c</t>
  </si>
  <si>
    <t>Maine Public District Transmission</t>
  </si>
  <si>
    <t>3d</t>
  </si>
  <si>
    <t>Maine Public District Distribution</t>
  </si>
  <si>
    <t>Total (Sum Lines 3a thru 3d)</t>
  </si>
  <si>
    <t>12/31/23 Balance</t>
  </si>
  <si>
    <t>2023 Year End Unamortized (Excess)/Deficient ADIT</t>
  </si>
  <si>
    <t>Attachment _ Supp 3</t>
  </si>
  <si>
    <t>2c</t>
  </si>
  <si>
    <t>2d</t>
  </si>
  <si>
    <t>2e</t>
  </si>
  <si>
    <t>2f</t>
  </si>
  <si>
    <t>2g</t>
  </si>
  <si>
    <t>2h</t>
  </si>
  <si>
    <t>2i</t>
  </si>
  <si>
    <t>2j</t>
  </si>
  <si>
    <t>2k</t>
  </si>
  <si>
    <t>2l</t>
  </si>
  <si>
    <t>2m</t>
  </si>
  <si>
    <t>T1 Sub-Transmission ST1</t>
  </si>
  <si>
    <t>(2)</t>
  </si>
  <si>
    <t>(3) * WS 5 Line 6</t>
  </si>
  <si>
    <t>(4) * WS 5 Line 6</t>
  </si>
  <si>
    <t>(10)+(11)+(12)</t>
  </si>
  <si>
    <t>(2)+(3)+(4)+(5)</t>
  </si>
  <si>
    <t>FF1 Page 275.9b, Att VP-2</t>
  </si>
  <si>
    <t>Total ADIT Balance at year-end 2022 (Enter Credit) (b)</t>
  </si>
  <si>
    <t>6b</t>
  </si>
  <si>
    <t>6c</t>
  </si>
  <si>
    <t>6d</t>
  </si>
  <si>
    <t>6e</t>
  </si>
  <si>
    <t>10b</t>
  </si>
  <si>
    <t>10c</t>
  </si>
  <si>
    <t>10d</t>
  </si>
  <si>
    <t>10e</t>
  </si>
  <si>
    <t>10f</t>
  </si>
  <si>
    <t>10g</t>
  </si>
  <si>
    <t>10h</t>
  </si>
  <si>
    <t>10i</t>
  </si>
  <si>
    <t>14d</t>
  </si>
  <si>
    <t>14e</t>
  </si>
  <si>
    <t>14f</t>
  </si>
  <si>
    <t>14g</t>
  </si>
  <si>
    <t>14h</t>
  </si>
  <si>
    <t>14i</t>
  </si>
  <si>
    <t>14j</t>
  </si>
  <si>
    <t>14k</t>
  </si>
  <si>
    <t>14l</t>
  </si>
  <si>
    <t>18b</t>
  </si>
  <si>
    <t>18c</t>
  </si>
  <si>
    <t>18d</t>
  </si>
  <si>
    <t>18e</t>
  </si>
  <si>
    <t>18f</t>
  </si>
  <si>
    <t>22b</t>
  </si>
  <si>
    <t>22c</t>
  </si>
  <si>
    <t>22d</t>
  </si>
  <si>
    <t>22e</t>
  </si>
  <si>
    <t>22f</t>
  </si>
  <si>
    <t>22g</t>
  </si>
  <si>
    <t>22h</t>
  </si>
  <si>
    <t>22i</t>
  </si>
  <si>
    <t>FF1 at 300:19b, Company Records</t>
  </si>
  <si>
    <t>FF1 Page 300.21b, Company Records</t>
  </si>
  <si>
    <t>FF1 Page 330, Company Records</t>
  </si>
  <si>
    <t>FF1 Page 300.22b, Company Records</t>
  </si>
  <si>
    <t>Attachment_Supp 5, App B Att 2 WS 4</t>
  </si>
  <si>
    <t>12/31/22 Balance</t>
  </si>
  <si>
    <t>VP Non-Transmission</t>
  </si>
  <si>
    <t>Transmission Plant Accumulated Depreciation (neg.)</t>
  </si>
  <si>
    <t>Attachment _Supp 6, Attachment_Supp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</si>
</sst>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General_)"/>
    <numFmt numFmtId="166" formatCode="_(* #,##0_);_(* \(#,##0\);_(* &quot;-&quot;??_);_(@_)"/>
    <numFmt numFmtId="167" formatCode="_(&quot;$&quot;* #,##0_);_(&quot;$&quot;* \(#,##0\);_(&quot;$&quot;* &quot;-&quot;??_);_(@_)"/>
    <numFmt numFmtId="168" formatCode="0.0000%"/>
    <numFmt numFmtId="169" formatCode="#,##0.000_);[Red]\(#,##0.000\)"/>
    <numFmt numFmtId="170" formatCode="0.0000"/>
    <numFmt numFmtId="171" formatCode="0.00000%"/>
    <numFmt numFmtId="172" formatCode="0.000%"/>
    <numFmt numFmtId="173" formatCode="_-* #,##0.00\ [$€]_-;\-* #,##0.00\ [$€]_-;_-* &quot;-&quot;??\ [$€]_-;_-@_-"/>
    <numFmt numFmtId="174" formatCode="_(&quot;$&quot;* #,##0_);_(&quot;$&quot;* \(#,##0\);_(&quot;$&quot;* &quot;-&quot;????_);_(@_)"/>
    <numFmt numFmtId="175" formatCode="_(* #,##0.000_);_(* \(#,##0.000\);_(* &quot;-&quot;_);_(@_)"/>
    <numFmt numFmtId="176" formatCode="0.0%"/>
    <numFmt numFmtId="177" formatCode="_([$€-2]* #,##0.00_);_([$€-2]* \(#,##0.00\);_([$€-2]* &quot;-&quot;??_)"/>
    <numFmt numFmtId="178" formatCode="[$-409]mmmm\ d\,\ yyyy;@"/>
    <numFmt numFmtId="179" formatCode="_(* #,##0.000_);_(* \(#,##0.000\);_(* &quot;-&quot;??_);_(@_)"/>
    <numFmt numFmtId="180" formatCode="#,##0.000000_);\(#,##0.000000\)"/>
    <numFmt numFmtId="181" formatCode="0_)"/>
  </numFmts>
  <fonts count="63"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0"/>
      <color indexed="63"/>
      <name val="David"/>
      <family val="2"/>
      <charset val="177"/>
    </font>
    <font>
      <sz val="10"/>
      <name val="MS Sans Serif"/>
      <family val="2"/>
    </font>
    <font>
      <b/>
      <sz val="10"/>
      <name val="MS Sans Serif"/>
      <family val="2"/>
    </font>
    <font>
      <b/>
      <sz val="10"/>
      <name val="Garamond"/>
      <family val="1"/>
    </font>
    <font>
      <b/>
      <sz val="10"/>
      <name val="Times New Roman"/>
      <family val="1"/>
    </font>
    <font>
      <sz val="10"/>
      <name val="Arial"/>
      <family val="2"/>
    </font>
    <font>
      <sz val="10"/>
      <name val="Times New Roman"/>
      <family val="1"/>
    </font>
    <font>
      <sz val="10"/>
      <color indexed="8"/>
      <name val="MS Sans Serif"/>
      <family val="2"/>
    </font>
    <font>
      <sz val="10"/>
      <name val="Calibri"/>
      <family val="2"/>
    </font>
    <font>
      <sz val="10"/>
      <name val="Arial"/>
      <family val="2"/>
    </font>
    <font>
      <b/>
      <u/>
      <sz val="10"/>
      <name val="Times New Roman"/>
      <family val="1"/>
    </font>
    <font>
      <b/>
      <sz val="10"/>
      <name val="Arial"/>
      <family val="2"/>
    </font>
    <font>
      <sz val="12"/>
      <color theme="1"/>
      <name val="Times New Roman"/>
      <family val="2"/>
    </font>
    <font>
      <u val="doubleAccounting"/>
      <sz val="10"/>
      <name val="Times New Roman"/>
      <family val="1"/>
    </font>
    <font>
      <b/>
      <u val="singleAccounting"/>
      <sz val="10"/>
      <name val="Times New Roman"/>
      <family val="1"/>
    </font>
    <font>
      <sz val="11"/>
      <name val="Calibri"/>
      <family val="2"/>
      <scheme val="minor"/>
    </font>
    <font>
      <u/>
      <sz val="10"/>
      <name val="Times New Roman"/>
      <family val="1"/>
    </font>
    <font>
      <sz val="12"/>
      <name val="Arial"/>
      <family val="2"/>
    </font>
    <font>
      <strike/>
      <sz val="10"/>
      <name val="Times New Roman"/>
      <family val="1"/>
    </font>
    <font>
      <sz val="10"/>
      <name val="Arial"/>
      <family val="2"/>
    </font>
    <font>
      <sz val="11"/>
      <color theme="1"/>
      <name val="Calibri"/>
      <family val="2"/>
    </font>
    <font>
      <sz val="11"/>
      <name val="Times New Roman"/>
      <family val="1"/>
    </font>
    <font>
      <i/>
      <sz val="10"/>
      <name val="Times New Roman"/>
      <family val="1"/>
    </font>
    <font>
      <b/>
      <i/>
      <sz val="10"/>
      <name val="Times New Roman"/>
      <family val="1"/>
    </font>
    <font>
      <b/>
      <sz val="12"/>
      <name val="Times New Roman"/>
      <family val="1"/>
    </font>
    <font>
      <u val="singleAccounting"/>
      <sz val="10"/>
      <name val="Times New Roman"/>
      <family val="1"/>
    </font>
    <font>
      <sz val="9"/>
      <name val="Times New Roman"/>
      <family val="1"/>
    </font>
    <font>
      <vertAlign val="superscript"/>
      <sz val="10"/>
      <name val="Times New Roman"/>
      <family val="1"/>
    </font>
    <font>
      <b/>
      <strike/>
      <sz val="10"/>
      <name val="Times New Roman"/>
      <family val="1"/>
    </font>
    <font>
      <strike/>
      <sz val="10"/>
      <color rgb="FFFF0000"/>
      <name val="Times New Roman"/>
      <family val="1"/>
    </font>
    <font>
      <sz val="10"/>
      <color rgb="FFFF0000"/>
      <name val="Times New Roman"/>
      <family val="1"/>
    </font>
    <font>
      <b/>
      <sz val="10"/>
      <name val="Calibri"/>
      <family val="2"/>
    </font>
    <font>
      <sz val="8"/>
      <name val="Calibri"/>
      <family val="2"/>
      <scheme val="minor"/>
    </font>
    <font>
      <sz val="11"/>
      <color rgb="FFFF0000"/>
      <name val="Calibri"/>
      <family val="2"/>
      <scheme val="minor"/>
    </font>
    <font>
      <sz val="11"/>
      <color rgb="FFFF0000"/>
      <name val="Times New Roman"/>
      <family val="1"/>
    </font>
    <font>
      <sz val="11"/>
      <name val="Arial"/>
      <family val="2"/>
    </font>
    <font>
      <sz val="11"/>
      <color rgb="FFFF0000"/>
      <name val="Arial"/>
      <family val="2"/>
    </font>
    <font>
      <u/>
      <sz val="11"/>
      <name val="Arial"/>
      <family val="2"/>
    </font>
    <font>
      <sz val="12"/>
      <color rgb="FFFF0000"/>
      <name val="Arial"/>
      <family val="2"/>
    </font>
    <font>
      <b/>
      <i/>
      <sz val="12"/>
      <color rgb="FFFF0000"/>
      <name val="Arial"/>
      <family val="2"/>
    </font>
    <font>
      <b/>
      <sz val="12"/>
      <name val="Arial"/>
      <family val="2"/>
    </font>
    <font>
      <i/>
      <sz val="12"/>
      <name val="Arial"/>
      <family val="2"/>
    </font>
    <font>
      <sz val="10"/>
      <color theme="1"/>
      <name val="Times New Roman"/>
      <family val="1"/>
    </font>
    <font>
      <b/>
      <sz val="10"/>
      <color theme="1"/>
      <name val="Times New Roman"/>
      <family val="1"/>
    </font>
    <font>
      <b/>
      <u/>
      <sz val="12"/>
      <name val="Arial"/>
      <family val="2"/>
    </font>
    <font>
      <b/>
      <sz val="10"/>
      <color rgb="FF000000"/>
      <name val="Times New Roman"/>
      <family val="1"/>
    </font>
    <font>
      <b/>
      <sz val="10"/>
      <color rgb="FFFF0000"/>
      <name val="Times New Roman"/>
      <family val="1"/>
    </font>
    <font>
      <u/>
      <sz val="11"/>
      <color theme="10"/>
      <name val="Calibri"/>
      <family val="2"/>
      <scheme val="minor"/>
    </font>
    <font>
      <u/>
      <sz val="10"/>
      <color rgb="FFFF0000"/>
      <name val="Times New Roman"/>
      <family val="1"/>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name val="Calibri"/>
      <family val="2"/>
    </font>
  </fonts>
  <fills count="7">
    <fill>
      <patternFill patternType="none"/>
    </fill>
    <fill>
      <patternFill patternType="gray125"/>
    </fill>
    <fill>
      <patternFill patternType="solid">
        <fgColor theme="4"/>
      </patternFill>
    </fill>
    <fill>
      <patternFill patternType="mediumGray">
        <fgColor indexed="22"/>
      </patternFill>
    </fill>
    <fill>
      <patternFill patternType="solid">
        <fgColor rgb="FFFFFFCC"/>
        <bgColor indexed="64"/>
      </patternFill>
    </fill>
    <fill>
      <patternFill patternType="solid">
        <fgColor rgb="FFBED7A5"/>
        <bgColor indexed="64"/>
      </patternFill>
    </fill>
    <fill>
      <patternFill patternType="solid">
        <fgColor theme="8" tint="0.79998168889431442"/>
        <bgColor indexed="64"/>
      </patternFill>
    </fill>
  </fills>
  <borders count="30">
    <border>
      <left/>
      <right/>
      <top/>
      <bottom/>
      <diagonal/>
    </border>
    <border>
      <left/>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rgb="FFFF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1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2" fillId="2" borderId="0" applyNumberFormat="0" applyBorder="0" applyAlignment="0" applyProtection="0"/>
    <xf numFmtId="4" fontId="4" fillId="0" borderId="3">
      <alignment wrapText="1"/>
    </xf>
    <xf numFmtId="0" fontId="3" fillId="0" borderId="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0" fontId="6" fillId="0" borderId="4">
      <alignment horizontal="center"/>
    </xf>
    <xf numFmtId="3" fontId="5" fillId="0" borderId="0" applyFont="0" applyFill="0" applyBorder="0" applyAlignment="0" applyProtection="0"/>
    <xf numFmtId="0" fontId="5" fillId="3" borderId="0" applyNumberFormat="0" applyFont="0" applyBorder="0" applyAlignment="0" applyProtection="0"/>
    <xf numFmtId="0" fontId="7" fillId="0" borderId="0" applyNumberFormat="0" applyFill="0" applyBorder="0" applyAlignment="0" applyProtection="0"/>
    <xf numFmtId="0" fontId="9"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43" fontId="12" fillId="0" borderId="0" applyFont="0" applyFill="0" applyBorder="0" applyAlignment="0" applyProtection="0"/>
    <xf numFmtId="0" fontId="13" fillId="0" borderId="0"/>
    <xf numFmtId="43" fontId="3" fillId="0" borderId="0" applyFont="0" applyFill="0" applyBorder="0" applyAlignment="0" applyProtection="0"/>
    <xf numFmtId="9" fontId="3" fillId="0" borderId="0" applyFont="0" applyFill="0" applyBorder="0" applyAlignment="0" applyProtection="0"/>
    <xf numFmtId="173" fontId="3"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173" fontId="3" fillId="0" borderId="0"/>
    <xf numFmtId="41" fontId="1" fillId="0" borderId="0" applyFont="0" applyFill="0" applyBorder="0" applyAlignment="0" applyProtection="0"/>
    <xf numFmtId="0" fontId="3" fillId="0" borderId="0"/>
    <xf numFmtId="41" fontId="3" fillId="0" borderId="0" applyFont="0" applyFill="0" applyBorder="0" applyAlignment="0" applyProtection="0"/>
    <xf numFmtId="0" fontId="21" fillId="0" borderId="0"/>
    <xf numFmtId="0" fontId="21" fillId="0" borderId="0"/>
    <xf numFmtId="44" fontId="3"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6" fillId="0" borderId="0" applyFont="0" applyFill="0" applyBorder="0" applyAlignment="0" applyProtection="0"/>
    <xf numFmtId="0" fontId="16" fillId="0" borderId="0"/>
    <xf numFmtId="0" fontId="3" fillId="0" borderId="0"/>
    <xf numFmtId="0" fontId="3" fillId="0" borderId="0"/>
    <xf numFmtId="0" fontId="3" fillId="0" borderId="0"/>
    <xf numFmtId="44" fontId="16" fillId="0" borderId="0" applyFont="0" applyFill="0" applyBorder="0" applyAlignment="0" applyProtection="0"/>
    <xf numFmtId="0" fontId="23" fillId="0" borderId="0"/>
    <xf numFmtId="43" fontId="3"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177" fontId="10" fillId="0" borderId="0"/>
    <xf numFmtId="43" fontId="10" fillId="0" borderId="0" applyFont="0" applyFill="0" applyBorder="0" applyAlignment="0" applyProtection="0"/>
    <xf numFmtId="0" fontId="1" fillId="0" borderId="0"/>
    <xf numFmtId="9" fontId="21" fillId="0" borderId="0" applyFont="0" applyFill="0" applyBorder="0" applyAlignment="0" applyProtection="0"/>
    <xf numFmtId="0" fontId="51" fillId="0" borderId="0" applyNumberFormat="0" applyFill="0" applyBorder="0" applyAlignment="0" applyProtection="0"/>
    <xf numFmtId="0" fontId="53" fillId="0" borderId="23" applyNumberFormat="0" applyFill="0" applyProtection="0">
      <alignment horizontal="center" vertical="center"/>
    </xf>
    <xf numFmtId="3" fontId="54" fillId="0" borderId="24" applyAlignment="0" applyProtection="0"/>
    <xf numFmtId="3" fontId="54" fillId="0" borderId="24" applyAlignment="0" applyProtection="0"/>
    <xf numFmtId="3" fontId="54" fillId="0" borderId="24" applyAlignment="0" applyProtection="0"/>
    <xf numFmtId="3" fontId="54" fillId="0" borderId="24" applyAlignment="0" applyProtection="0"/>
    <xf numFmtId="3" fontId="54" fillId="0" borderId="24" applyAlignment="0" applyProtection="0"/>
    <xf numFmtId="3" fontId="54" fillId="0" borderId="24" applyAlignment="0" applyProtection="0"/>
    <xf numFmtId="3" fontId="54" fillId="0" borderId="24" applyAlignment="0" applyProtection="0"/>
    <xf numFmtId="3" fontId="54" fillId="0" borderId="24" applyAlignment="0" applyProtection="0"/>
    <xf numFmtId="3" fontId="53" fillId="0" borderId="23" applyAlignment="0" applyProtection="0"/>
    <xf numFmtId="0" fontId="53" fillId="0" borderId="25" applyNumberFormat="0" applyAlignment="0" applyProtection="0"/>
    <xf numFmtId="3" fontId="53" fillId="0" borderId="23" applyAlignment="0" applyProtection="0"/>
    <xf numFmtId="0" fontId="53" fillId="0" borderId="23" applyNumberFormat="0" applyAlignment="0" applyProtection="0"/>
    <xf numFmtId="0" fontId="53" fillId="0" borderId="25" applyNumberFormat="0" applyAlignment="0" applyProtection="0"/>
    <xf numFmtId="0" fontId="53" fillId="0" borderId="23" applyNumberFormat="0" applyAlignment="0" applyProtection="0"/>
    <xf numFmtId="0" fontId="53" fillId="0" borderId="23" applyNumberFormat="0" applyAlignment="0" applyProtection="0"/>
    <xf numFmtId="0" fontId="53" fillId="0" borderId="23" applyNumberFormat="0" applyFill="0" applyAlignment="0" applyProtection="0"/>
    <xf numFmtId="3" fontId="54" fillId="0" borderId="0" applyFill="0" applyBorder="0" applyAlignment="0" applyProtection="0"/>
    <xf numFmtId="3" fontId="54" fillId="0" borderId="0" applyFill="0" applyAlignment="0" applyProtection="0"/>
    <xf numFmtId="3" fontId="54" fillId="0" borderId="0" applyFill="0" applyAlignment="0" applyProtection="0"/>
    <xf numFmtId="3" fontId="54" fillId="0" borderId="0" applyFill="0" applyAlignment="0" applyProtection="0"/>
    <xf numFmtId="3" fontId="54" fillId="0" borderId="0" applyFill="0" applyAlignment="0" applyProtection="0"/>
    <xf numFmtId="3" fontId="54" fillId="0" borderId="24" applyFill="0" applyAlignment="0" applyProtection="0"/>
    <xf numFmtId="3" fontId="54" fillId="0" borderId="24" applyFill="0" applyAlignment="0" applyProtection="0"/>
    <xf numFmtId="3" fontId="54" fillId="0" borderId="24" applyFill="0" applyAlignment="0" applyProtection="0"/>
    <xf numFmtId="0" fontId="54" fillId="0" borderId="24" applyNumberFormat="0" applyFill="0" applyAlignment="0" applyProtection="0"/>
    <xf numFmtId="0" fontId="54" fillId="0" borderId="24" applyNumberFormat="0" applyFill="0" applyAlignment="0" applyProtection="0"/>
    <xf numFmtId="166" fontId="55" fillId="0" borderId="26">
      <alignment horizontal="center" vertical="center"/>
    </xf>
    <xf numFmtId="0" fontId="54" fillId="0" borderId="24">
      <alignment horizontal="right" vertical="center"/>
    </xf>
    <xf numFmtId="3" fontId="54" fillId="5" borderId="24">
      <alignment horizontal="center" vertical="center"/>
    </xf>
    <xf numFmtId="0" fontId="54" fillId="5" borderId="24">
      <alignment horizontal="right" vertical="center"/>
    </xf>
    <xf numFmtId="0" fontId="53" fillId="0" borderId="25">
      <alignment horizontal="left" vertical="center"/>
    </xf>
    <xf numFmtId="0" fontId="53" fillId="0" borderId="23">
      <alignment horizontal="center" vertical="center"/>
    </xf>
    <xf numFmtId="0" fontId="55" fillId="0" borderId="27">
      <alignment horizontal="center" vertical="center"/>
    </xf>
    <xf numFmtId="0" fontId="54" fillId="6" borderId="24"/>
    <xf numFmtId="3" fontId="56" fillId="0" borderId="24"/>
    <xf numFmtId="3" fontId="57" fillId="0" borderId="24"/>
    <xf numFmtId="0" fontId="53" fillId="0" borderId="23">
      <alignment horizontal="left" vertical="top"/>
    </xf>
    <xf numFmtId="0" fontId="58" fillId="0" borderId="24"/>
    <xf numFmtId="0" fontId="53" fillId="0" borderId="23">
      <alignment horizontal="left" vertical="center"/>
    </xf>
    <xf numFmtId="0" fontId="54" fillId="5" borderId="28"/>
    <xf numFmtId="3" fontId="54" fillId="0" borderId="24">
      <alignment horizontal="right" vertical="center"/>
    </xf>
    <xf numFmtId="0" fontId="53" fillId="0" borderId="23">
      <alignment horizontal="right" vertical="center"/>
    </xf>
    <xf numFmtId="0" fontId="54" fillId="0" borderId="27">
      <alignment horizontal="center" vertical="center"/>
    </xf>
    <xf numFmtId="3" fontId="54" fillId="0" borderId="24"/>
    <xf numFmtId="3" fontId="54" fillId="0" borderId="24"/>
    <xf numFmtId="0" fontId="54" fillId="0" borderId="27">
      <alignment horizontal="center" vertical="center" wrapText="1"/>
    </xf>
    <xf numFmtId="0" fontId="59" fillId="0" borderId="27">
      <alignment horizontal="left" vertical="center" indent="1"/>
    </xf>
    <xf numFmtId="0" fontId="60" fillId="0" borderId="24"/>
    <xf numFmtId="0" fontId="53" fillId="0" borderId="25">
      <alignment horizontal="left" vertical="center"/>
    </xf>
    <xf numFmtId="3" fontId="54" fillId="0" borderId="24">
      <alignment horizontal="center" vertical="center"/>
    </xf>
    <xf numFmtId="0" fontId="53" fillId="0" borderId="23">
      <alignment horizontal="center" vertical="center"/>
    </xf>
    <xf numFmtId="0" fontId="53" fillId="0" borderId="23">
      <alignment horizontal="center" vertical="center"/>
    </xf>
    <xf numFmtId="0" fontId="53" fillId="0" borderId="25">
      <alignment horizontal="left" vertical="center"/>
    </xf>
    <xf numFmtId="0" fontId="53" fillId="0" borderId="25">
      <alignment horizontal="left" vertical="center"/>
    </xf>
    <xf numFmtId="0" fontId="61" fillId="0" borderId="24"/>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0" fontId="1" fillId="0" borderId="0"/>
    <xf numFmtId="37" fontId="21" fillId="0" borderId="0"/>
    <xf numFmtId="9" fontId="1" fillId="0" borderId="0" applyFont="0" applyFill="0" applyBorder="0" applyAlignment="0" applyProtection="0"/>
    <xf numFmtId="43" fontId="10" fillId="0" borderId="0" applyFont="0" applyFill="0" applyBorder="0" applyAlignment="0" applyProtection="0"/>
  </cellStyleXfs>
  <cellXfs count="787">
    <xf numFmtId="0" fontId="0" fillId="0" borderId="0" xfId="0"/>
    <xf numFmtId="0" fontId="10" fillId="0" borderId="0" xfId="0" applyFont="1"/>
    <xf numFmtId="0" fontId="10" fillId="0" borderId="0" xfId="0" applyFont="1" applyAlignment="1">
      <alignment horizontal="left"/>
    </xf>
    <xf numFmtId="0" fontId="10" fillId="0" borderId="0" xfId="16" applyFont="1"/>
    <xf numFmtId="38" fontId="10" fillId="0" borderId="0" xfId="16" applyNumberFormat="1" applyFont="1"/>
    <xf numFmtId="0" fontId="10" fillId="0" borderId="0" xfId="16" applyFont="1" applyAlignment="1">
      <alignment horizontal="left"/>
    </xf>
    <xf numFmtId="0" fontId="10" fillId="0" borderId="0" xfId="16" quotePrefix="1" applyFont="1"/>
    <xf numFmtId="168" fontId="10" fillId="0" borderId="0" xfId="16" applyNumberFormat="1" applyFont="1"/>
    <xf numFmtId="0" fontId="10" fillId="0" borderId="0" xfId="4" applyFont="1" applyAlignment="1">
      <alignment horizontal="center"/>
    </xf>
    <xf numFmtId="0" fontId="10" fillId="0" borderId="0" xfId="4" applyFont="1" applyAlignment="1">
      <alignment horizontal="left"/>
    </xf>
    <xf numFmtId="0" fontId="8" fillId="0" borderId="0" xfId="4" applyFont="1"/>
    <xf numFmtId="0" fontId="10" fillId="0" borderId="0" xfId="4" applyFont="1"/>
    <xf numFmtId="38" fontId="10" fillId="0" borderId="0" xfId="4" applyNumberFormat="1" applyFont="1"/>
    <xf numFmtId="42" fontId="10" fillId="0" borderId="0" xfId="2" applyNumberFormat="1" applyFont="1" applyFill="1" applyBorder="1"/>
    <xf numFmtId="0" fontId="10" fillId="0" borderId="0" xfId="16" quotePrefix="1" applyFont="1" applyAlignment="1">
      <alignment horizontal="center"/>
    </xf>
    <xf numFmtId="42" fontId="10" fillId="0" borderId="0" xfId="17" applyNumberFormat="1" applyFont="1" applyBorder="1"/>
    <xf numFmtId="0" fontId="10" fillId="0" borderId="0" xfId="16" applyFont="1" applyAlignment="1">
      <alignment horizontal="center"/>
    </xf>
    <xf numFmtId="0" fontId="10" fillId="0" borderId="1" xfId="16" quotePrefix="1" applyFont="1" applyBorder="1" applyAlignment="1">
      <alignment horizontal="center"/>
    </xf>
    <xf numFmtId="0" fontId="10" fillId="0" borderId="0" xfId="0" applyFont="1" applyAlignment="1">
      <alignment horizontal="center"/>
    </xf>
    <xf numFmtId="0" fontId="8" fillId="0" borderId="0" xfId="16" applyFont="1" applyAlignment="1">
      <alignment horizontal="center"/>
    </xf>
    <xf numFmtId="0" fontId="8" fillId="0" borderId="0" xfId="4" quotePrefix="1" applyFont="1" applyAlignment="1">
      <alignment horizontal="center"/>
    </xf>
    <xf numFmtId="37" fontId="10" fillId="0" borderId="0" xfId="16" applyNumberFormat="1" applyFont="1" applyAlignment="1">
      <alignment horizontal="left"/>
    </xf>
    <xf numFmtId="0" fontId="10" fillId="0" borderId="0" xfId="4" applyFont="1" applyAlignment="1">
      <alignment horizontal="left" indent="1"/>
    </xf>
    <xf numFmtId="0" fontId="8" fillId="0" borderId="0" xfId="0" applyFont="1" applyAlignment="1">
      <alignment horizontal="center"/>
    </xf>
    <xf numFmtId="0" fontId="10" fillId="0" borderId="0" xfId="16" applyFont="1" applyAlignment="1">
      <alignment wrapText="1"/>
    </xf>
    <xf numFmtId="0" fontId="8" fillId="0" borderId="0" xfId="4" applyFont="1" applyAlignment="1">
      <alignment horizontal="center"/>
    </xf>
    <xf numFmtId="0" fontId="10" fillId="0" borderId="0" xfId="0" quotePrefix="1" applyFont="1" applyAlignment="1">
      <alignment horizontal="left"/>
    </xf>
    <xf numFmtId="0" fontId="10" fillId="0" borderId="0" xfId="0" quotePrefix="1" applyFont="1" applyAlignment="1">
      <alignment horizontal="center"/>
    </xf>
    <xf numFmtId="0" fontId="10" fillId="0" borderId="0" xfId="16" applyFont="1" applyAlignment="1">
      <alignment horizontal="left" wrapText="1"/>
    </xf>
    <xf numFmtId="0" fontId="10" fillId="0" borderId="0" xfId="16" applyFont="1" applyAlignment="1">
      <alignment vertical="top"/>
    </xf>
    <xf numFmtId="0" fontId="10" fillId="0" borderId="0" xfId="16" applyFont="1" applyAlignment="1">
      <alignment vertical="top" wrapText="1"/>
    </xf>
    <xf numFmtId="0" fontId="10" fillId="0" borderId="0" xfId="16" applyFont="1" applyAlignment="1">
      <alignment horizontal="left" vertical="top"/>
    </xf>
    <xf numFmtId="41" fontId="10" fillId="0" borderId="0" xfId="4" applyNumberFormat="1" applyFont="1"/>
    <xf numFmtId="0" fontId="8" fillId="0" borderId="1" xfId="0" applyFont="1" applyBorder="1" applyAlignment="1">
      <alignment horizontal="center"/>
    </xf>
    <xf numFmtId="42" fontId="10" fillId="0" borderId="2" xfId="2" applyNumberFormat="1" applyFont="1" applyFill="1" applyBorder="1"/>
    <xf numFmtId="42" fontId="10" fillId="0" borderId="0" xfId="2" applyNumberFormat="1" applyFont="1" applyBorder="1"/>
    <xf numFmtId="41" fontId="10" fillId="0" borderId="0" xfId="1" applyNumberFormat="1" applyFont="1" applyFill="1" applyBorder="1"/>
    <xf numFmtId="0" fontId="14" fillId="0" borderId="0" xfId="4" applyFont="1"/>
    <xf numFmtId="172" fontId="10" fillId="0" borderId="0" xfId="4" applyNumberFormat="1" applyFont="1" applyAlignment="1">
      <alignment horizontal="center"/>
    </xf>
    <xf numFmtId="168" fontId="10" fillId="0" borderId="0" xfId="4" applyNumberFormat="1" applyFont="1" applyAlignment="1">
      <alignment horizontal="center"/>
    </xf>
    <xf numFmtId="0" fontId="8" fillId="0" borderId="0" xfId="16" applyFont="1"/>
    <xf numFmtId="0" fontId="8" fillId="0" borderId="1" xfId="4" applyFont="1" applyBorder="1" applyAlignment="1">
      <alignment horizontal="center"/>
    </xf>
    <xf numFmtId="0" fontId="8" fillId="0" borderId="0" xfId="16" quotePrefix="1" applyFont="1" applyAlignment="1">
      <alignment horizontal="center"/>
    </xf>
    <xf numFmtId="0" fontId="8" fillId="0" borderId="1" xfId="16" applyFont="1" applyBorder="1" applyAlignment="1">
      <alignment horizontal="center"/>
    </xf>
    <xf numFmtId="166" fontId="10" fillId="4" borderId="0" xfId="1" applyNumberFormat="1" applyFont="1" applyFill="1" applyBorder="1"/>
    <xf numFmtId="0" fontId="14" fillId="0" borderId="0" xfId="16" applyFont="1"/>
    <xf numFmtId="42" fontId="10" fillId="4" borderId="0" xfId="2" applyNumberFormat="1" applyFont="1" applyFill="1" applyBorder="1"/>
    <xf numFmtId="0" fontId="10" fillId="0" borderId="0" xfId="16" applyFont="1" applyAlignment="1">
      <alignment horizontal="left" indent="2"/>
    </xf>
    <xf numFmtId="41" fontId="10" fillId="4" borderId="0" xfId="1" applyNumberFormat="1" applyFont="1" applyFill="1" applyBorder="1"/>
    <xf numFmtId="41" fontId="10" fillId="0" borderId="5" xfId="1" applyNumberFormat="1" applyFont="1" applyFill="1" applyBorder="1"/>
    <xf numFmtId="41" fontId="10" fillId="0" borderId="0" xfId="2" applyNumberFormat="1" applyFont="1" applyFill="1" applyBorder="1"/>
    <xf numFmtId="0" fontId="10" fillId="0" borderId="0" xfId="4" applyFont="1" applyAlignment="1">
      <alignment horizontal="right"/>
    </xf>
    <xf numFmtId="168" fontId="10" fillId="0" borderId="0" xfId="3" applyNumberFormat="1" applyFont="1" applyFill="1" applyBorder="1" applyAlignment="1">
      <alignment horizontal="center"/>
    </xf>
    <xf numFmtId="164" fontId="8" fillId="0" borderId="0" xfId="0" applyNumberFormat="1" applyFont="1"/>
    <xf numFmtId="14" fontId="15" fillId="0" borderId="0" xfId="4" applyNumberFormat="1" applyFont="1" applyAlignment="1">
      <alignment horizontal="center"/>
    </xf>
    <xf numFmtId="0" fontId="3" fillId="0" borderId="0" xfId="4"/>
    <xf numFmtId="0" fontId="15" fillId="0" borderId="0" xfId="4" applyFont="1"/>
    <xf numFmtId="42" fontId="10" fillId="0" borderId="0" xfId="17" applyNumberFormat="1" applyFont="1" applyFill="1" applyBorder="1"/>
    <xf numFmtId="41" fontId="10" fillId="4" borderId="0" xfId="4" applyNumberFormat="1" applyFont="1" applyFill="1"/>
    <xf numFmtId="0" fontId="10" fillId="4" borderId="0" xfId="0" applyFont="1" applyFill="1" applyAlignment="1">
      <alignment horizontal="left"/>
    </xf>
    <xf numFmtId="0" fontId="10" fillId="0" borderId="0" xfId="4" applyFont="1" applyAlignment="1">
      <alignment wrapText="1"/>
    </xf>
    <xf numFmtId="0" fontId="10" fillId="4" borderId="0" xfId="4" applyFont="1" applyFill="1"/>
    <xf numFmtId="41" fontId="10" fillId="0" borderId="0" xfId="36" applyFont="1" applyFill="1" applyBorder="1" applyAlignment="1">
      <alignment horizontal="center"/>
    </xf>
    <xf numFmtId="0" fontId="10" fillId="0" borderId="0" xfId="36" applyNumberFormat="1" applyFont="1" applyFill="1" applyBorder="1"/>
    <xf numFmtId="41" fontId="10" fillId="0" borderId="0" xfId="36" applyFont="1" applyFill="1" applyBorder="1"/>
    <xf numFmtId="14" fontId="8" fillId="4" borderId="1" xfId="36" quotePrefix="1" applyNumberFormat="1" applyFont="1" applyFill="1" applyBorder="1" applyAlignment="1">
      <alignment horizontal="center" vertical="center"/>
    </xf>
    <xf numFmtId="41" fontId="18" fillId="0" borderId="0" xfId="36" quotePrefix="1" applyFont="1" applyFill="1" applyAlignment="1">
      <alignment horizontal="center" vertical="center"/>
    </xf>
    <xf numFmtId="41" fontId="18" fillId="0" borderId="0" xfId="36" applyFont="1" applyFill="1" applyAlignment="1">
      <alignment horizontal="center" vertical="center"/>
    </xf>
    <xf numFmtId="166" fontId="17" fillId="0" borderId="0" xfId="1" applyNumberFormat="1" applyFont="1" applyFill="1" applyBorder="1" applyAlignment="1">
      <alignment vertical="center"/>
    </xf>
    <xf numFmtId="0" fontId="8" fillId="4" borderId="1" xfId="4" applyFont="1" applyFill="1" applyBorder="1" applyAlignment="1">
      <alignment horizontal="center" wrapText="1"/>
    </xf>
    <xf numFmtId="166" fontId="10" fillId="0" borderId="0" xfId="5" applyNumberFormat="1" applyFont="1" applyFill="1"/>
    <xf numFmtId="166" fontId="10" fillId="0" borderId="0" xfId="5" applyNumberFormat="1" applyFont="1" applyFill="1" applyBorder="1"/>
    <xf numFmtId="10" fontId="10" fillId="0" borderId="0" xfId="4" applyNumberFormat="1" applyFont="1"/>
    <xf numFmtId="166" fontId="10" fillId="0" borderId="2" xfId="5" applyNumberFormat="1" applyFont="1" applyFill="1" applyBorder="1"/>
    <xf numFmtId="166" fontId="10" fillId="4" borderId="0" xfId="5" applyNumberFormat="1" applyFont="1" applyFill="1"/>
    <xf numFmtId="0" fontId="8" fillId="0" borderId="0" xfId="4" applyFont="1" applyAlignment="1">
      <alignment horizontal="center" wrapText="1"/>
    </xf>
    <xf numFmtId="0" fontId="10" fillId="0" borderId="0" xfId="16" applyFont="1" applyAlignment="1">
      <alignment horizontal="right"/>
    </xf>
    <xf numFmtId="0" fontId="8" fillId="0" borderId="1" xfId="36" applyNumberFormat="1" applyFont="1" applyFill="1" applyBorder="1" applyAlignment="1">
      <alignment horizontal="center"/>
    </xf>
    <xf numFmtId="0" fontId="10" fillId="4" borderId="0" xfId="4" applyFont="1" applyFill="1" applyAlignment="1">
      <alignment horizontal="left"/>
    </xf>
    <xf numFmtId="0" fontId="14" fillId="0" borderId="0" xfId="4" applyFont="1" applyAlignment="1">
      <alignment horizontal="center"/>
    </xf>
    <xf numFmtId="0" fontId="10" fillId="0" borderId="0" xfId="4" applyFont="1" applyAlignment="1">
      <alignment horizontal="center" wrapText="1"/>
    </xf>
    <xf numFmtId="14" fontId="8" fillId="0" borderId="1" xfId="36" quotePrefix="1" applyNumberFormat="1" applyFont="1" applyFill="1" applyBorder="1" applyAlignment="1">
      <alignment horizontal="center" vertical="center"/>
    </xf>
    <xf numFmtId="166" fontId="10" fillId="0" borderId="0" xfId="1" applyNumberFormat="1" applyFont="1" applyFill="1" applyBorder="1"/>
    <xf numFmtId="0" fontId="8" fillId="0" borderId="0" xfId="4" applyFont="1" applyAlignment="1">
      <alignment horizontal="center" vertical="center"/>
    </xf>
    <xf numFmtId="0" fontId="8" fillId="0" borderId="1" xfId="4" applyFont="1" applyBorder="1" applyAlignment="1">
      <alignment horizontal="center" vertical="center"/>
    </xf>
    <xf numFmtId="166" fontId="8" fillId="0" borderId="0" xfId="1" applyNumberFormat="1" applyFont="1" applyFill="1" applyBorder="1"/>
    <xf numFmtId="0" fontId="8" fillId="0" borderId="1" xfId="4" applyFont="1" applyBorder="1" applyAlignment="1">
      <alignment horizontal="center" wrapText="1"/>
    </xf>
    <xf numFmtId="0" fontId="8" fillId="0" borderId="1" xfId="36" applyNumberFormat="1" applyFont="1" applyFill="1" applyBorder="1" applyAlignment="1">
      <alignment horizontal="center" wrapText="1"/>
    </xf>
    <xf numFmtId="42" fontId="10" fillId="4" borderId="0" xfId="4" applyNumberFormat="1" applyFont="1" applyFill="1"/>
    <xf numFmtId="42" fontId="10" fillId="0" borderId="0" xfId="4" applyNumberFormat="1" applyFont="1"/>
    <xf numFmtId="42" fontId="10" fillId="0" borderId="2" xfId="4" applyNumberFormat="1" applyFont="1" applyBorder="1"/>
    <xf numFmtId="0" fontId="10" fillId="4" borderId="0" xfId="36" applyNumberFormat="1" applyFont="1" applyFill="1" applyBorder="1"/>
    <xf numFmtId="41" fontId="10" fillId="4" borderId="0" xfId="36" applyFont="1" applyFill="1" applyBorder="1"/>
    <xf numFmtId="0" fontId="10" fillId="4" borderId="0" xfId="36" applyNumberFormat="1" applyFont="1" applyFill="1" applyBorder="1" applyAlignment="1">
      <alignment horizontal="center"/>
    </xf>
    <xf numFmtId="0" fontId="10" fillId="0" borderId="0" xfId="20" applyFont="1" applyAlignment="1">
      <alignment horizontal="left" vertical="top"/>
    </xf>
    <xf numFmtId="0" fontId="10" fillId="0" borderId="0" xfId="20" applyFont="1"/>
    <xf numFmtId="41" fontId="10" fillId="0" borderId="0" xfId="1" applyNumberFormat="1" applyFont="1"/>
    <xf numFmtId="41" fontId="10" fillId="0" borderId="0" xfId="1" applyNumberFormat="1" applyFont="1" applyFill="1" applyBorder="1" applyAlignment="1">
      <alignment horizontal="center"/>
    </xf>
    <xf numFmtId="0" fontId="10" fillId="0" borderId="0" xfId="20" applyFont="1" applyAlignment="1">
      <alignment wrapText="1"/>
    </xf>
    <xf numFmtId="165" fontId="10" fillId="0" borderId="0" xfId="0" applyNumberFormat="1" applyFont="1" applyAlignment="1">
      <alignment horizontal="center"/>
    </xf>
    <xf numFmtId="0" fontId="10" fillId="0" borderId="0" xfId="20" applyFont="1" applyAlignment="1">
      <alignment horizontal="center"/>
    </xf>
    <xf numFmtId="0" fontId="14" fillId="0" borderId="0" xfId="20" applyFont="1"/>
    <xf numFmtId="42" fontId="10" fillId="4" borderId="0" xfId="20" applyNumberFormat="1" applyFont="1" applyFill="1"/>
    <xf numFmtId="42" fontId="10" fillId="0" borderId="0" xfId="20" applyNumberFormat="1" applyFont="1"/>
    <xf numFmtId="0" fontId="10" fillId="0" borderId="0" xfId="20" applyFont="1" applyAlignment="1">
      <alignment horizontal="left" indent="2"/>
    </xf>
    <xf numFmtId="41" fontId="10" fillId="0" borderId="0" xfId="20" applyNumberFormat="1" applyFont="1"/>
    <xf numFmtId="0" fontId="10" fillId="0" borderId="0" xfId="20" applyFont="1" applyAlignment="1">
      <alignment horizontal="left"/>
    </xf>
    <xf numFmtId="0" fontId="10" fillId="4" borderId="0" xfId="20" applyFont="1" applyFill="1"/>
    <xf numFmtId="0" fontId="10" fillId="0" borderId="0" xfId="20" applyFont="1" applyAlignment="1">
      <alignment horizontal="center" vertical="top"/>
    </xf>
    <xf numFmtId="0" fontId="19" fillId="0" borderId="0" xfId="0" applyFont="1"/>
    <xf numFmtId="0" fontId="8" fillId="0" borderId="0" xfId="0" applyFont="1"/>
    <xf numFmtId="0" fontId="8" fillId="0" borderId="1" xfId="0" applyFont="1" applyBorder="1" applyAlignment="1">
      <alignment horizontal="center" wrapText="1"/>
    </xf>
    <xf numFmtId="166" fontId="10" fillId="0" borderId="0" xfId="1" applyNumberFormat="1" applyFont="1"/>
    <xf numFmtId="166" fontId="10" fillId="4" borderId="0" xfId="1" applyNumberFormat="1" applyFont="1" applyFill="1"/>
    <xf numFmtId="166" fontId="10" fillId="0" borderId="0" xfId="1" applyNumberFormat="1" applyFont="1" applyFill="1"/>
    <xf numFmtId="166" fontId="10" fillId="0" borderId="2" xfId="1" applyNumberFormat="1" applyFont="1" applyFill="1" applyBorder="1"/>
    <xf numFmtId="6" fontId="10" fillId="0" borderId="0" xfId="17" applyNumberFormat="1" applyFont="1" applyBorder="1" applyAlignment="1">
      <alignment horizontal="center"/>
    </xf>
    <xf numFmtId="166" fontId="8" fillId="0" borderId="0" xfId="1" applyNumberFormat="1" applyFont="1" applyFill="1" applyBorder="1" applyAlignment="1">
      <alignment horizontal="right"/>
    </xf>
    <xf numFmtId="0" fontId="10" fillId="0" borderId="0" xfId="36" applyNumberFormat="1" applyFont="1" applyFill="1" applyBorder="1" applyAlignment="1">
      <alignment horizontal="center"/>
    </xf>
    <xf numFmtId="0" fontId="8" fillId="0" borderId="0" xfId="36" applyNumberFormat="1" applyFont="1" applyFill="1" applyBorder="1"/>
    <xf numFmtId="6" fontId="10" fillId="0" borderId="0" xfId="17" applyNumberFormat="1" applyFont="1"/>
    <xf numFmtId="0" fontId="10" fillId="0" borderId="0" xfId="4" applyFont="1" applyAlignment="1">
      <alignment horizontal="left" vertical="top"/>
    </xf>
    <xf numFmtId="0" fontId="8" fillId="0" borderId="0" xfId="4" applyFont="1" applyAlignment="1">
      <alignment horizontal="left"/>
    </xf>
    <xf numFmtId="0" fontId="10" fillId="0" borderId="5" xfId="4" applyFont="1" applyBorder="1"/>
    <xf numFmtId="166" fontId="10" fillId="0" borderId="0" xfId="5" applyNumberFormat="1" applyFont="1" applyFill="1" applyBorder="1" applyAlignment="1">
      <alignment horizontal="right"/>
    </xf>
    <xf numFmtId="166" fontId="10" fillId="0" borderId="2" xfId="5" applyNumberFormat="1" applyFont="1" applyFill="1" applyBorder="1" applyAlignment="1">
      <alignment horizontal="right"/>
    </xf>
    <xf numFmtId="9" fontId="10" fillId="0" borderId="0" xfId="3" applyFont="1" applyFill="1" applyBorder="1"/>
    <xf numFmtId="3" fontId="10" fillId="0" borderId="0" xfId="4" applyNumberFormat="1" applyFont="1"/>
    <xf numFmtId="42" fontId="10" fillId="0" borderId="0" xfId="2" applyNumberFormat="1" applyFont="1" applyFill="1" applyBorder="1" applyAlignment="1">
      <alignment horizontal="center"/>
    </xf>
    <xf numFmtId="44" fontId="10" fillId="0" borderId="0" xfId="2" applyFont="1" applyFill="1" applyBorder="1" applyAlignment="1">
      <alignment horizontal="center"/>
    </xf>
    <xf numFmtId="167" fontId="10" fillId="0" borderId="0" xfId="1" applyNumberFormat="1" applyFont="1" applyFill="1" applyBorder="1"/>
    <xf numFmtId="0" fontId="10" fillId="0" borderId="0" xfId="4" applyFont="1" applyAlignment="1">
      <alignment horizontal="left" indent="3"/>
    </xf>
    <xf numFmtId="0" fontId="10" fillId="0" borderId="0" xfId="4" applyFont="1" applyAlignment="1">
      <alignment horizontal="left" indent="2"/>
    </xf>
    <xf numFmtId="0" fontId="20" fillId="0" borderId="0" xfId="4" applyFont="1" applyAlignment="1">
      <alignment horizontal="left" indent="2"/>
    </xf>
    <xf numFmtId="168" fontId="10" fillId="0" borderId="0" xfId="4" applyNumberFormat="1" applyFont="1"/>
    <xf numFmtId="168" fontId="10" fillId="0" borderId="0" xfId="3" applyNumberFormat="1" applyFont="1" applyFill="1" applyBorder="1"/>
    <xf numFmtId="42" fontId="10" fillId="4" borderId="0" xfId="1" applyNumberFormat="1" applyFont="1" applyFill="1" applyBorder="1"/>
    <xf numFmtId="43" fontId="10" fillId="0" borderId="0" xfId="1" applyFont="1" applyFill="1" applyBorder="1" applyAlignment="1">
      <alignment horizontal="center"/>
    </xf>
    <xf numFmtId="0" fontId="10" fillId="0" borderId="0" xfId="4" applyFont="1" applyAlignment="1">
      <alignment vertical="top"/>
    </xf>
    <xf numFmtId="0" fontId="8" fillId="0" borderId="1" xfId="20" applyFont="1" applyBorder="1" applyAlignment="1">
      <alignment horizontal="center"/>
    </xf>
    <xf numFmtId="0" fontId="10" fillId="0" borderId="0" xfId="16" applyFont="1" applyAlignment="1">
      <alignment horizontal="left" indent="1"/>
    </xf>
    <xf numFmtId="42" fontId="10" fillId="0" borderId="0" xfId="5" applyNumberFormat="1" applyFont="1" applyFill="1" applyBorder="1"/>
    <xf numFmtId="41" fontId="10" fillId="0" borderId="0" xfId="5" applyNumberFormat="1" applyFont="1" applyFill="1" applyBorder="1"/>
    <xf numFmtId="41" fontId="10" fillId="0" borderId="0" xfId="16" applyNumberFormat="1" applyFont="1" applyAlignment="1">
      <alignment horizontal="center"/>
    </xf>
    <xf numFmtId="0" fontId="14" fillId="0" borderId="0" xfId="16" applyFont="1" applyAlignment="1">
      <alignment horizontal="left"/>
    </xf>
    <xf numFmtId="0" fontId="14" fillId="0" borderId="0" xfId="20" applyFont="1" applyAlignment="1">
      <alignment horizontal="center"/>
    </xf>
    <xf numFmtId="43" fontId="10" fillId="0" borderId="0" xfId="1" applyFont="1" applyFill="1" applyBorder="1"/>
    <xf numFmtId="0" fontId="10" fillId="0" borderId="0" xfId="16" applyFont="1" applyAlignment="1">
      <alignment horizontal="center" vertical="top"/>
    </xf>
    <xf numFmtId="168" fontId="10" fillId="0" borderId="0" xfId="16" applyNumberFormat="1" applyFont="1" applyAlignment="1">
      <alignment horizontal="center"/>
    </xf>
    <xf numFmtId="0" fontId="10" fillId="4" borderId="0" xfId="16" applyFont="1" applyFill="1"/>
    <xf numFmtId="41" fontId="10" fillId="0" borderId="0" xfId="16" applyNumberFormat="1" applyFont="1"/>
    <xf numFmtId="37" fontId="10" fillId="0" borderId="0" xfId="16" applyNumberFormat="1" applyFont="1"/>
    <xf numFmtId="42" fontId="10" fillId="0" borderId="0" xfId="16" applyNumberFormat="1" applyFont="1"/>
    <xf numFmtId="0" fontId="14" fillId="0" borderId="0" xfId="16" applyFont="1" applyAlignment="1">
      <alignment horizontal="center"/>
    </xf>
    <xf numFmtId="44" fontId="10" fillId="0" borderId="0" xfId="2" applyFont="1" applyFill="1" applyBorder="1"/>
    <xf numFmtId="175" fontId="10" fillId="0" borderId="0" xfId="20" applyNumberFormat="1" applyFont="1"/>
    <xf numFmtId="169" fontId="10" fillId="0" borderId="0" xfId="16" applyNumberFormat="1" applyFont="1"/>
    <xf numFmtId="0" fontId="10" fillId="0" borderId="0" xfId="16" applyFont="1" applyAlignment="1">
      <alignment horizontal="left" vertical="top" wrapText="1"/>
    </xf>
    <xf numFmtId="42" fontId="10" fillId="0" borderId="0" xfId="2" applyNumberFormat="1" applyFont="1" applyFill="1" applyBorder="1" applyProtection="1"/>
    <xf numFmtId="43" fontId="10" fillId="0" borderId="0" xfId="1" applyFont="1" applyFill="1" applyBorder="1" applyProtection="1"/>
    <xf numFmtId="10" fontId="10" fillId="0" borderId="0" xfId="16" applyNumberFormat="1" applyFont="1"/>
    <xf numFmtId="10" fontId="10" fillId="0" borderId="0" xfId="16" applyNumberFormat="1" applyFont="1" applyAlignment="1">
      <alignment horizontal="center"/>
    </xf>
    <xf numFmtId="41" fontId="10" fillId="0" borderId="0" xfId="1" applyNumberFormat="1" applyFont="1" applyFill="1" applyBorder="1" applyProtection="1"/>
    <xf numFmtId="42" fontId="10" fillId="0" borderId="2" xfId="2" applyNumberFormat="1" applyFont="1" applyFill="1" applyBorder="1" applyProtection="1"/>
    <xf numFmtId="170" fontId="10" fillId="0" borderId="0" xfId="16" applyNumberFormat="1" applyFont="1" applyAlignment="1">
      <alignment horizontal="center"/>
    </xf>
    <xf numFmtId="10" fontId="10" fillId="0" borderId="0" xfId="18" applyNumberFormat="1" applyFont="1" applyBorder="1"/>
    <xf numFmtId="10" fontId="10" fillId="0" borderId="0" xfId="18" applyNumberFormat="1" applyFont="1" applyFill="1" applyBorder="1"/>
    <xf numFmtId="0" fontId="14" fillId="0" borderId="0" xfId="16" quotePrefix="1" applyFont="1"/>
    <xf numFmtId="0" fontId="10" fillId="0" borderId="0" xfId="16" quotePrefix="1" applyFont="1" applyAlignment="1">
      <alignment horizontal="left" indent="1"/>
    </xf>
    <xf numFmtId="10" fontId="10" fillId="0" borderId="0" xfId="3" applyNumberFormat="1" applyFont="1" applyFill="1" applyBorder="1"/>
    <xf numFmtId="167" fontId="10" fillId="0" borderId="0" xfId="2" applyNumberFormat="1" applyFont="1" applyBorder="1"/>
    <xf numFmtId="167" fontId="10" fillId="4" borderId="0" xfId="2" applyNumberFormat="1" applyFont="1" applyFill="1" applyBorder="1"/>
    <xf numFmtId="171" fontId="10" fillId="0" borderId="0" xfId="3" applyNumberFormat="1" applyFont="1" applyBorder="1"/>
    <xf numFmtId="171" fontId="10" fillId="0" borderId="0" xfId="3" applyNumberFormat="1" applyFont="1" applyFill="1" applyBorder="1"/>
    <xf numFmtId="170" fontId="10" fillId="0" borderId="0" xfId="16" applyNumberFormat="1" applyFont="1"/>
    <xf numFmtId="0" fontId="8" fillId="0" borderId="0" xfId="16" applyFont="1" applyAlignment="1">
      <alignment horizontal="left"/>
    </xf>
    <xf numFmtId="42" fontId="10" fillId="0" borderId="0" xfId="17" applyNumberFormat="1" applyFont="1" applyBorder="1" applyProtection="1"/>
    <xf numFmtId="42" fontId="10" fillId="0" borderId="0" xfId="17" applyNumberFormat="1" applyFont="1" applyFill="1" applyBorder="1" applyProtection="1"/>
    <xf numFmtId="168" fontId="10" fillId="0" borderId="0" xfId="3" applyNumberFormat="1" applyFont="1" applyBorder="1"/>
    <xf numFmtId="174" fontId="10" fillId="0" borderId="2" xfId="17" applyNumberFormat="1" applyFont="1" applyBorder="1"/>
    <xf numFmtId="41" fontId="10" fillId="0" borderId="0" xfId="0" applyNumberFormat="1" applyFont="1"/>
    <xf numFmtId="38" fontId="10" fillId="0" borderId="0" xfId="0" applyNumberFormat="1" applyFont="1"/>
    <xf numFmtId="42" fontId="10" fillId="0" borderId="5" xfId="0" applyNumberFormat="1" applyFont="1" applyBorder="1"/>
    <xf numFmtId="42" fontId="10" fillId="0" borderId="0" xfId="0" applyNumberFormat="1" applyFont="1"/>
    <xf numFmtId="42" fontId="10" fillId="0" borderId="2" xfId="2" applyNumberFormat="1" applyFont="1" applyBorder="1"/>
    <xf numFmtId="166" fontId="10" fillId="0" borderId="0" xfId="1" applyNumberFormat="1" applyFont="1" applyBorder="1"/>
    <xf numFmtId="167" fontId="10" fillId="0" borderId="2" xfId="2" applyNumberFormat="1" applyFont="1" applyBorder="1"/>
    <xf numFmtId="0" fontId="10" fillId="0" borderId="0" xfId="0" applyFont="1" applyAlignment="1">
      <alignment horizontal="left" wrapText="1"/>
    </xf>
    <xf numFmtId="167" fontId="10" fillId="0" borderId="0" xfId="0" applyNumberFormat="1" applyFont="1"/>
    <xf numFmtId="41" fontId="10" fillId="4" borderId="0" xfId="0" applyNumberFormat="1" applyFont="1" applyFill="1"/>
    <xf numFmtId="41" fontId="10" fillId="0" borderId="7" xfId="1" applyNumberFormat="1" applyFont="1" applyFill="1" applyBorder="1"/>
    <xf numFmtId="0" fontId="14" fillId="0" borderId="0" xfId="4" applyFont="1" applyAlignment="1">
      <alignment wrapText="1"/>
    </xf>
    <xf numFmtId="0" fontId="19" fillId="0" borderId="0" xfId="0" applyFont="1" applyAlignment="1">
      <alignment horizontal="center"/>
    </xf>
    <xf numFmtId="0" fontId="10" fillId="0" borderId="0" xfId="16" applyFont="1" applyAlignment="1">
      <alignment horizontal="center" wrapText="1"/>
    </xf>
    <xf numFmtId="0" fontId="8" fillId="0" borderId="0" xfId="20" applyFont="1" applyAlignment="1">
      <alignment horizontal="center"/>
    </xf>
    <xf numFmtId="41" fontId="10" fillId="4" borderId="1" xfId="4" applyNumberFormat="1" applyFont="1" applyFill="1" applyBorder="1"/>
    <xf numFmtId="41" fontId="10" fillId="0" borderId="1" xfId="1" applyNumberFormat="1" applyFont="1" applyBorder="1"/>
    <xf numFmtId="0" fontId="10" fillId="0" borderId="0" xfId="20" applyFont="1" applyAlignment="1">
      <alignment horizontal="left" indent="1"/>
    </xf>
    <xf numFmtId="1" fontId="10" fillId="0" borderId="0" xfId="36" applyNumberFormat="1" applyFont="1" applyFill="1" applyBorder="1" applyAlignment="1">
      <alignment horizontal="center"/>
    </xf>
    <xf numFmtId="0" fontId="10" fillId="4" borderId="0" xfId="4" applyFont="1" applyFill="1" applyAlignment="1">
      <alignment horizontal="center"/>
    </xf>
    <xf numFmtId="167" fontId="10" fillId="4" borderId="0" xfId="2" applyNumberFormat="1" applyFont="1" applyFill="1" applyBorder="1" applyAlignment="1">
      <alignment horizontal="center"/>
    </xf>
    <xf numFmtId="167" fontId="10" fillId="4" borderId="0" xfId="2" applyNumberFormat="1" applyFont="1" applyFill="1"/>
    <xf numFmtId="0" fontId="10" fillId="0" borderId="0" xfId="20" applyFont="1" applyAlignment="1">
      <alignment horizontal="left" wrapText="1" indent="2"/>
    </xf>
    <xf numFmtId="41" fontId="10" fillId="0" borderId="0" xfId="20" applyNumberFormat="1" applyFont="1" applyAlignment="1">
      <alignment horizontal="center"/>
    </xf>
    <xf numFmtId="169" fontId="10" fillId="0" borderId="0" xfId="20" applyNumberFormat="1" applyFont="1"/>
    <xf numFmtId="38" fontId="10" fillId="0" borderId="0" xfId="20" applyNumberFormat="1" applyFont="1"/>
    <xf numFmtId="0" fontId="14" fillId="0" borderId="0" xfId="0" applyFont="1" applyAlignment="1">
      <alignment horizontal="center"/>
    </xf>
    <xf numFmtId="0" fontId="8" fillId="0" borderId="0" xfId="36" applyNumberFormat="1" applyFont="1" applyFill="1" applyBorder="1" applyAlignment="1">
      <alignment horizontal="center"/>
    </xf>
    <xf numFmtId="0" fontId="10" fillId="0" borderId="1" xfId="20" quotePrefix="1" applyFont="1" applyBorder="1" applyAlignment="1">
      <alignment horizontal="center"/>
    </xf>
    <xf numFmtId="167" fontId="10" fillId="0" borderId="0" xfId="2" applyNumberFormat="1" applyFont="1" applyFill="1" applyBorder="1"/>
    <xf numFmtId="0" fontId="10" fillId="0" borderId="0" xfId="20" quotePrefix="1" applyFont="1" applyAlignment="1">
      <alignment horizontal="left"/>
    </xf>
    <xf numFmtId="0" fontId="10" fillId="0" borderId="0" xfId="20" quotePrefix="1" applyFont="1"/>
    <xf numFmtId="0" fontId="10" fillId="0" borderId="0" xfId="4" applyFont="1" applyAlignment="1">
      <alignment horizontal="center" vertical="top"/>
    </xf>
    <xf numFmtId="0" fontId="8" fillId="0" borderId="0" xfId="36" applyNumberFormat="1" applyFont="1" applyFill="1" applyBorder="1" applyAlignment="1">
      <alignment horizontal="center" wrapText="1"/>
    </xf>
    <xf numFmtId="168" fontId="10" fillId="0" borderId="2" xfId="3" applyNumberFormat="1" applyFont="1" applyFill="1" applyBorder="1"/>
    <xf numFmtId="0" fontId="10" fillId="0" borderId="0" xfId="2" applyNumberFormat="1" applyFont="1" applyFill="1" applyBorder="1" applyAlignment="1">
      <alignment horizontal="center"/>
    </xf>
    <xf numFmtId="0" fontId="10" fillId="0" borderId="0" xfId="1" applyNumberFormat="1" applyFont="1" applyFill="1" applyBorder="1" applyAlignment="1">
      <alignment horizontal="center"/>
    </xf>
    <xf numFmtId="0" fontId="10" fillId="0" borderId="0" xfId="2" applyNumberFormat="1" applyFont="1" applyFill="1" applyBorder="1"/>
    <xf numFmtId="0" fontId="8" fillId="0" borderId="1" xfId="16" applyFont="1" applyBorder="1" applyAlignment="1">
      <alignment horizontal="center" wrapText="1"/>
    </xf>
    <xf numFmtId="0" fontId="8" fillId="0" borderId="0" xfId="0" applyFont="1" applyAlignment="1">
      <alignment horizontal="left" vertical="center" indent="2"/>
    </xf>
    <xf numFmtId="0" fontId="10" fillId="0" borderId="0" xfId="0" applyFont="1" applyAlignment="1">
      <alignment horizontal="left" vertical="center"/>
    </xf>
    <xf numFmtId="42" fontId="10" fillId="0" borderId="0" xfId="1" applyNumberFormat="1" applyFont="1" applyFill="1" applyBorder="1"/>
    <xf numFmtId="42" fontId="10" fillId="0" borderId="6" xfId="2" applyNumberFormat="1" applyFont="1" applyFill="1" applyBorder="1"/>
    <xf numFmtId="41" fontId="10" fillId="0" borderId="1" xfId="1" applyNumberFormat="1" applyFont="1" applyFill="1" applyBorder="1"/>
    <xf numFmtId="41" fontId="10" fillId="0" borderId="8" xfId="2" applyNumberFormat="1" applyFont="1" applyFill="1" applyBorder="1"/>
    <xf numFmtId="168" fontId="10" fillId="0" borderId="6" xfId="4" applyNumberFormat="1" applyFont="1" applyBorder="1"/>
    <xf numFmtId="168" fontId="10" fillId="4" borderId="0" xfId="3" applyNumberFormat="1" applyFont="1" applyFill="1"/>
    <xf numFmtId="168" fontId="10" fillId="0" borderId="2" xfId="16" applyNumberFormat="1" applyFont="1" applyBorder="1"/>
    <xf numFmtId="168" fontId="10" fillId="4" borderId="0" xfId="16" applyNumberFormat="1" applyFont="1" applyFill="1"/>
    <xf numFmtId="168" fontId="10" fillId="0" borderId="0" xfId="3" applyNumberFormat="1" applyFont="1" applyFill="1" applyBorder="1" applyProtection="1"/>
    <xf numFmtId="168" fontId="10" fillId="0" borderId="0" xfId="18" applyNumberFormat="1" applyFont="1" applyBorder="1"/>
    <xf numFmtId="168" fontId="10" fillId="4" borderId="0" xfId="18" applyNumberFormat="1" applyFont="1" applyFill="1" applyBorder="1"/>
    <xf numFmtId="168" fontId="10" fillId="4" borderId="0" xfId="3" applyNumberFormat="1" applyFont="1" applyFill="1" applyBorder="1"/>
    <xf numFmtId="0" fontId="25" fillId="0" borderId="0" xfId="0" applyFont="1" applyAlignment="1">
      <alignment horizontal="center"/>
    </xf>
    <xf numFmtId="0" fontId="10" fillId="4" borderId="0" xfId="0" applyFont="1" applyFill="1" applyAlignment="1">
      <alignment horizontal="center"/>
    </xf>
    <xf numFmtId="0" fontId="10" fillId="4" borderId="0" xfId="0" applyFont="1" applyFill="1"/>
    <xf numFmtId="166" fontId="10" fillId="0" borderId="0" xfId="0" applyNumberFormat="1" applyFont="1"/>
    <xf numFmtId="0" fontId="10" fillId="0" borderId="0" xfId="20" applyFont="1" applyAlignment="1">
      <alignment horizontal="right"/>
    </xf>
    <xf numFmtId="0" fontId="10" fillId="0" borderId="0" xfId="4" quotePrefix="1" applyFont="1" applyAlignment="1">
      <alignment horizontal="center"/>
    </xf>
    <xf numFmtId="0" fontId="8" fillId="0" borderId="0" xfId="20" applyFont="1"/>
    <xf numFmtId="0" fontId="14" fillId="0" borderId="0" xfId="20" applyFont="1" applyAlignment="1">
      <alignment horizontal="left"/>
    </xf>
    <xf numFmtId="42" fontId="10" fillId="4" borderId="1" xfId="2" applyNumberFormat="1" applyFont="1" applyFill="1" applyBorder="1"/>
    <xf numFmtId="0" fontId="8" fillId="0" borderId="0" xfId="20" applyFont="1" applyAlignment="1">
      <alignment horizontal="left" indent="1"/>
    </xf>
    <xf numFmtId="0" fontId="8" fillId="0" borderId="0" xfId="20" applyFont="1" applyAlignment="1">
      <alignment horizontal="left"/>
    </xf>
    <xf numFmtId="168" fontId="10" fillId="0" borderId="0" xfId="20" applyNumberFormat="1" applyFont="1" applyAlignment="1">
      <alignment horizontal="center"/>
    </xf>
    <xf numFmtId="168" fontId="10" fillId="0" borderId="0" xfId="20" applyNumberFormat="1" applyFont="1"/>
    <xf numFmtId="0" fontId="10" fillId="0" borderId="0" xfId="45" applyFont="1" applyAlignment="1">
      <alignment horizontal="center"/>
    </xf>
    <xf numFmtId="166" fontId="10" fillId="4" borderId="0" xfId="1" applyNumberFormat="1" applyFont="1" applyFill="1" applyAlignment="1"/>
    <xf numFmtId="166" fontId="10" fillId="0" borderId="0" xfId="1" applyNumberFormat="1" applyFont="1" applyFill="1" applyBorder="1" applyAlignment="1"/>
    <xf numFmtId="166" fontId="10" fillId="4" borderId="0" xfId="1" applyNumberFormat="1" applyFont="1" applyFill="1" applyBorder="1" applyAlignment="1"/>
    <xf numFmtId="168" fontId="10" fillId="0" borderId="0" xfId="0" applyNumberFormat="1" applyFont="1"/>
    <xf numFmtId="166" fontId="8" fillId="0" borderId="0" xfId="1" applyNumberFormat="1" applyFont="1" applyFill="1" applyBorder="1" applyAlignment="1"/>
    <xf numFmtId="166" fontId="10" fillId="0" borderId="0" xfId="1" applyNumberFormat="1" applyFont="1" applyAlignment="1"/>
    <xf numFmtId="0" fontId="14" fillId="0" borderId="0" xfId="0" applyFont="1"/>
    <xf numFmtId="0" fontId="8" fillId="0" borderId="0" xfId="0" applyFont="1" applyAlignment="1">
      <alignment horizontal="center" wrapText="1"/>
    </xf>
    <xf numFmtId="168" fontId="10" fillId="0" borderId="0" xfId="3" applyNumberFormat="1" applyFont="1"/>
    <xf numFmtId="0" fontId="10" fillId="0" borderId="0" xfId="0" quotePrefix="1" applyFont="1"/>
    <xf numFmtId="168" fontId="8" fillId="0" borderId="2" xfId="0" applyNumberFormat="1" applyFont="1" applyBorder="1"/>
    <xf numFmtId="168" fontId="8" fillId="0" borderId="0" xfId="0" applyNumberFormat="1" applyFont="1"/>
    <xf numFmtId="0" fontId="10" fillId="0" borderId="0" xfId="0" applyFont="1" applyAlignment="1">
      <alignment vertical="top" wrapText="1"/>
    </xf>
    <xf numFmtId="0" fontId="10" fillId="0" borderId="0" xfId="0" applyFont="1" applyAlignment="1">
      <alignment wrapText="1"/>
    </xf>
    <xf numFmtId="0" fontId="8" fillId="0" borderId="1" xfId="20" applyFont="1" applyBorder="1" applyAlignment="1">
      <alignment horizontal="center" wrapText="1"/>
    </xf>
    <xf numFmtId="166" fontId="8" fillId="0" borderId="1" xfId="1" applyNumberFormat="1" applyFont="1" applyFill="1" applyBorder="1" applyAlignment="1">
      <alignment horizontal="center" wrapText="1"/>
    </xf>
    <xf numFmtId="166" fontId="8" fillId="0" borderId="0" xfId="1" applyNumberFormat="1" applyFont="1" applyFill="1" applyBorder="1" applyAlignment="1">
      <alignment horizontal="center" wrapText="1"/>
    </xf>
    <xf numFmtId="166" fontId="10" fillId="4" borderId="0" xfId="1" applyNumberFormat="1" applyFont="1" applyFill="1" applyBorder="1" applyAlignment="1">
      <alignment horizontal="left" wrapText="1"/>
    </xf>
    <xf numFmtId="166" fontId="10" fillId="0" borderId="0" xfId="1" applyNumberFormat="1" applyFont="1" applyFill="1" applyBorder="1" applyAlignment="1">
      <alignment horizontal="left" wrapText="1"/>
    </xf>
    <xf numFmtId="0" fontId="10" fillId="4" borderId="0" xfId="20" applyFont="1" applyFill="1" applyAlignment="1">
      <alignment wrapText="1"/>
    </xf>
    <xf numFmtId="166" fontId="10" fillId="0" borderId="0" xfId="1" applyNumberFormat="1" applyFont="1" applyFill="1" applyBorder="1" applyAlignment="1">
      <alignment horizontal="left"/>
    </xf>
    <xf numFmtId="166" fontId="10" fillId="0" borderId="0" xfId="1" applyNumberFormat="1" applyFont="1" applyAlignment="1">
      <alignment horizontal="center"/>
    </xf>
    <xf numFmtId="0" fontId="10" fillId="0" borderId="0" xfId="20" applyFont="1" applyAlignment="1">
      <alignment horizontal="center" wrapText="1"/>
    </xf>
    <xf numFmtId="0" fontId="14" fillId="0" borderId="0" xfId="36" applyNumberFormat="1" applyFont="1" applyFill="1" applyBorder="1"/>
    <xf numFmtId="166" fontId="10" fillId="4" borderId="0" xfId="1" applyNumberFormat="1" applyFont="1" applyFill="1" applyAlignment="1">
      <alignment horizontal="center"/>
    </xf>
    <xf numFmtId="166" fontId="10" fillId="0" borderId="0" xfId="20" applyNumberFormat="1" applyFont="1"/>
    <xf numFmtId="166" fontId="10" fillId="0" borderId="0" xfId="1" applyNumberFormat="1" applyFont="1" applyFill="1" applyAlignment="1">
      <alignment horizontal="center"/>
    </xf>
    <xf numFmtId="0" fontId="10" fillId="0" borderId="0" xfId="0" applyFont="1" applyAlignment="1">
      <alignment horizontal="left" vertical="center" indent="7"/>
    </xf>
    <xf numFmtId="0" fontId="8" fillId="0" borderId="0" xfId="20" applyFont="1" applyAlignment="1">
      <alignment horizontal="center" wrapText="1"/>
    </xf>
    <xf numFmtId="0" fontId="10" fillId="4" borderId="0" xfId="20" applyFont="1" applyFill="1" applyAlignment="1">
      <alignment horizontal="center"/>
    </xf>
    <xf numFmtId="166" fontId="10" fillId="0" borderId="0" xfId="1" applyNumberFormat="1" applyFont="1" applyFill="1" applyAlignment="1">
      <alignment horizontal="left" wrapText="1"/>
    </xf>
    <xf numFmtId="166" fontId="10" fillId="4" borderId="0" xfId="1" applyNumberFormat="1" applyFont="1" applyFill="1" applyBorder="1" applyAlignment="1">
      <alignment horizontal="center"/>
    </xf>
    <xf numFmtId="166" fontId="10" fillId="0" borderId="0" xfId="1" applyNumberFormat="1" applyFont="1" applyFill="1" applyBorder="1" applyAlignment="1">
      <alignment horizontal="center"/>
    </xf>
    <xf numFmtId="166" fontId="10" fillId="0" borderId="0" xfId="1" applyNumberFormat="1" applyFont="1" applyBorder="1" applyAlignment="1">
      <alignment horizontal="center"/>
    </xf>
    <xf numFmtId="166" fontId="8" fillId="0" borderId="0" xfId="1" applyNumberFormat="1" applyFont="1"/>
    <xf numFmtId="166" fontId="8" fillId="0" borderId="0" xfId="1" applyNumberFormat="1" applyFont="1" applyFill="1"/>
    <xf numFmtId="167" fontId="8" fillId="0" borderId="0" xfId="17" applyNumberFormat="1" applyFont="1" applyFill="1" applyAlignment="1">
      <alignment horizontal="center"/>
    </xf>
    <xf numFmtId="167" fontId="8" fillId="0" borderId="0" xfId="17" applyNumberFormat="1" applyFont="1" applyFill="1" applyBorder="1" applyAlignment="1">
      <alignment horizontal="center"/>
    </xf>
    <xf numFmtId="0" fontId="27" fillId="0" borderId="0" xfId="0" applyFont="1"/>
    <xf numFmtId="167" fontId="10" fillId="0" borderId="0" xfId="0" applyNumberFormat="1" applyFont="1" applyAlignment="1">
      <alignment horizontal="center"/>
    </xf>
    <xf numFmtId="10" fontId="10" fillId="0" borderId="0" xfId="0" applyNumberFormat="1" applyFont="1" applyAlignment="1">
      <alignment horizontal="center"/>
    </xf>
    <xf numFmtId="167" fontId="10" fillId="0" borderId="0" xfId="17" applyNumberFormat="1" applyFont="1" applyFill="1" applyAlignment="1">
      <alignment horizontal="center"/>
    </xf>
    <xf numFmtId="167" fontId="10" fillId="0" borderId="0" xfId="17" applyNumberFormat="1" applyFont="1" applyFill="1" applyBorder="1" applyAlignment="1">
      <alignment horizontal="center"/>
    </xf>
    <xf numFmtId="167" fontId="8" fillId="0" borderId="0" xfId="0" applyNumberFormat="1" applyFont="1"/>
    <xf numFmtId="10" fontId="8" fillId="0" borderId="0" xfId="0" applyNumberFormat="1" applyFont="1"/>
    <xf numFmtId="167" fontId="8" fillId="0" borderId="0" xfId="17" applyNumberFormat="1" applyFont="1" applyFill="1"/>
    <xf numFmtId="167" fontId="8" fillId="0" borderId="0" xfId="17" applyNumberFormat="1" applyFont="1" applyFill="1" applyBorder="1"/>
    <xf numFmtId="167" fontId="10" fillId="0" borderId="0" xfId="17" applyNumberFormat="1" applyFont="1" applyFill="1"/>
    <xf numFmtId="167" fontId="8" fillId="4" borderId="1" xfId="0" applyNumberFormat="1" applyFont="1" applyFill="1" applyBorder="1" applyAlignment="1">
      <alignment horizontal="center"/>
    </xf>
    <xf numFmtId="167" fontId="8" fillId="0" borderId="0" xfId="0" applyNumberFormat="1" applyFont="1" applyAlignment="1">
      <alignment horizontal="center"/>
    </xf>
    <xf numFmtId="167" fontId="8" fillId="0" borderId="1" xfId="17" applyNumberFormat="1" applyFont="1" applyFill="1" applyBorder="1" applyAlignment="1" applyProtection="1">
      <alignment horizontal="center"/>
    </xf>
    <xf numFmtId="167" fontId="8" fillId="0" borderId="0" xfId="17" applyNumberFormat="1" applyFont="1" applyFill="1" applyBorder="1" applyAlignment="1" applyProtection="1">
      <alignment horizontal="center"/>
    </xf>
    <xf numFmtId="10" fontId="10" fillId="0" borderId="0" xfId="0" applyNumberFormat="1" applyFont="1"/>
    <xf numFmtId="167" fontId="10" fillId="0" borderId="0" xfId="17" applyNumberFormat="1" applyFont="1" applyFill="1" applyBorder="1"/>
    <xf numFmtId="167" fontId="10" fillId="4" borderId="0" xfId="0" applyNumberFormat="1" applyFont="1" applyFill="1"/>
    <xf numFmtId="168" fontId="10" fillId="4" borderId="0" xfId="0" applyNumberFormat="1" applyFont="1" applyFill="1" applyAlignment="1">
      <alignment horizontal="right"/>
    </xf>
    <xf numFmtId="10" fontId="10" fillId="0" borderId="0" xfId="0" applyNumberFormat="1" applyFont="1" applyAlignment="1">
      <alignment horizontal="right"/>
    </xf>
    <xf numFmtId="0" fontId="10" fillId="4" borderId="0" xfId="0" quotePrefix="1" applyFont="1" applyFill="1"/>
    <xf numFmtId="167" fontId="10" fillId="0" borderId="2" xfId="17" applyNumberFormat="1" applyFont="1" applyFill="1" applyBorder="1"/>
    <xf numFmtId="168" fontId="10" fillId="0" borderId="0" xfId="0" applyNumberFormat="1" applyFont="1" applyAlignment="1">
      <alignment horizontal="right"/>
    </xf>
    <xf numFmtId="167" fontId="10" fillId="4" borderId="0" xfId="17" applyNumberFormat="1" applyFont="1" applyFill="1" applyBorder="1"/>
    <xf numFmtId="0" fontId="28" fillId="0" borderId="0" xfId="0" applyFont="1"/>
    <xf numFmtId="10" fontId="8" fillId="0" borderId="0" xfId="0" applyNumberFormat="1" applyFont="1" applyAlignment="1">
      <alignment horizontal="center"/>
    </xf>
    <xf numFmtId="167" fontId="10" fillId="0" borderId="2" xfId="0" applyNumberFormat="1" applyFont="1" applyBorder="1"/>
    <xf numFmtId="168" fontId="10" fillId="0" borderId="17" xfId="20" applyNumberFormat="1" applyFont="1" applyBorder="1" applyAlignment="1">
      <alignment horizontal="center"/>
    </xf>
    <xf numFmtId="168" fontId="8" fillId="0" borderId="2" xfId="3" applyNumberFormat="1" applyFont="1" applyFill="1" applyBorder="1"/>
    <xf numFmtId="166" fontId="10" fillId="0" borderId="18" xfId="0" applyNumberFormat="1" applyFont="1" applyBorder="1"/>
    <xf numFmtId="42" fontId="8" fillId="4" borderId="1" xfId="2" applyNumberFormat="1" applyFont="1" applyFill="1" applyBorder="1" applyAlignment="1">
      <alignment horizontal="center"/>
    </xf>
    <xf numFmtId="42" fontId="10" fillId="0" borderId="2" xfId="20" applyNumberFormat="1" applyFont="1" applyBorder="1"/>
    <xf numFmtId="168" fontId="8" fillId="0" borderId="0" xfId="0" applyNumberFormat="1" applyFont="1" applyAlignment="1">
      <alignment horizontal="right"/>
    </xf>
    <xf numFmtId="10" fontId="10" fillId="0" borderId="0" xfId="2" applyNumberFormat="1" applyFont="1" applyFill="1" applyBorder="1"/>
    <xf numFmtId="42" fontId="10" fillId="0" borderId="10" xfId="2" applyNumberFormat="1" applyFont="1" applyFill="1" applyBorder="1"/>
    <xf numFmtId="168" fontId="10" fillId="0" borderId="0" xfId="2" applyNumberFormat="1" applyFont="1" applyFill="1" applyBorder="1"/>
    <xf numFmtId="0" fontId="26" fillId="0" borderId="0" xfId="20" applyFont="1"/>
    <xf numFmtId="10" fontId="10" fillId="0" borderId="0" xfId="20" applyNumberFormat="1" applyFont="1"/>
    <xf numFmtId="10" fontId="10" fillId="4" borderId="0" xfId="2" applyNumberFormat="1" applyFont="1" applyFill="1" applyBorder="1"/>
    <xf numFmtId="0" fontId="8" fillId="0" borderId="0" xfId="0" applyFont="1" applyAlignment="1">
      <alignment horizontal="left"/>
    </xf>
    <xf numFmtId="0" fontId="10" fillId="0" borderId="0" xfId="20" applyFont="1" applyAlignment="1">
      <alignment vertical="center"/>
    </xf>
    <xf numFmtId="168" fontId="10" fillId="0" borderId="1" xfId="20" applyNumberFormat="1" applyFont="1" applyBorder="1"/>
    <xf numFmtId="42" fontId="10" fillId="0" borderId="0" xfId="1" applyNumberFormat="1" applyFont="1"/>
    <xf numFmtId="0" fontId="10" fillId="0" borderId="0" xfId="20" applyFont="1" applyAlignment="1">
      <alignment horizontal="center" vertical="center"/>
    </xf>
    <xf numFmtId="0" fontId="10" fillId="4" borderId="0" xfId="20" applyFont="1" applyFill="1" applyAlignment="1">
      <alignment vertical="center" wrapText="1"/>
    </xf>
    <xf numFmtId="0" fontId="10" fillId="0" borderId="0" xfId="20" applyFont="1" applyAlignment="1">
      <alignment vertical="center" wrapText="1"/>
    </xf>
    <xf numFmtId="42" fontId="19" fillId="0" borderId="0" xfId="0" applyNumberFormat="1" applyFont="1"/>
    <xf numFmtId="0" fontId="8" fillId="0" borderId="0" xfId="20" applyFont="1" applyAlignment="1">
      <alignment horizontal="center" vertical="center"/>
    </xf>
    <xf numFmtId="0" fontId="8" fillId="0" borderId="1" xfId="1" applyNumberFormat="1" applyFont="1" applyFill="1" applyBorder="1" applyAlignment="1">
      <alignment horizontal="center" wrapText="1"/>
    </xf>
    <xf numFmtId="0" fontId="8" fillId="0" borderId="0" xfId="1" applyNumberFormat="1" applyFont="1" applyFill="1" applyBorder="1" applyAlignment="1">
      <alignment horizontal="center" wrapText="1"/>
    </xf>
    <xf numFmtId="166" fontId="8" fillId="0" borderId="0" xfId="1" applyNumberFormat="1" applyFont="1" applyFill="1" applyBorder="1" applyAlignment="1">
      <alignment wrapText="1"/>
    </xf>
    <xf numFmtId="166" fontId="10" fillId="0" borderId="2" xfId="1" applyNumberFormat="1" applyFont="1" applyBorder="1"/>
    <xf numFmtId="166" fontId="10" fillId="0" borderId="0" xfId="20" applyNumberFormat="1" applyFont="1" applyAlignment="1">
      <alignment horizontal="center"/>
    </xf>
    <xf numFmtId="0" fontId="10" fillId="0" borderId="0" xfId="20" applyFont="1" applyAlignment="1">
      <alignment vertical="top"/>
    </xf>
    <xf numFmtId="0" fontId="10" fillId="0" borderId="0" xfId="20" applyFont="1" applyAlignment="1">
      <alignment horizontal="left" wrapText="1"/>
    </xf>
    <xf numFmtId="0" fontId="8" fillId="0" borderId="0" xfId="36" applyNumberFormat="1" applyFont="1" applyFill="1" applyBorder="1" applyAlignment="1">
      <alignment wrapText="1"/>
    </xf>
    <xf numFmtId="0" fontId="8" fillId="0" borderId="0" xfId="1" applyNumberFormat="1" applyFont="1" applyFill="1" applyBorder="1" applyAlignment="1">
      <alignment wrapText="1"/>
    </xf>
    <xf numFmtId="37" fontId="8" fillId="0" borderId="0" xfId="1" applyNumberFormat="1" applyFont="1" applyFill="1" applyBorder="1" applyAlignment="1">
      <alignment horizontal="center" wrapText="1"/>
    </xf>
    <xf numFmtId="166" fontId="10" fillId="4" borderId="0" xfId="1" applyNumberFormat="1" applyFont="1" applyFill="1" applyAlignment="1">
      <alignment horizontal="left" wrapText="1"/>
    </xf>
    <xf numFmtId="166" fontId="10" fillId="0" borderId="2" xfId="1" applyNumberFormat="1" applyFont="1" applyFill="1" applyBorder="1" applyAlignment="1">
      <alignment horizontal="center"/>
    </xf>
    <xf numFmtId="0" fontId="14" fillId="0" borderId="0" xfId="0" applyFont="1" applyAlignment="1">
      <alignment horizontal="left"/>
    </xf>
    <xf numFmtId="166" fontId="8" fillId="4" borderId="1" xfId="1" applyNumberFormat="1" applyFont="1" applyFill="1" applyBorder="1" applyAlignment="1">
      <alignment horizontal="center" wrapText="1"/>
    </xf>
    <xf numFmtId="49" fontId="8" fillId="0" borderId="1" xfId="1" applyNumberFormat="1" applyFont="1" applyFill="1" applyBorder="1" applyAlignment="1">
      <alignment horizontal="center" wrapText="1"/>
    </xf>
    <xf numFmtId="49" fontId="8" fillId="0" borderId="0" xfId="4" applyNumberFormat="1" applyFont="1" applyAlignment="1">
      <alignment horizontal="center"/>
    </xf>
    <xf numFmtId="49" fontId="10" fillId="0" borderId="0" xfId="20" applyNumberFormat="1" applyFont="1"/>
    <xf numFmtId="167" fontId="10" fillId="4" borderId="0" xfId="1" applyNumberFormat="1" applyFont="1" applyFill="1" applyBorder="1" applyAlignment="1">
      <alignment horizontal="center"/>
    </xf>
    <xf numFmtId="3" fontId="10" fillId="0" borderId="0" xfId="1" applyNumberFormat="1" applyFont="1" applyAlignment="1">
      <alignment horizontal="center"/>
    </xf>
    <xf numFmtId="3" fontId="10" fillId="0" borderId="0" xfId="1" applyNumberFormat="1" applyFont="1" applyFill="1" applyAlignment="1">
      <alignment horizontal="center"/>
    </xf>
    <xf numFmtId="167" fontId="10" fillId="0" borderId="0" xfId="1" applyNumberFormat="1" applyFont="1" applyFill="1" applyBorder="1" applyAlignment="1">
      <alignment horizontal="center"/>
    </xf>
    <xf numFmtId="3" fontId="10" fillId="4" borderId="0" xfId="1" applyNumberFormat="1" applyFont="1" applyFill="1" applyBorder="1" applyAlignment="1">
      <alignment horizontal="center"/>
    </xf>
    <xf numFmtId="3" fontId="10" fillId="0" borderId="0" xfId="1" applyNumberFormat="1" applyFont="1" applyFill="1" applyBorder="1" applyAlignment="1">
      <alignment horizontal="center"/>
    </xf>
    <xf numFmtId="3" fontId="10" fillId="0" borderId="0" xfId="1" applyNumberFormat="1" applyFont="1" applyBorder="1" applyAlignment="1">
      <alignment horizontal="center"/>
    </xf>
    <xf numFmtId="166" fontId="10" fillId="0" borderId="0" xfId="1" applyNumberFormat="1" applyFont="1" applyFill="1" applyAlignment="1">
      <alignment horizontal="center" vertical="center" wrapText="1"/>
    </xf>
    <xf numFmtId="167" fontId="10" fillId="0" borderId="1" xfId="1" applyNumberFormat="1" applyFont="1" applyFill="1" applyBorder="1" applyAlignment="1">
      <alignment horizontal="center"/>
    </xf>
    <xf numFmtId="167" fontId="10" fillId="0" borderId="2" xfId="1" applyNumberFormat="1" applyFont="1" applyFill="1" applyBorder="1" applyAlignment="1">
      <alignment horizontal="center"/>
    </xf>
    <xf numFmtId="166" fontId="10" fillId="0" borderId="0" xfId="1" applyNumberFormat="1" applyFont="1" applyFill="1" applyAlignment="1">
      <alignment horizontal="center" wrapText="1"/>
    </xf>
    <xf numFmtId="168" fontId="10" fillId="0" borderId="17" xfId="3" applyNumberFormat="1" applyFont="1" applyFill="1" applyBorder="1" applyAlignment="1">
      <alignment horizontal="center"/>
    </xf>
    <xf numFmtId="10" fontId="10" fillId="0" borderId="0" xfId="3" applyNumberFormat="1" applyFont="1" applyFill="1" applyBorder="1" applyAlignment="1">
      <alignment horizontal="center"/>
    </xf>
    <xf numFmtId="0" fontId="10" fillId="0" borderId="0" xfId="20" applyFont="1" applyAlignment="1">
      <alignment vertical="top" wrapText="1"/>
    </xf>
    <xf numFmtId="0" fontId="26" fillId="0" borderId="0" xfId="4" applyFont="1"/>
    <xf numFmtId="0" fontId="20" fillId="0" borderId="0" xfId="4" applyFont="1"/>
    <xf numFmtId="0" fontId="10" fillId="0" borderId="0" xfId="4" quotePrefix="1" applyFont="1"/>
    <xf numFmtId="167" fontId="10" fillId="4" borderId="0" xfId="2" applyNumberFormat="1" applyFont="1" applyFill="1" applyBorder="1" applyAlignment="1"/>
    <xf numFmtId="49" fontId="10" fillId="0" borderId="0" xfId="2" applyNumberFormat="1" applyFont="1" applyFill="1" applyBorder="1" applyAlignment="1">
      <alignment horizontal="center"/>
    </xf>
    <xf numFmtId="168" fontId="10" fillId="0" borderId="1" xfId="3" applyNumberFormat="1" applyFont="1" applyFill="1" applyBorder="1" applyAlignment="1"/>
    <xf numFmtId="167" fontId="10" fillId="0" borderId="0" xfId="2" applyNumberFormat="1" applyFont="1" applyFill="1" applyBorder="1" applyAlignment="1"/>
    <xf numFmtId="167" fontId="10" fillId="0" borderId="0" xfId="2" applyNumberFormat="1" applyFont="1" applyFill="1" applyBorder="1" applyAlignment="1">
      <alignment horizontal="center"/>
    </xf>
    <xf numFmtId="167" fontId="10" fillId="4" borderId="1" xfId="2" applyNumberFormat="1" applyFont="1" applyFill="1" applyBorder="1" applyAlignment="1"/>
    <xf numFmtId="0" fontId="22" fillId="0" borderId="0" xfId="4" applyFont="1" applyAlignment="1">
      <alignment horizontal="left"/>
    </xf>
    <xf numFmtId="167" fontId="10" fillId="0" borderId="2" xfId="2" applyNumberFormat="1" applyFont="1" applyFill="1" applyBorder="1" applyAlignment="1"/>
    <xf numFmtId="0" fontId="22" fillId="0" borderId="0" xfId="0" applyFont="1" applyAlignment="1">
      <alignment horizontal="center"/>
    </xf>
    <xf numFmtId="0" fontId="8" fillId="0" borderId="1" xfId="5" applyNumberFormat="1" applyFont="1" applyBorder="1" applyAlignment="1">
      <alignment horizontal="center"/>
    </xf>
    <xf numFmtId="43" fontId="8" fillId="0" borderId="0" xfId="5" applyFont="1" applyBorder="1" applyAlignment="1">
      <alignment horizontal="center"/>
    </xf>
    <xf numFmtId="166" fontId="10" fillId="0" borderId="0" xfId="5" applyNumberFormat="1" applyFont="1" applyFill="1" applyBorder="1" applyAlignment="1">
      <alignment horizontal="center"/>
    </xf>
    <xf numFmtId="0" fontId="10" fillId="0" borderId="0" xfId="0" applyFont="1" applyAlignment="1">
      <alignment horizontal="center" vertical="top"/>
    </xf>
    <xf numFmtId="168" fontId="10" fillId="4" borderId="0" xfId="18" applyNumberFormat="1" applyFont="1" applyFill="1" applyAlignment="1">
      <alignment horizontal="center"/>
    </xf>
    <xf numFmtId="10" fontId="10" fillId="0" borderId="0" xfId="18" applyNumberFormat="1" applyFont="1" applyFill="1" applyBorder="1" applyAlignment="1">
      <alignment horizontal="center"/>
    </xf>
    <xf numFmtId="166" fontId="10" fillId="0" borderId="0" xfId="5" applyNumberFormat="1" applyFont="1" applyBorder="1" applyAlignment="1">
      <alignment horizontal="center"/>
    </xf>
    <xf numFmtId="168" fontId="10" fillId="0" borderId="0" xfId="5" applyNumberFormat="1" applyFont="1" applyFill="1" applyAlignment="1">
      <alignment horizontal="center"/>
    </xf>
    <xf numFmtId="166" fontId="10" fillId="0" borderId="1" xfId="1" applyNumberFormat="1" applyFont="1" applyBorder="1" applyAlignment="1">
      <alignment horizontal="center"/>
    </xf>
    <xf numFmtId="10" fontId="10" fillId="0" borderId="0" xfId="18" applyNumberFormat="1" applyFont="1" applyFill="1" applyAlignment="1">
      <alignment horizontal="center"/>
    </xf>
    <xf numFmtId="166" fontId="10" fillId="0" borderId="1" xfId="5" applyNumberFormat="1" applyFont="1" applyBorder="1" applyAlignment="1">
      <alignment horizontal="center"/>
    </xf>
    <xf numFmtId="167" fontId="10" fillId="0" borderId="0" xfId="4" applyNumberFormat="1" applyFont="1"/>
    <xf numFmtId="9" fontId="10" fillId="0" borderId="0" xfId="3" applyFont="1" applyBorder="1" applyAlignment="1">
      <alignment horizontal="center"/>
    </xf>
    <xf numFmtId="176" fontId="10" fillId="0" borderId="0" xfId="3" applyNumberFormat="1" applyFont="1" applyBorder="1"/>
    <xf numFmtId="43" fontId="10" fillId="0" borderId="0" xfId="5" applyFont="1"/>
    <xf numFmtId="167" fontId="10" fillId="0" borderId="0" xfId="2" applyNumberFormat="1" applyFont="1" applyBorder="1" applyAlignment="1">
      <alignment horizontal="center"/>
    </xf>
    <xf numFmtId="0" fontId="10" fillId="0" borderId="1" xfId="4" applyFont="1" applyBorder="1" applyAlignment="1">
      <alignment horizontal="center"/>
    </xf>
    <xf numFmtId="0" fontId="10" fillId="4" borderId="0" xfId="20" applyFont="1" applyFill="1" applyAlignment="1">
      <alignment horizontal="left"/>
    </xf>
    <xf numFmtId="0" fontId="10" fillId="0" borderId="0" xfId="4" applyFont="1" applyAlignment="1">
      <alignment horizontal="left" vertical="top" wrapText="1"/>
    </xf>
    <xf numFmtId="0" fontId="14" fillId="0" borderId="0" xfId="4" applyFont="1" applyAlignment="1">
      <alignment horizontal="left"/>
    </xf>
    <xf numFmtId="0" fontId="22" fillId="0" borderId="0" xfId="4" applyFont="1" applyAlignment="1">
      <alignment horizontal="center"/>
    </xf>
    <xf numFmtId="166" fontId="10" fillId="4" borderId="0" xfId="5" applyNumberFormat="1" applyFont="1" applyFill="1" applyBorder="1"/>
    <xf numFmtId="0" fontId="32" fillId="0" borderId="0" xfId="4" quotePrefix="1" applyFont="1" applyAlignment="1">
      <alignment horizontal="center"/>
    </xf>
    <xf numFmtId="0" fontId="32" fillId="0" borderId="0" xfId="16" applyFont="1" applyAlignment="1">
      <alignment horizontal="center"/>
    </xf>
    <xf numFmtId="168" fontId="8" fillId="0" borderId="0" xfId="3" applyNumberFormat="1" applyFont="1" applyFill="1" applyBorder="1" applyAlignment="1">
      <alignment horizontal="center"/>
    </xf>
    <xf numFmtId="0" fontId="22" fillId="0" borderId="0" xfId="2" applyNumberFormat="1" applyFont="1" applyFill="1" applyBorder="1" applyAlignment="1">
      <alignment horizontal="center"/>
    </xf>
    <xf numFmtId="0" fontId="22" fillId="0" borderId="0" xfId="4" applyFont="1"/>
    <xf numFmtId="42" fontId="10" fillId="4" borderId="0" xfId="20" applyNumberFormat="1" applyFont="1" applyFill="1" applyAlignment="1">
      <alignment horizontal="center"/>
    </xf>
    <xf numFmtId="42" fontId="10" fillId="0" borderId="0" xfId="20" applyNumberFormat="1" applyFont="1" applyAlignment="1">
      <alignment horizontal="center"/>
    </xf>
    <xf numFmtId="0" fontId="22" fillId="0" borderId="0" xfId="16" applyFont="1" applyAlignment="1">
      <alignment horizontal="center"/>
    </xf>
    <xf numFmtId="42" fontId="10" fillId="0" borderId="0" xfId="2" quotePrefix="1" applyNumberFormat="1" applyFont="1" applyFill="1" applyBorder="1"/>
    <xf numFmtId="41" fontId="10" fillId="0" borderId="0" xfId="2" quotePrefix="1" applyNumberFormat="1" applyFont="1" applyFill="1" applyBorder="1"/>
    <xf numFmtId="38" fontId="10" fillId="0" borderId="0" xfId="16" applyNumberFormat="1" applyFont="1" applyAlignment="1">
      <alignment horizontal="center"/>
    </xf>
    <xf numFmtId="0" fontId="10" fillId="0" borderId="0" xfId="16" applyFont="1" applyAlignment="1">
      <alignment horizontal="left" wrapText="1" indent="1"/>
    </xf>
    <xf numFmtId="0" fontId="22" fillId="0" borderId="0" xfId="16" applyFont="1" applyAlignment="1">
      <alignment vertical="top"/>
    </xf>
    <xf numFmtId="0" fontId="10" fillId="0" borderId="0" xfId="20" quotePrefix="1" applyFont="1" applyAlignment="1">
      <alignment horizontal="left" indent="1"/>
    </xf>
    <xf numFmtId="168" fontId="10" fillId="0" borderId="1" xfId="18" applyNumberFormat="1" applyFont="1" applyBorder="1"/>
    <xf numFmtId="0" fontId="22" fillId="0" borderId="0" xfId="0" quotePrefix="1" applyFont="1" applyAlignment="1">
      <alignment horizontal="center"/>
    </xf>
    <xf numFmtId="0" fontId="10" fillId="0" borderId="1" xfId="20" applyFont="1" applyBorder="1" applyAlignment="1">
      <alignment horizontal="center"/>
    </xf>
    <xf numFmtId="0" fontId="33" fillId="0" borderId="0" xfId="0" applyFont="1" applyAlignment="1">
      <alignment horizontal="center"/>
    </xf>
    <xf numFmtId="0" fontId="33" fillId="0" borderId="0" xfId="0" applyFont="1"/>
    <xf numFmtId="0" fontId="34" fillId="0" borderId="0" xfId="4" applyFont="1" applyAlignment="1">
      <alignment horizontal="center"/>
    </xf>
    <xf numFmtId="0" fontId="10" fillId="0" borderId="0" xfId="1" applyNumberFormat="1" applyFont="1" applyFill="1" applyBorder="1" applyAlignment="1"/>
    <xf numFmtId="166" fontId="10" fillId="0" borderId="0" xfId="1" applyNumberFormat="1" applyFont="1" applyFill="1" applyAlignment="1"/>
    <xf numFmtId="0" fontId="8" fillId="0" borderId="0" xfId="1" applyNumberFormat="1" applyFont="1" applyFill="1" applyAlignment="1">
      <alignment horizontal="center"/>
    </xf>
    <xf numFmtId="0" fontId="8" fillId="0" borderId="0" xfId="1" applyNumberFormat="1" applyFont="1" applyFill="1" applyBorder="1" applyAlignment="1">
      <alignment horizontal="center"/>
    </xf>
    <xf numFmtId="0" fontId="10" fillId="0" borderId="0" xfId="1" applyNumberFormat="1" applyFont="1" applyAlignment="1"/>
    <xf numFmtId="0" fontId="10" fillId="0" borderId="0" xfId="1" applyNumberFormat="1" applyFont="1" applyFill="1" applyAlignment="1"/>
    <xf numFmtId="0" fontId="35" fillId="0" borderId="0" xfId="1" applyNumberFormat="1" applyFont="1" applyFill="1" applyAlignment="1"/>
    <xf numFmtId="166" fontId="10" fillId="0" borderId="0" xfId="1" applyNumberFormat="1" applyFont="1" applyAlignment="1">
      <alignment wrapText="1"/>
    </xf>
    <xf numFmtId="0" fontId="10" fillId="4" borderId="0" xfId="1" applyNumberFormat="1" applyFont="1" applyFill="1" applyAlignment="1">
      <alignment horizontal="left"/>
    </xf>
    <xf numFmtId="0" fontId="10" fillId="0" borderId="0" xfId="1" applyNumberFormat="1" applyFont="1" applyFill="1" applyAlignment="1">
      <alignment horizontal="left"/>
    </xf>
    <xf numFmtId="0" fontId="10" fillId="0" borderId="0" xfId="1" applyNumberFormat="1" applyFont="1" applyFill="1" applyAlignment="1">
      <alignment horizontal="center"/>
    </xf>
    <xf numFmtId="0" fontId="10" fillId="0" borderId="0" xfId="1" applyNumberFormat="1" applyFont="1" applyAlignment="1">
      <alignment horizontal="center"/>
    </xf>
    <xf numFmtId="0" fontId="8" fillId="0" borderId="0" xfId="1" applyNumberFormat="1" applyFont="1" applyBorder="1" applyAlignment="1">
      <alignment horizontal="center"/>
    </xf>
    <xf numFmtId="0" fontId="8" fillId="0" borderId="0" xfId="1" applyNumberFormat="1" applyFont="1" applyBorder="1" applyAlignment="1"/>
    <xf numFmtId="0" fontId="8" fillId="0" borderId="1" xfId="1" applyNumberFormat="1" applyFont="1" applyBorder="1" applyAlignment="1">
      <alignment horizontal="center" wrapText="1"/>
    </xf>
    <xf numFmtId="0" fontId="8" fillId="0" borderId="1"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0" fontId="8" fillId="0" borderId="0" xfId="1" applyNumberFormat="1" applyFont="1" applyFill="1" applyBorder="1" applyAlignment="1">
      <alignment vertical="center" wrapText="1"/>
    </xf>
    <xf numFmtId="0" fontId="8" fillId="0" borderId="10" xfId="1" applyNumberFormat="1" applyFont="1" applyFill="1" applyBorder="1" applyAlignment="1">
      <alignment horizontal="center" wrapText="1"/>
    </xf>
    <xf numFmtId="0" fontId="8" fillId="4" borderId="1" xfId="1" applyNumberFormat="1" applyFont="1" applyFill="1" applyBorder="1" applyAlignment="1">
      <alignment horizontal="center" wrapText="1"/>
    </xf>
    <xf numFmtId="0" fontId="18" fillId="0" borderId="0" xfId="1" applyNumberFormat="1" applyFont="1" applyFill="1" applyAlignment="1">
      <alignment horizontal="center" wrapText="1"/>
    </xf>
    <xf numFmtId="0" fontId="8" fillId="4" borderId="1" xfId="1" applyNumberFormat="1" applyFont="1" applyFill="1" applyBorder="1" applyAlignment="1">
      <alignment horizontal="center"/>
    </xf>
    <xf numFmtId="0" fontId="18" fillId="0" borderId="0" xfId="1" applyNumberFormat="1" applyFont="1" applyFill="1" applyAlignment="1">
      <alignment horizontal="center" vertical="center" wrapText="1"/>
    </xf>
    <xf numFmtId="0" fontId="8" fillId="0" borderId="1" xfId="1" quotePrefix="1" applyNumberFormat="1" applyFont="1" applyFill="1" applyBorder="1" applyAlignment="1">
      <alignment horizontal="center" wrapText="1"/>
    </xf>
    <xf numFmtId="0" fontId="10" fillId="4" borderId="0" xfId="1" applyNumberFormat="1" applyFont="1" applyFill="1" applyBorder="1" applyAlignment="1"/>
    <xf numFmtId="0" fontId="10" fillId="4" borderId="0" xfId="1" applyNumberFormat="1" applyFont="1" applyFill="1" applyBorder="1" applyAlignment="1">
      <alignment horizontal="center"/>
    </xf>
    <xf numFmtId="0" fontId="10" fillId="4" borderId="0" xfId="1" applyNumberFormat="1" applyFont="1" applyFill="1" applyAlignment="1">
      <alignment horizontal="center"/>
    </xf>
    <xf numFmtId="0" fontId="10" fillId="0" borderId="0" xfId="1" applyNumberFormat="1" applyFont="1" applyFill="1" applyBorder="1" applyAlignment="1">
      <alignment vertical="center"/>
    </xf>
    <xf numFmtId="166" fontId="10" fillId="0" borderId="2" xfId="1" applyNumberFormat="1" applyFont="1" applyFill="1" applyBorder="1" applyAlignment="1"/>
    <xf numFmtId="166" fontId="17" fillId="0" borderId="0" xfId="1" applyNumberFormat="1" applyFont="1" applyFill="1" applyBorder="1" applyAlignment="1"/>
    <xf numFmtId="0" fontId="17" fillId="0" borderId="0" xfId="1" applyNumberFormat="1" applyFont="1" applyFill="1" applyBorder="1" applyAlignment="1">
      <alignment horizontal="center"/>
    </xf>
    <xf numFmtId="166" fontId="10" fillId="0" borderId="0" xfId="1" applyNumberFormat="1" applyFont="1" applyBorder="1" applyAlignment="1"/>
    <xf numFmtId="37" fontId="19" fillId="0" borderId="0" xfId="0" applyNumberFormat="1" applyFont="1"/>
    <xf numFmtId="168" fontId="10" fillId="4" borderId="0" xfId="3" applyNumberFormat="1" applyFont="1" applyFill="1" applyBorder="1" applyAlignment="1">
      <alignment horizontal="right"/>
    </xf>
    <xf numFmtId="168" fontId="10" fillId="0" borderId="0" xfId="3" applyNumberFormat="1" applyFont="1" applyFill="1" applyBorder="1" applyAlignment="1">
      <alignment horizontal="right"/>
    </xf>
    <xf numFmtId="166" fontId="10" fillId="0" borderId="0" xfId="1" applyNumberFormat="1" applyFont="1" applyAlignment="1">
      <alignment vertical="top" wrapText="1"/>
    </xf>
    <xf numFmtId="0" fontId="14" fillId="0" borderId="0" xfId="1" applyNumberFormat="1" applyFont="1" applyAlignment="1">
      <alignment horizontal="center"/>
    </xf>
    <xf numFmtId="0" fontId="10" fillId="0" borderId="0" xfId="1" applyNumberFormat="1" applyFont="1" applyAlignment="1">
      <alignment horizontal="left" vertical="top" wrapText="1"/>
    </xf>
    <xf numFmtId="0" fontId="10" fillId="0" borderId="0" xfId="1" applyNumberFormat="1" applyFont="1" applyFill="1" applyAlignment="1">
      <alignment horizontal="left" vertical="top" wrapText="1"/>
    </xf>
    <xf numFmtId="0" fontId="10" fillId="0" borderId="0" xfId="1" applyNumberFormat="1" applyFont="1" applyAlignment="1">
      <alignment horizontal="center" vertical="center" wrapText="1"/>
    </xf>
    <xf numFmtId="0" fontId="10" fillId="0" borderId="0" xfId="1" applyNumberFormat="1" applyFont="1" applyAlignment="1">
      <alignment horizontal="center" vertical="top" wrapText="1"/>
    </xf>
    <xf numFmtId="0" fontId="10" fillId="0" borderId="0" xfId="1" applyNumberFormat="1" applyFont="1" applyFill="1" applyAlignment="1">
      <alignment horizontal="center" vertical="top" wrapText="1"/>
    </xf>
    <xf numFmtId="0" fontId="8" fillId="0" borderId="1" xfId="1" applyNumberFormat="1" applyFont="1" applyFill="1" applyBorder="1" applyAlignment="1">
      <alignment horizontal="center"/>
    </xf>
    <xf numFmtId="0" fontId="8" fillId="0" borderId="0" xfId="1" applyNumberFormat="1" applyFont="1" applyFill="1"/>
    <xf numFmtId="0" fontId="10" fillId="0" borderId="0" xfId="1" applyNumberFormat="1" applyFont="1" applyFill="1"/>
    <xf numFmtId="16" fontId="10" fillId="0" borderId="0" xfId="1" quotePrefix="1" applyNumberFormat="1" applyFont="1" applyFill="1" applyAlignment="1">
      <alignment horizontal="center"/>
    </xf>
    <xf numFmtId="0" fontId="10" fillId="0" borderId="0" xfId="1" quotePrefix="1" applyNumberFormat="1" applyFont="1" applyFill="1" applyAlignment="1">
      <alignment horizontal="center"/>
    </xf>
    <xf numFmtId="0" fontId="10" fillId="0" borderId="0" xfId="1" applyNumberFormat="1" applyFont="1" applyFill="1" applyAlignment="1">
      <alignment horizontal="left" wrapText="1"/>
    </xf>
    <xf numFmtId="177" fontId="10" fillId="0" borderId="0" xfId="65"/>
    <xf numFmtId="178" fontId="8" fillId="0" borderId="0" xfId="0" applyNumberFormat="1" applyFont="1" applyAlignment="1">
      <alignment horizontal="center"/>
    </xf>
    <xf numFmtId="166" fontId="10" fillId="0" borderId="0" xfId="66" applyNumberFormat="1" applyFont="1" applyAlignment="1">
      <alignment horizontal="center"/>
    </xf>
    <xf numFmtId="166" fontId="10" fillId="4" borderId="0" xfId="66" applyNumberFormat="1" applyFont="1" applyFill="1" applyAlignment="1">
      <alignment horizontal="center"/>
    </xf>
    <xf numFmtId="166" fontId="10" fillId="0" borderId="0" xfId="66" applyNumberFormat="1" applyFont="1" applyBorder="1" applyAlignment="1">
      <alignment horizontal="center"/>
    </xf>
    <xf numFmtId="177" fontId="10" fillId="0" borderId="0" xfId="65" applyAlignment="1">
      <alignment horizontal="center"/>
    </xf>
    <xf numFmtId="166" fontId="10" fillId="0" borderId="0" xfId="66" applyNumberFormat="1" applyFont="1" applyAlignment="1">
      <alignment horizont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177" fontId="8" fillId="4" borderId="5" xfId="65" applyFont="1" applyFill="1" applyBorder="1" applyAlignment="1">
      <alignment horizontal="center" vertical="center" wrapText="1"/>
    </xf>
    <xf numFmtId="177" fontId="8" fillId="0" borderId="5" xfId="65" applyFont="1" applyBorder="1" applyAlignment="1">
      <alignment horizontal="center" vertical="center" wrapText="1"/>
    </xf>
    <xf numFmtId="177" fontId="8" fillId="0" borderId="5" xfId="65"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65" applyFont="1" applyBorder="1" applyAlignment="1">
      <alignment horizontal="center" vertical="center" wrapText="1"/>
    </xf>
    <xf numFmtId="9" fontId="8" fillId="4" borderId="17" xfId="3" applyFont="1" applyFill="1" applyBorder="1" applyAlignment="1">
      <alignment horizontal="center" vertical="center" wrapText="1"/>
    </xf>
    <xf numFmtId="177" fontId="8" fillId="0" borderId="1" xfId="65" applyFont="1" applyBorder="1" applyAlignment="1">
      <alignment horizontal="center" vertical="center"/>
    </xf>
    <xf numFmtId="37" fontId="14" fillId="0" borderId="0" xfId="0" applyNumberFormat="1" applyFont="1"/>
    <xf numFmtId="177" fontId="18" fillId="0" borderId="0" xfId="65" applyFont="1" applyAlignment="1">
      <alignment horizontal="center"/>
    </xf>
    <xf numFmtId="0" fontId="18" fillId="0" borderId="0" xfId="0" applyFont="1" applyAlignment="1">
      <alignment horizontal="center"/>
    </xf>
    <xf numFmtId="166" fontId="10" fillId="0" borderId="0" xfId="66" applyNumberFormat="1" applyFont="1"/>
    <xf numFmtId="37" fontId="10" fillId="4" borderId="0" xfId="67" applyNumberFormat="1" applyFont="1" applyFill="1"/>
    <xf numFmtId="166" fontId="10" fillId="0" borderId="0" xfId="66" applyNumberFormat="1" applyFont="1" applyFill="1" applyBorder="1"/>
    <xf numFmtId="166" fontId="10" fillId="4" borderId="0" xfId="66" applyNumberFormat="1" applyFont="1" applyFill="1"/>
    <xf numFmtId="166" fontId="10" fillId="0" borderId="0" xfId="66" applyNumberFormat="1" applyFont="1" applyFill="1"/>
    <xf numFmtId="166" fontId="10" fillId="4" borderId="0" xfId="66" applyNumberFormat="1" applyFont="1" applyFill="1" applyBorder="1" applyAlignment="1"/>
    <xf numFmtId="177" fontId="10" fillId="4" borderId="0" xfId="65" applyFill="1"/>
    <xf numFmtId="37" fontId="10" fillId="0" borderId="0" xfId="0" applyNumberFormat="1" applyFont="1"/>
    <xf numFmtId="166" fontId="10" fillId="0" borderId="2" xfId="66" applyNumberFormat="1" applyFont="1" applyFill="1" applyBorder="1"/>
    <xf numFmtId="37" fontId="8" fillId="0" borderId="0" xfId="0" applyNumberFormat="1" applyFont="1"/>
    <xf numFmtId="177" fontId="10" fillId="0" borderId="10" xfId="65" applyBorder="1" applyAlignment="1">
      <alignment horizontal="center"/>
    </xf>
    <xf numFmtId="166" fontId="29" fillId="0" borderId="0" xfId="66" applyNumberFormat="1" applyFont="1" applyFill="1" applyAlignment="1">
      <alignment horizontal="center"/>
    </xf>
    <xf numFmtId="166" fontId="29" fillId="0" borderId="0" xfId="66" applyNumberFormat="1" applyFont="1" applyAlignment="1">
      <alignment horizontal="center"/>
    </xf>
    <xf numFmtId="10" fontId="10" fillId="0" borderId="0" xfId="3" applyNumberFormat="1" applyFont="1" applyFill="1"/>
    <xf numFmtId="10" fontId="20" fillId="0" borderId="0" xfId="3" applyNumberFormat="1" applyFont="1"/>
    <xf numFmtId="10" fontId="10" fillId="0" borderId="0" xfId="3" applyNumberFormat="1" applyFont="1"/>
    <xf numFmtId="166" fontId="10" fillId="0" borderId="10" xfId="66" applyNumberFormat="1" applyFont="1" applyBorder="1" applyAlignment="1">
      <alignment horizontal="center"/>
    </xf>
    <xf numFmtId="9" fontId="10" fillId="4" borderId="0" xfId="3" applyFont="1" applyFill="1" applyAlignment="1"/>
    <xf numFmtId="10" fontId="10" fillId="0" borderId="1" xfId="3" applyNumberFormat="1" applyFont="1" applyBorder="1"/>
    <xf numFmtId="177" fontId="10" fillId="0" borderId="0" xfId="65" applyAlignment="1">
      <alignment horizontal="center" vertical="center"/>
    </xf>
    <xf numFmtId="6" fontId="10" fillId="0" borderId="0" xfId="17" applyNumberFormat="1" applyFont="1" applyBorder="1"/>
    <xf numFmtId="6" fontId="10" fillId="0" borderId="0" xfId="17" applyNumberFormat="1" applyFont="1" applyFill="1" applyBorder="1"/>
    <xf numFmtId="6" fontId="8" fillId="0" borderId="1" xfId="17" applyNumberFormat="1" applyFont="1" applyBorder="1" applyAlignment="1">
      <alignment horizontal="center"/>
    </xf>
    <xf numFmtId="49" fontId="10" fillId="0" borderId="0" xfId="1" applyNumberFormat="1" applyFont="1" applyFill="1" applyBorder="1" applyAlignment="1">
      <alignment horizontal="center"/>
    </xf>
    <xf numFmtId="6" fontId="10" fillId="4" borderId="0" xfId="17" applyNumberFormat="1" applyFont="1" applyFill="1" applyBorder="1"/>
    <xf numFmtId="167" fontId="10" fillId="0" borderId="1" xfId="2" applyNumberFormat="1" applyFont="1" applyBorder="1"/>
    <xf numFmtId="167" fontId="10" fillId="0" borderId="10" xfId="2" applyNumberFormat="1" applyFont="1" applyBorder="1"/>
    <xf numFmtId="6" fontId="8" fillId="0" borderId="0" xfId="17" applyNumberFormat="1" applyFont="1" applyFill="1" applyBorder="1" applyAlignment="1">
      <alignment horizontal="center"/>
    </xf>
    <xf numFmtId="6" fontId="8" fillId="0" borderId="1" xfId="17" applyNumberFormat="1" applyFont="1" applyBorder="1" applyAlignment="1">
      <alignment horizontal="center" wrapText="1"/>
    </xf>
    <xf numFmtId="6" fontId="10" fillId="0" borderId="0" xfId="17" applyNumberFormat="1" applyFont="1" applyFill="1" applyBorder="1" applyAlignment="1">
      <alignment horizontal="center" wrapText="1"/>
    </xf>
    <xf numFmtId="167" fontId="10" fillId="4" borderId="0" xfId="2" applyNumberFormat="1" applyFont="1" applyFill="1" applyAlignment="1">
      <alignment horizontal="center"/>
    </xf>
    <xf numFmtId="167" fontId="10" fillId="4" borderId="1" xfId="2" applyNumberFormat="1" applyFont="1" applyFill="1" applyBorder="1" applyAlignment="1">
      <alignment horizontal="center"/>
    </xf>
    <xf numFmtId="168" fontId="10" fillId="0" borderId="1" xfId="3" applyNumberFormat="1" applyFont="1" applyBorder="1"/>
    <xf numFmtId="0" fontId="34" fillId="0" borderId="0" xfId="1" applyNumberFormat="1" applyFont="1" applyFill="1"/>
    <xf numFmtId="0" fontId="34" fillId="0" borderId="0" xfId="1" applyNumberFormat="1" applyFont="1" applyFill="1" applyAlignment="1">
      <alignment horizontal="center"/>
    </xf>
    <xf numFmtId="0" fontId="34" fillId="0" borderId="0" xfId="0" applyFont="1" applyAlignment="1">
      <alignment horizontal="center" vertical="top"/>
    </xf>
    <xf numFmtId="0" fontId="8" fillId="0" borderId="1" xfId="36" applyNumberFormat="1" applyFont="1" applyFill="1" applyBorder="1" applyAlignment="1">
      <alignment horizontal="center" vertical="center"/>
    </xf>
    <xf numFmtId="168" fontId="10" fillId="0" borderId="19" xfId="3" applyNumberFormat="1" applyFont="1" applyFill="1" applyBorder="1" applyAlignment="1">
      <alignment horizontal="center"/>
    </xf>
    <xf numFmtId="0" fontId="22" fillId="0" borderId="0" xfId="20" applyFont="1" applyAlignment="1">
      <alignment horizontal="center"/>
    </xf>
    <xf numFmtId="0" fontId="34" fillId="0" borderId="0" xfId="4" applyFont="1"/>
    <xf numFmtId="0" fontId="10" fillId="0" borderId="0" xfId="16" applyFont="1" applyFill="1"/>
    <xf numFmtId="0" fontId="8" fillId="0" borderId="0" xfId="0" applyFont="1" applyAlignment="1">
      <alignment horizontal="center"/>
    </xf>
    <xf numFmtId="0" fontId="8" fillId="0" borderId="0" xfId="4" applyFont="1" applyAlignment="1">
      <alignment horizontal="center"/>
    </xf>
    <xf numFmtId="0" fontId="10" fillId="0" borderId="0" xfId="4" applyFont="1" applyAlignment="1">
      <alignment horizontal="left" wrapText="1"/>
    </xf>
    <xf numFmtId="0" fontId="10" fillId="0" borderId="0" xfId="20" applyFont="1" applyAlignment="1">
      <alignment horizontal="left" vertical="top" wrapText="1"/>
    </xf>
    <xf numFmtId="0" fontId="10" fillId="0" borderId="0" xfId="20" applyFont="1" applyAlignment="1">
      <alignment horizontal="center"/>
    </xf>
    <xf numFmtId="0" fontId="3" fillId="0" borderId="0" xfId="4" applyFont="1"/>
    <xf numFmtId="0" fontId="22" fillId="0" borderId="0" xfId="16" applyFont="1" applyAlignment="1">
      <alignment horizontal="center" vertical="top"/>
    </xf>
    <xf numFmtId="0" fontId="10" fillId="0" borderId="0" xfId="0" applyFont="1" applyFill="1"/>
    <xf numFmtId="0" fontId="3" fillId="0" borderId="0" xfId="4" applyFont="1" applyAlignment="1">
      <alignment horizontal="center"/>
    </xf>
    <xf numFmtId="0" fontId="3" fillId="0" borderId="0" xfId="4" applyFont="1" applyAlignment="1">
      <alignment horizontal="left"/>
    </xf>
    <xf numFmtId="0" fontId="10" fillId="0" borderId="0" xfId="36" quotePrefix="1" applyNumberFormat="1" applyFont="1" applyFill="1" applyBorder="1" applyAlignment="1">
      <alignment horizontal="center" vertical="center"/>
    </xf>
    <xf numFmtId="0" fontId="10" fillId="0" borderId="0" xfId="20" applyFont="1" applyBorder="1"/>
    <xf numFmtId="166" fontId="10" fillId="0" borderId="0" xfId="20" applyNumberFormat="1" applyFont="1" applyBorder="1"/>
    <xf numFmtId="0" fontId="8" fillId="0" borderId="0" xfId="0" applyFont="1" applyAlignment="1">
      <alignment horizontal="center"/>
    </xf>
    <xf numFmtId="0" fontId="8" fillId="0" borderId="0" xfId="4" applyFont="1" applyAlignment="1">
      <alignment horizontal="center"/>
    </xf>
    <xf numFmtId="0" fontId="10" fillId="0" borderId="0" xfId="4" applyFont="1" applyAlignment="1">
      <alignment horizontal="left" wrapText="1"/>
    </xf>
    <xf numFmtId="0" fontId="38" fillId="0" borderId="0" xfId="0" applyFont="1" applyAlignment="1">
      <alignment horizontal="center"/>
    </xf>
    <xf numFmtId="0" fontId="34" fillId="4" borderId="0" xfId="0" applyFont="1" applyFill="1" applyAlignment="1">
      <alignment horizontal="center"/>
    </xf>
    <xf numFmtId="0" fontId="21" fillId="0" borderId="0" xfId="40"/>
    <xf numFmtId="0" fontId="39" fillId="0" borderId="0" xfId="40" applyFont="1"/>
    <xf numFmtId="167" fontId="40" fillId="0" borderId="0" xfId="41" applyNumberFormat="1" applyFont="1"/>
    <xf numFmtId="167" fontId="40" fillId="0" borderId="0" xfId="41" applyNumberFormat="1" applyFont="1" applyAlignment="1">
      <alignment horizontal="center"/>
    </xf>
    <xf numFmtId="167" fontId="39" fillId="0" borderId="0" xfId="41" applyNumberFormat="1" applyFont="1" applyAlignment="1">
      <alignment horizontal="center"/>
    </xf>
    <xf numFmtId="0" fontId="39" fillId="0" borderId="1" xfId="40" applyFont="1" applyBorder="1" applyAlignment="1">
      <alignment horizontal="center"/>
    </xf>
    <xf numFmtId="0" fontId="39" fillId="0" borderId="1" xfId="40" applyFont="1" applyBorder="1"/>
    <xf numFmtId="167" fontId="39" fillId="0" borderId="1" xfId="41" applyNumberFormat="1" applyFont="1" applyBorder="1" applyAlignment="1">
      <alignment horizontal="center"/>
    </xf>
    <xf numFmtId="0" fontId="39" fillId="0" borderId="0" xfId="40" applyFont="1" applyAlignment="1">
      <alignment horizontal="center"/>
    </xf>
    <xf numFmtId="167" fontId="39" fillId="0" borderId="0" xfId="41" applyNumberFormat="1" applyFont="1"/>
    <xf numFmtId="0" fontId="40" fillId="0" borderId="0" xfId="40" applyFont="1"/>
    <xf numFmtId="0" fontId="39" fillId="0" borderId="0" xfId="42" applyFont="1" applyAlignment="1">
      <alignment horizontal="center"/>
    </xf>
    <xf numFmtId="0" fontId="41" fillId="0" borderId="0" xfId="40" applyFont="1"/>
    <xf numFmtId="167" fontId="39" fillId="4" borderId="0" xfId="41" applyNumberFormat="1" applyFont="1" applyFill="1"/>
    <xf numFmtId="167" fontId="39" fillId="0" borderId="0" xfId="41" applyNumberFormat="1" applyFont="1" applyFill="1" applyAlignment="1">
      <alignment horizontal="center"/>
    </xf>
    <xf numFmtId="166" fontId="21" fillId="0" borderId="0" xfId="40" applyNumberFormat="1"/>
    <xf numFmtId="167" fontId="39" fillId="0" borderId="0" xfId="40" applyNumberFormat="1" applyFont="1"/>
    <xf numFmtId="0" fontId="39" fillId="0" borderId="0" xfId="40" quotePrefix="1" applyFont="1"/>
    <xf numFmtId="0" fontId="39" fillId="0" borderId="0" xfId="40" applyFont="1" applyAlignment="1">
      <alignment horizontal="left"/>
    </xf>
    <xf numFmtId="0" fontId="41" fillId="0" borderId="0" xfId="40" quotePrefix="1" applyFont="1"/>
    <xf numFmtId="167" fontId="39" fillId="4" borderId="0" xfId="40" applyNumberFormat="1" applyFont="1" applyFill="1"/>
    <xf numFmtId="167" fontId="39" fillId="0" borderId="0" xfId="40" applyNumberFormat="1" applyFont="1" applyAlignment="1">
      <alignment horizontal="center"/>
    </xf>
    <xf numFmtId="167" fontId="39" fillId="4" borderId="20" xfId="41" applyNumberFormat="1" applyFont="1" applyFill="1" applyBorder="1"/>
    <xf numFmtId="42" fontId="40" fillId="0" borderId="0" xfId="40" applyNumberFormat="1" applyFont="1"/>
    <xf numFmtId="166" fontId="40" fillId="0" borderId="0" xfId="1" applyNumberFormat="1" applyFont="1" applyFill="1"/>
    <xf numFmtId="167" fontId="39" fillId="0" borderId="0" xfId="41" applyNumberFormat="1" applyFont="1" applyAlignment="1">
      <alignment horizontal="left"/>
    </xf>
    <xf numFmtId="167" fontId="40" fillId="0" borderId="0" xfId="40" applyNumberFormat="1" applyFont="1"/>
    <xf numFmtId="167" fontId="39" fillId="4" borderId="1" xfId="41" applyNumberFormat="1" applyFont="1" applyFill="1" applyBorder="1"/>
    <xf numFmtId="167" fontId="39" fillId="4" borderId="20" xfId="40" applyNumberFormat="1" applyFont="1" applyFill="1" applyBorder="1"/>
    <xf numFmtId="167" fontId="40" fillId="0" borderId="0" xfId="43" applyNumberFormat="1" applyFont="1"/>
    <xf numFmtId="0" fontId="40" fillId="0" borderId="0" xfId="40" applyFont="1" applyAlignment="1">
      <alignment horizontal="center"/>
    </xf>
    <xf numFmtId="37" fontId="40" fillId="0" borderId="0" xfId="40" applyNumberFormat="1" applyFont="1"/>
    <xf numFmtId="167" fontId="40" fillId="0" borderId="0" xfId="40" applyNumberFormat="1" applyFont="1" applyAlignment="1">
      <alignment horizontal="center"/>
    </xf>
    <xf numFmtId="167" fontId="39" fillId="4" borderId="20" xfId="43" applyNumberFormat="1" applyFont="1" applyFill="1" applyBorder="1"/>
    <xf numFmtId="167" fontId="40" fillId="0" borderId="0" xfId="43" applyNumberFormat="1" applyFont="1" applyAlignment="1">
      <alignment horizontal="center"/>
    </xf>
    <xf numFmtId="0" fontId="42" fillId="0" borderId="0" xfId="40" applyFont="1"/>
    <xf numFmtId="0" fontId="39" fillId="4" borderId="0" xfId="40" applyFont="1" applyFill="1" applyAlignment="1">
      <alignment horizontal="left"/>
    </xf>
    <xf numFmtId="0" fontId="39" fillId="4" borderId="0" xfId="40" applyFont="1" applyFill="1"/>
    <xf numFmtId="166" fontId="39" fillId="4" borderId="0" xfId="1" applyNumberFormat="1" applyFont="1" applyFill="1"/>
    <xf numFmtId="166" fontId="40" fillId="0" borderId="0" xfId="44" applyNumberFormat="1" applyFont="1" applyAlignment="1">
      <alignment horizontal="center"/>
    </xf>
    <xf numFmtId="0" fontId="39" fillId="4" borderId="0" xfId="40" applyFont="1" applyFill="1" applyAlignment="1">
      <alignment horizontal="center"/>
    </xf>
    <xf numFmtId="166" fontId="40" fillId="0" borderId="0" xfId="44" applyNumberFormat="1" applyFont="1" applyAlignment="1">
      <alignment horizontal="left"/>
    </xf>
    <xf numFmtId="166" fontId="39" fillId="4" borderId="1" xfId="1" applyNumberFormat="1" applyFont="1" applyFill="1" applyBorder="1"/>
    <xf numFmtId="0" fontId="39" fillId="4" borderId="20" xfId="40" applyFont="1" applyFill="1" applyBorder="1"/>
    <xf numFmtId="166" fontId="39" fillId="4" borderId="0" xfId="44" applyNumberFormat="1" applyFont="1" applyFill="1"/>
    <xf numFmtId="166" fontId="40" fillId="4" borderId="0" xfId="44" applyNumberFormat="1" applyFont="1" applyFill="1"/>
    <xf numFmtId="167" fontId="40" fillId="4" borderId="0" xfId="43" applyNumberFormat="1" applyFont="1" applyFill="1"/>
    <xf numFmtId="167" fontId="39" fillId="4" borderId="0" xfId="43" applyNumberFormat="1" applyFont="1" applyFill="1"/>
    <xf numFmtId="0" fontId="40" fillId="4" borderId="0" xfId="40" applyFont="1" applyFill="1" applyAlignment="1">
      <alignment horizontal="center"/>
    </xf>
    <xf numFmtId="166" fontId="40" fillId="0" borderId="0" xfId="44" applyNumberFormat="1" applyFont="1"/>
    <xf numFmtId="167" fontId="39" fillId="0" borderId="1" xfId="40" applyNumberFormat="1" applyFont="1" applyBorder="1" applyAlignment="1">
      <alignment horizontal="center"/>
    </xf>
    <xf numFmtId="166" fontId="39" fillId="4" borderId="0" xfId="40" applyNumberFormat="1" applyFont="1" applyFill="1"/>
    <xf numFmtId="9" fontId="40" fillId="0" borderId="0" xfId="68" applyFont="1" applyAlignment="1">
      <alignment horizontal="center"/>
    </xf>
    <xf numFmtId="166" fontId="39" fillId="4" borderId="20" xfId="40" applyNumberFormat="1" applyFont="1" applyFill="1" applyBorder="1"/>
    <xf numFmtId="0" fontId="39" fillId="0" borderId="0" xfId="40" applyFont="1" applyAlignment="1">
      <alignment horizontal="right"/>
    </xf>
    <xf numFmtId="166" fontId="39" fillId="0" borderId="0" xfId="40" applyNumberFormat="1" applyFont="1" applyAlignment="1">
      <alignment horizontal="center"/>
    </xf>
    <xf numFmtId="166" fontId="40" fillId="0" borderId="0" xfId="40" applyNumberFormat="1" applyFont="1"/>
    <xf numFmtId="166" fontId="40" fillId="0" borderId="0" xfId="40" applyNumberFormat="1" applyFont="1" applyAlignment="1">
      <alignment horizontal="center"/>
    </xf>
    <xf numFmtId="3" fontId="42" fillId="0" borderId="0" xfId="40" applyNumberFormat="1" applyFont="1"/>
    <xf numFmtId="167" fontId="42" fillId="0" borderId="0" xfId="40" applyNumberFormat="1" applyFont="1"/>
    <xf numFmtId="43" fontId="42" fillId="0" borderId="0" xfId="40" applyNumberFormat="1" applyFont="1"/>
    <xf numFmtId="167" fontId="42" fillId="0" borderId="0" xfId="41" applyNumberFormat="1" applyFont="1"/>
    <xf numFmtId="43" fontId="37" fillId="0" borderId="0" xfId="44" applyFont="1"/>
    <xf numFmtId="44" fontId="42" fillId="0" borderId="0" xfId="40" applyNumberFormat="1" applyFont="1"/>
    <xf numFmtId="0" fontId="43" fillId="0" borderId="0" xfId="40" applyFont="1"/>
    <xf numFmtId="0" fontId="44" fillId="0" borderId="0" xfId="40" applyFont="1" applyAlignment="1">
      <alignment horizontal="center"/>
    </xf>
    <xf numFmtId="0" fontId="44" fillId="0" borderId="0" xfId="40" applyFont="1"/>
    <xf numFmtId="0" fontId="44" fillId="0" borderId="1" xfId="40" applyFont="1" applyBorder="1"/>
    <xf numFmtId="0" fontId="44" fillId="0" borderId="1" xfId="40" applyFont="1" applyBorder="1" applyAlignment="1">
      <alignment horizontal="center"/>
    </xf>
    <xf numFmtId="0" fontId="21" fillId="0" borderId="0" xfId="40" applyAlignment="1">
      <alignment horizontal="center"/>
    </xf>
    <xf numFmtId="4" fontId="21" fillId="0" borderId="0" xfId="40" applyNumberFormat="1"/>
    <xf numFmtId="167" fontId="0" fillId="4" borderId="0" xfId="41" applyNumberFormat="1" applyFont="1" applyFill="1"/>
    <xf numFmtId="179" fontId="0" fillId="4" borderId="0" xfId="44" applyNumberFormat="1" applyFont="1" applyFill="1"/>
    <xf numFmtId="167" fontId="0" fillId="0" borderId="0" xfId="41" applyNumberFormat="1" applyFont="1" applyFill="1"/>
    <xf numFmtId="4" fontId="21" fillId="4" borderId="0" xfId="40" applyNumberFormat="1" applyFill="1" applyAlignment="1">
      <alignment horizontal="left"/>
    </xf>
    <xf numFmtId="39" fontId="21" fillId="0" borderId="0" xfId="40" applyNumberFormat="1"/>
    <xf numFmtId="4" fontId="45" fillId="0" borderId="0" xfId="40" applyNumberFormat="1" applyFont="1"/>
    <xf numFmtId="167" fontId="0" fillId="0" borderId="0" xfId="41" applyNumberFormat="1" applyFont="1"/>
    <xf numFmtId="43" fontId="21" fillId="0" borderId="0" xfId="40" applyNumberFormat="1"/>
    <xf numFmtId="4" fontId="21" fillId="0" borderId="0" xfId="40" applyNumberFormat="1" applyAlignment="1">
      <alignment horizontal="left"/>
    </xf>
    <xf numFmtId="167" fontId="0" fillId="0" borderId="10" xfId="41" applyNumberFormat="1" applyFont="1" applyBorder="1"/>
    <xf numFmtId="0" fontId="21" fillId="0" borderId="10" xfId="40" applyBorder="1"/>
    <xf numFmtId="37" fontId="21" fillId="0" borderId="0" xfId="40" applyNumberFormat="1"/>
    <xf numFmtId="4" fontId="21" fillId="0" borderId="0" xfId="40" quotePrefix="1" applyNumberFormat="1"/>
    <xf numFmtId="179" fontId="21" fillId="0" borderId="0" xfId="40" applyNumberFormat="1"/>
    <xf numFmtId="4" fontId="21" fillId="0" borderId="0" xfId="40" quotePrefix="1" applyNumberFormat="1" applyAlignment="1">
      <alignment horizontal="left"/>
    </xf>
    <xf numFmtId="4" fontId="21" fillId="0" borderId="0" xfId="40" quotePrefix="1" applyNumberFormat="1" applyAlignment="1">
      <alignment horizontal="center"/>
    </xf>
    <xf numFmtId="180" fontId="21" fillId="0" borderId="0" xfId="40" applyNumberFormat="1"/>
    <xf numFmtId="0" fontId="46" fillId="0" borderId="0" xfId="0" applyFont="1"/>
    <xf numFmtId="0" fontId="46" fillId="0" borderId="0" xfId="0" applyFont="1" applyAlignment="1">
      <alignment horizontal="center"/>
    </xf>
    <xf numFmtId="0" fontId="47" fillId="0" borderId="1" xfId="0" applyFont="1" applyBorder="1" applyAlignment="1">
      <alignment horizontal="center" wrapText="1"/>
    </xf>
    <xf numFmtId="0" fontId="47" fillId="0" borderId="1" xfId="0" applyFont="1" applyBorder="1" applyAlignment="1">
      <alignment horizontal="center"/>
    </xf>
    <xf numFmtId="0" fontId="46" fillId="0" borderId="1" xfId="0" applyFont="1" applyBorder="1"/>
    <xf numFmtId="9" fontId="46" fillId="4" borderId="0" xfId="0" applyNumberFormat="1" applyFont="1" applyFill="1"/>
    <xf numFmtId="0" fontId="46" fillId="4" borderId="0" xfId="0" applyFont="1" applyFill="1"/>
    <xf numFmtId="10" fontId="46" fillId="4" borderId="0" xfId="0" applyNumberFormat="1" applyFont="1" applyFill="1"/>
    <xf numFmtId="0" fontId="44" fillId="0" borderId="0" xfId="40" applyFont="1" applyAlignment="1">
      <alignment wrapText="1"/>
    </xf>
    <xf numFmtId="0" fontId="44" fillId="0" borderId="1" xfId="40" applyFont="1" applyBorder="1" applyAlignment="1">
      <alignment horizontal="center" wrapText="1"/>
    </xf>
    <xf numFmtId="0" fontId="44" fillId="0" borderId="0" xfId="40" applyFont="1" applyAlignment="1">
      <alignment horizontal="center" wrapText="1"/>
    </xf>
    <xf numFmtId="0" fontId="21" fillId="0" borderId="0" xfId="40" applyAlignment="1">
      <alignment horizontal="center" vertical="center"/>
    </xf>
    <xf numFmtId="0" fontId="48" fillId="0" borderId="0" xfId="40" applyFont="1" applyAlignment="1">
      <alignment horizontal="left"/>
    </xf>
    <xf numFmtId="0" fontId="21" fillId="0" borderId="0" xfId="40" applyAlignment="1">
      <alignment vertical="center" wrapText="1"/>
    </xf>
    <xf numFmtId="167" fontId="21" fillId="4" borderId="0" xfId="40" applyNumberFormat="1" applyFill="1" applyAlignment="1">
      <alignment vertical="center"/>
    </xf>
    <xf numFmtId="0" fontId="21" fillId="0" borderId="0" xfId="40" applyAlignment="1">
      <alignment vertical="center"/>
    </xf>
    <xf numFmtId="0" fontId="21" fillId="0" borderId="0" xfId="40" applyAlignment="1">
      <alignment horizontal="left" vertical="center"/>
    </xf>
    <xf numFmtId="167" fontId="21" fillId="0" borderId="0" xfId="40" applyNumberFormat="1" applyAlignment="1">
      <alignment vertical="center"/>
    </xf>
    <xf numFmtId="0" fontId="21" fillId="4" borderId="0" xfId="40" applyFill="1" applyAlignment="1">
      <alignment vertical="center"/>
    </xf>
    <xf numFmtId="0" fontId="21" fillId="0" borderId="20" xfId="40" applyBorder="1" applyAlignment="1">
      <alignment vertical="center" wrapText="1"/>
    </xf>
    <xf numFmtId="167" fontId="21" fillId="4" borderId="20" xfId="40" applyNumberFormat="1" applyFill="1" applyBorder="1" applyAlignment="1">
      <alignment vertical="center"/>
    </xf>
    <xf numFmtId="0" fontId="8" fillId="0" borderId="0" xfId="40" applyFont="1"/>
    <xf numFmtId="181" fontId="44" fillId="0" borderId="0" xfId="40" applyNumberFormat="1" applyFont="1"/>
    <xf numFmtId="181" fontId="21" fillId="0" borderId="0" xfId="40" applyNumberFormat="1"/>
    <xf numFmtId="2" fontId="21" fillId="0" borderId="0" xfId="40" applyNumberFormat="1"/>
    <xf numFmtId="0" fontId="44" fillId="4" borderId="0" xfId="40" applyFont="1" applyFill="1" applyAlignment="1">
      <alignment horizontal="center"/>
    </xf>
    <xf numFmtId="17" fontId="44" fillId="0" borderId="1" xfId="40" quotePrefix="1" applyNumberFormat="1" applyFont="1" applyBorder="1" applyAlignment="1">
      <alignment horizontal="center"/>
    </xf>
    <xf numFmtId="17" fontId="44" fillId="0" borderId="1" xfId="40" applyNumberFormat="1" applyFont="1" applyBorder="1" applyAlignment="1">
      <alignment horizontal="center"/>
    </xf>
    <xf numFmtId="42" fontId="0" fillId="4" borderId="0" xfId="41" applyNumberFormat="1" applyFont="1" applyFill="1"/>
    <xf numFmtId="42" fontId="21" fillId="0" borderId="0" xfId="40" applyNumberFormat="1"/>
    <xf numFmtId="167" fontId="0" fillId="4" borderId="21" xfId="41" applyNumberFormat="1" applyFont="1" applyFill="1" applyBorder="1"/>
    <xf numFmtId="42" fontId="0" fillId="4" borderId="21" xfId="41" applyNumberFormat="1" applyFont="1" applyFill="1" applyBorder="1"/>
    <xf numFmtId="0" fontId="21" fillId="0" borderId="0" xfId="40" applyAlignment="1">
      <alignment horizontal="left"/>
    </xf>
    <xf numFmtId="44" fontId="21" fillId="0" borderId="0" xfId="40" applyNumberFormat="1"/>
    <xf numFmtId="167" fontId="0" fillId="4" borderId="22" xfId="41" applyNumberFormat="1" applyFont="1" applyFill="1" applyBorder="1"/>
    <xf numFmtId="42" fontId="0" fillId="0" borderId="0" xfId="41" applyNumberFormat="1" applyFont="1"/>
    <xf numFmtId="0" fontId="48" fillId="0" borderId="0" xfId="40" applyFont="1" applyAlignment="1">
      <alignment horizontal="center"/>
    </xf>
    <xf numFmtId="0" fontId="21" fillId="0" borderId="20" xfId="40" applyBorder="1"/>
    <xf numFmtId="167" fontId="0" fillId="4" borderId="20" xfId="41" applyNumberFormat="1" applyFont="1" applyFill="1" applyBorder="1"/>
    <xf numFmtId="42" fontId="0" fillId="4" borderId="20" xfId="41" applyNumberFormat="1" applyFont="1" applyFill="1" applyBorder="1"/>
    <xf numFmtId="167" fontId="21" fillId="4" borderId="0" xfId="40" applyNumberFormat="1" applyFill="1"/>
    <xf numFmtId="6" fontId="10" fillId="0" borderId="0" xfId="17" applyNumberFormat="1" applyFont="1" applyAlignment="1">
      <alignment horizontal="center"/>
    </xf>
    <xf numFmtId="0" fontId="8" fillId="0" borderId="1" xfId="36" applyNumberFormat="1" applyFont="1" applyBorder="1" applyAlignment="1">
      <alignment horizontal="center"/>
    </xf>
    <xf numFmtId="0" fontId="8" fillId="0" borderId="0" xfId="36" applyNumberFormat="1" applyFont="1"/>
    <xf numFmtId="41" fontId="18" fillId="0" borderId="0" xfId="36" quotePrefix="1" applyFont="1" applyAlignment="1">
      <alignment horizontal="center" vertical="center"/>
    </xf>
    <xf numFmtId="41" fontId="8" fillId="0" borderId="1" xfId="36" applyFont="1" applyBorder="1" applyAlignment="1">
      <alignment horizontal="center" vertical="center"/>
    </xf>
    <xf numFmtId="41" fontId="18" fillId="0" borderId="0" xfId="36" applyFont="1" applyAlignment="1">
      <alignment horizontal="center" vertical="center"/>
    </xf>
    <xf numFmtId="14" fontId="8" fillId="0" borderId="0" xfId="36" quotePrefix="1" applyNumberFormat="1" applyFont="1" applyAlignment="1">
      <alignment horizontal="center" vertical="center"/>
    </xf>
    <xf numFmtId="14" fontId="8" fillId="0" borderId="1" xfId="36" quotePrefix="1" applyNumberFormat="1" applyFont="1" applyBorder="1" applyAlignment="1">
      <alignment horizontal="center" vertical="center"/>
    </xf>
    <xf numFmtId="1" fontId="10" fillId="0" borderId="0" xfId="36" applyNumberFormat="1" applyFont="1" applyAlignment="1">
      <alignment horizontal="center"/>
    </xf>
    <xf numFmtId="0" fontId="10" fillId="0" borderId="0" xfId="36" applyNumberFormat="1" applyFont="1"/>
    <xf numFmtId="166" fontId="8" fillId="0" borderId="0" xfId="1" applyNumberFormat="1" applyFont="1" applyFill="1" applyAlignment="1">
      <alignment horizontal="right"/>
    </xf>
    <xf numFmtId="0" fontId="10" fillId="0" borderId="0" xfId="36" quotePrefix="1" applyNumberFormat="1" applyFont="1" applyAlignment="1">
      <alignment horizontal="left" indent="1"/>
    </xf>
    <xf numFmtId="166" fontId="8" fillId="0" borderId="0" xfId="1" applyNumberFormat="1" applyFont="1" applyAlignment="1">
      <alignment horizontal="right"/>
    </xf>
    <xf numFmtId="0" fontId="10" fillId="0" borderId="0" xfId="36" applyNumberFormat="1" applyFont="1" applyFill="1"/>
    <xf numFmtId="0" fontId="10" fillId="0" borderId="0" xfId="36" quotePrefix="1" applyNumberFormat="1" applyFont="1"/>
    <xf numFmtId="1" fontId="34" fillId="0" borderId="0" xfId="36" applyNumberFormat="1" applyFont="1" applyAlignment="1">
      <alignment horizontal="center"/>
    </xf>
    <xf numFmtId="0" fontId="34" fillId="0" borderId="0" xfId="36" quotePrefix="1" applyNumberFormat="1" applyFont="1"/>
    <xf numFmtId="0" fontId="34" fillId="0" borderId="0" xfId="36" applyNumberFormat="1" applyFont="1"/>
    <xf numFmtId="166" fontId="34" fillId="0" borderId="0" xfId="1" applyNumberFormat="1" applyFont="1" applyFill="1"/>
    <xf numFmtId="166" fontId="50" fillId="0" borderId="0" xfId="1" applyNumberFormat="1" applyFont="1" applyFill="1"/>
    <xf numFmtId="166" fontId="50" fillId="0" borderId="0" xfId="1" applyNumberFormat="1" applyFont="1" applyFill="1" applyAlignment="1">
      <alignment horizontal="right"/>
    </xf>
    <xf numFmtId="0" fontId="34" fillId="0" borderId="0" xfId="36" applyNumberFormat="1" applyFont="1" applyFill="1"/>
    <xf numFmtId="166" fontId="52" fillId="0" borderId="0" xfId="69" applyNumberFormat="1" applyFont="1" applyFill="1"/>
    <xf numFmtId="0" fontId="10" fillId="0" borderId="0" xfId="36" applyNumberFormat="1" applyFont="1" applyAlignment="1">
      <alignment horizontal="center"/>
    </xf>
    <xf numFmtId="166" fontId="10" fillId="0" borderId="22" xfId="1" applyNumberFormat="1" applyFont="1" applyBorder="1"/>
    <xf numFmtId="166" fontId="17" fillId="0" borderId="0" xfId="1" applyNumberFormat="1" applyFont="1" applyAlignment="1">
      <alignment vertical="center"/>
    </xf>
    <xf numFmtId="41" fontId="10" fillId="0" borderId="0" xfId="36" applyFont="1"/>
    <xf numFmtId="41" fontId="10" fillId="0" borderId="0" xfId="36" applyFont="1" applyAlignment="1">
      <alignment horizontal="center"/>
    </xf>
    <xf numFmtId="0" fontId="22" fillId="0" borderId="0" xfId="20" applyFont="1" applyAlignment="1">
      <alignment horizontal="left" vertical="top"/>
    </xf>
    <xf numFmtId="166" fontId="40" fillId="0" borderId="0" xfId="1" applyNumberFormat="1" applyFont="1"/>
    <xf numFmtId="167" fontId="37" fillId="0" borderId="0" xfId="41" applyNumberFormat="1" applyFont="1"/>
    <xf numFmtId="167" fontId="10" fillId="0" borderId="0" xfId="2" applyNumberFormat="1" applyFont="1" applyAlignment="1">
      <alignment horizontal="center"/>
    </xf>
    <xf numFmtId="167" fontId="10" fillId="0" borderId="10" xfId="2" applyNumberFormat="1" applyFont="1" applyFill="1" applyBorder="1"/>
    <xf numFmtId="167" fontId="10" fillId="0" borderId="0" xfId="2" applyNumberFormat="1" applyFont="1"/>
    <xf numFmtId="168" fontId="34" fillId="0" borderId="0" xfId="2" applyNumberFormat="1" applyFont="1" applyFill="1" applyBorder="1"/>
    <xf numFmtId="0" fontId="34" fillId="0" borderId="0" xfId="20" applyFont="1"/>
    <xf numFmtId="0" fontId="34" fillId="0" borderId="0" xfId="20" applyFont="1" applyAlignment="1">
      <alignment wrapText="1"/>
    </xf>
    <xf numFmtId="166" fontId="34" fillId="0" borderId="0" xfId="1" applyNumberFormat="1" applyFont="1"/>
    <xf numFmtId="166" fontId="34" fillId="0" borderId="0" xfId="1" applyNumberFormat="1" applyFont="1" applyFill="1" applyAlignment="1">
      <alignment horizontal="left"/>
    </xf>
    <xf numFmtId="168" fontId="10" fillId="0" borderId="29" xfId="3" applyNumberFormat="1" applyFont="1" applyFill="1" applyBorder="1" applyAlignment="1">
      <alignment horizontal="center"/>
    </xf>
    <xf numFmtId="168" fontId="10" fillId="4" borderId="0" xfId="20" applyNumberFormat="1" applyFont="1" applyFill="1"/>
    <xf numFmtId="168" fontId="10" fillId="4" borderId="0" xfId="4" applyNumberFormat="1" applyFont="1" applyFill="1"/>
    <xf numFmtId="0" fontId="10" fillId="0" borderId="0" xfId="4" applyFont="1" applyFill="1" applyAlignment="1">
      <alignment horizontal="center" wrapText="1"/>
    </xf>
    <xf numFmtId="167" fontId="34" fillId="0" borderId="0" xfId="2" applyNumberFormat="1" applyFont="1" applyFill="1" applyBorder="1"/>
    <xf numFmtId="167" fontId="39" fillId="0" borderId="0" xfId="41" applyNumberFormat="1" applyFont="1" applyFill="1"/>
    <xf numFmtId="166" fontId="39" fillId="4" borderId="0" xfId="126" applyNumberFormat="1" applyFont="1" applyFill="1"/>
    <xf numFmtId="41" fontId="34" fillId="0" borderId="0" xfId="2" applyNumberFormat="1" applyFont="1" applyFill="1" applyBorder="1"/>
    <xf numFmtId="0" fontId="34" fillId="0" borderId="0" xfId="16" applyFont="1" applyAlignment="1">
      <alignment horizontal="left"/>
    </xf>
    <xf numFmtId="167" fontId="10" fillId="0" borderId="0" xfId="2" applyNumberFormat="1" applyFont="1" applyFill="1" applyAlignment="1">
      <alignment horizontal="center"/>
    </xf>
    <xf numFmtId="0" fontId="10" fillId="4" borderId="0" xfId="128" applyNumberFormat="1" applyFont="1" applyFill="1"/>
    <xf numFmtId="166" fontId="10" fillId="0" borderId="0" xfId="128" applyNumberFormat="1" applyFont="1"/>
    <xf numFmtId="0" fontId="10" fillId="4" borderId="0" xfId="128" applyNumberFormat="1" applyFont="1" applyFill="1" applyAlignment="1">
      <alignment horizontal="center"/>
    </xf>
    <xf numFmtId="166" fontId="10" fillId="0" borderId="0" xfId="128" applyNumberFormat="1" applyFont="1" applyAlignment="1">
      <alignment horizontal="center"/>
    </xf>
    <xf numFmtId="0" fontId="10" fillId="0" borderId="0" xfId="128" applyNumberFormat="1" applyFont="1" applyAlignment="1">
      <alignment horizontal="center"/>
    </xf>
    <xf numFmtId="166" fontId="10" fillId="4" borderId="0" xfId="128" applyNumberFormat="1" applyFont="1" applyFill="1"/>
    <xf numFmtId="0" fontId="1" fillId="0" borderId="0" xfId="129"/>
    <xf numFmtId="0" fontId="10" fillId="4" borderId="0" xfId="130" applyFont="1" applyFill="1" applyAlignment="1">
      <alignment horizontal="center" vertical="center"/>
    </xf>
    <xf numFmtId="37" fontId="10" fillId="4" borderId="0" xfId="131" applyNumberFormat="1" applyFont="1" applyFill="1"/>
    <xf numFmtId="37" fontId="62" fillId="0" borderId="0" xfId="132" applyFont="1"/>
    <xf numFmtId="37" fontId="10" fillId="4" borderId="0" xfId="129" applyNumberFormat="1" applyFont="1" applyFill="1" applyAlignment="1">
      <alignment horizontal="center" vertical="center"/>
    </xf>
    <xf numFmtId="9" fontId="8" fillId="4" borderId="29" xfId="133" applyFont="1" applyFill="1" applyBorder="1" applyAlignment="1">
      <alignment horizontal="center" vertical="center" wrapText="1"/>
    </xf>
    <xf numFmtId="166" fontId="10" fillId="4" borderId="22" xfId="134" applyNumberFormat="1" applyFill="1" applyBorder="1"/>
    <xf numFmtId="37" fontId="10" fillId="4" borderId="0" xfId="129" applyNumberFormat="1" applyFont="1" applyFill="1"/>
    <xf numFmtId="166" fontId="10" fillId="4" borderId="0" xfId="134" applyNumberFormat="1" applyFill="1"/>
    <xf numFmtId="166" fontId="10" fillId="0" borderId="0" xfId="134" applyNumberFormat="1"/>
    <xf numFmtId="37" fontId="10" fillId="0" borderId="0" xfId="129" applyNumberFormat="1" applyFont="1"/>
    <xf numFmtId="166" fontId="10" fillId="0" borderId="22" xfId="134" applyNumberFormat="1" applyBorder="1"/>
    <xf numFmtId="167" fontId="40" fillId="0" borderId="0" xfId="68" applyNumberFormat="1" applyFont="1" applyAlignment="1">
      <alignment horizontal="center"/>
    </xf>
    <xf numFmtId="167" fontId="0" fillId="0" borderId="1" xfId="41" applyNumberFormat="1" applyFont="1" applyFill="1" applyBorder="1"/>
    <xf numFmtId="0" fontId="10" fillId="0" borderId="0" xfId="20" applyFont="1" applyFill="1"/>
    <xf numFmtId="167" fontId="19" fillId="0" borderId="0" xfId="0" applyNumberFormat="1" applyFont="1"/>
    <xf numFmtId="0" fontId="10" fillId="0" borderId="0" xfId="4" applyFont="1" applyFill="1" applyBorder="1"/>
    <xf numFmtId="167" fontId="10" fillId="0" borderId="0" xfId="4" applyNumberFormat="1" applyFont="1" applyFill="1" applyBorder="1"/>
    <xf numFmtId="0" fontId="10" fillId="0" borderId="0" xfId="4" applyFont="1" applyFill="1" applyBorder="1" applyAlignment="1">
      <alignment horizontal="center"/>
    </xf>
    <xf numFmtId="168" fontId="10" fillId="0" borderId="0" xfId="4" applyNumberFormat="1" applyFont="1" applyFill="1" applyBorder="1"/>
    <xf numFmtId="0" fontId="10" fillId="0" borderId="0" xfId="0" applyFont="1" applyAlignment="1">
      <alignment horizontal="left" vertical="top" wrapText="1"/>
    </xf>
    <xf numFmtId="0" fontId="8" fillId="4" borderId="0" xfId="0" applyFont="1" applyFill="1" applyAlignment="1">
      <alignment horizontal="center"/>
    </xf>
    <xf numFmtId="0" fontId="8" fillId="0" borderId="0" xfId="0" applyFont="1" applyAlignment="1">
      <alignment horizontal="center"/>
    </xf>
    <xf numFmtId="0" fontId="19" fillId="0" borderId="0" xfId="0" applyFont="1" applyAlignment="1">
      <alignment horizontal="center"/>
    </xf>
    <xf numFmtId="0" fontId="10" fillId="0" borderId="0" xfId="16" applyFont="1" applyAlignment="1">
      <alignment horizontal="center" vertical="center"/>
    </xf>
    <xf numFmtId="0" fontId="8" fillId="0" borderId="0" xfId="4" applyFont="1" applyAlignment="1">
      <alignment horizontal="center"/>
    </xf>
    <xf numFmtId="0" fontId="10" fillId="0" borderId="0" xfId="4" applyFont="1" applyAlignment="1">
      <alignment horizontal="left" vertical="top" wrapText="1"/>
    </xf>
    <xf numFmtId="0" fontId="8" fillId="0" borderId="9" xfId="4" applyFont="1" applyBorder="1" applyAlignment="1">
      <alignment horizontal="center"/>
    </xf>
    <xf numFmtId="0" fontId="8" fillId="0" borderId="10" xfId="4" applyFont="1" applyBorder="1" applyAlignment="1">
      <alignment horizontal="center"/>
    </xf>
    <xf numFmtId="0" fontId="8" fillId="0" borderId="11" xfId="4" applyFont="1" applyBorder="1" applyAlignment="1">
      <alignment horizontal="center"/>
    </xf>
    <xf numFmtId="0" fontId="10" fillId="0" borderId="0" xfId="4" applyFont="1" applyAlignment="1">
      <alignment horizontal="left" wrapText="1"/>
    </xf>
    <xf numFmtId="0" fontId="8" fillId="4" borderId="0" xfId="1" applyNumberFormat="1" applyFont="1" applyFill="1" applyAlignment="1">
      <alignment horizontal="center"/>
    </xf>
    <xf numFmtId="0" fontId="8" fillId="0" borderId="0" xfId="1" applyNumberFormat="1" applyFont="1" applyFill="1" applyAlignment="1">
      <alignment horizontal="center"/>
    </xf>
    <xf numFmtId="0" fontId="10" fillId="0" borderId="0" xfId="1" applyNumberFormat="1" applyFont="1" applyFill="1" applyAlignment="1">
      <alignment horizontal="left"/>
    </xf>
    <xf numFmtId="0" fontId="8" fillId="0" borderId="1" xfId="1" applyNumberFormat="1" applyFont="1" applyBorder="1" applyAlignment="1">
      <alignment horizontal="center"/>
    </xf>
    <xf numFmtId="0" fontId="8" fillId="4" borderId="1" xfId="1" applyNumberFormat="1" applyFont="1" applyFill="1" applyBorder="1" applyAlignment="1">
      <alignment horizontal="center"/>
    </xf>
    <xf numFmtId="0" fontId="8" fillId="0" borderId="1" xfId="1" applyNumberFormat="1" applyFont="1" applyFill="1" applyBorder="1" applyAlignment="1">
      <alignment horizontal="center"/>
    </xf>
    <xf numFmtId="0" fontId="10" fillId="0" borderId="0" xfId="1" applyNumberFormat="1" applyFont="1" applyAlignment="1">
      <alignment horizontal="left" vertical="top" wrapText="1"/>
    </xf>
    <xf numFmtId="0" fontId="10" fillId="4" borderId="0" xfId="1" applyNumberFormat="1" applyFont="1" applyFill="1" applyAlignment="1">
      <alignment horizontal="left" vertical="top" wrapText="1"/>
    </xf>
    <xf numFmtId="0" fontId="10" fillId="0" borderId="0" xfId="1" applyNumberFormat="1" applyFont="1" applyFill="1" applyBorder="1" applyAlignment="1">
      <alignment horizontal="left" wrapText="1"/>
    </xf>
    <xf numFmtId="0" fontId="10" fillId="0" borderId="0" xfId="1" applyNumberFormat="1" applyFont="1" applyFill="1" applyBorder="1" applyAlignment="1">
      <alignment horizontal="left"/>
    </xf>
    <xf numFmtId="0" fontId="10" fillId="0" borderId="0" xfId="1" applyNumberFormat="1" applyFont="1" applyFill="1" applyAlignment="1">
      <alignment horizontal="left" wrapText="1"/>
    </xf>
    <xf numFmtId="0" fontId="10" fillId="0" borderId="0" xfId="1" applyNumberFormat="1" applyFont="1" applyAlignment="1">
      <alignment horizontal="left" wrapText="1"/>
    </xf>
    <xf numFmtId="0" fontId="10" fillId="0" borderId="0" xfId="1" applyNumberFormat="1" applyFont="1" applyAlignment="1">
      <alignment horizontal="left" vertical="top"/>
    </xf>
    <xf numFmtId="0" fontId="10" fillId="0" borderId="0" xfId="64" applyNumberFormat="1" applyFont="1" applyFill="1" applyBorder="1" applyAlignment="1">
      <alignment horizontal="left" wrapText="1"/>
    </xf>
    <xf numFmtId="0" fontId="10" fillId="0" borderId="0" xfId="20" applyFont="1" applyAlignment="1">
      <alignment horizontal="left" vertical="top" wrapText="1"/>
    </xf>
    <xf numFmtId="0" fontId="8" fillId="0" borderId="12" xfId="20" applyFont="1" applyBorder="1" applyAlignment="1">
      <alignment horizontal="center"/>
    </xf>
    <xf numFmtId="0" fontId="8" fillId="0" borderId="13" xfId="20" applyFont="1" applyBorder="1" applyAlignment="1">
      <alignment horizontal="center"/>
    </xf>
    <xf numFmtId="0" fontId="8" fillId="0" borderId="14" xfId="20" applyFont="1" applyBorder="1" applyAlignment="1">
      <alignment horizontal="center"/>
    </xf>
    <xf numFmtId="0" fontId="8" fillId="0" borderId="15" xfId="20" applyFont="1" applyBorder="1" applyAlignment="1">
      <alignment horizontal="center"/>
    </xf>
    <xf numFmtId="0" fontId="8" fillId="0" borderId="4" xfId="20" applyFont="1" applyBorder="1" applyAlignment="1">
      <alignment horizontal="center"/>
    </xf>
    <xf numFmtId="0" fontId="8" fillId="0" borderId="16" xfId="20" applyFont="1" applyBorder="1" applyAlignment="1">
      <alignment horizontal="center"/>
    </xf>
    <xf numFmtId="0" fontId="8" fillId="0" borderId="9" xfId="20" applyFont="1" applyBorder="1" applyAlignment="1">
      <alignment horizontal="center"/>
    </xf>
    <xf numFmtId="0" fontId="8" fillId="0" borderId="10" xfId="20" applyFont="1" applyBorder="1" applyAlignment="1">
      <alignment horizontal="center"/>
    </xf>
    <xf numFmtId="0" fontId="8" fillId="0" borderId="11" xfId="20" applyFont="1" applyBorder="1" applyAlignment="1">
      <alignment horizontal="center"/>
    </xf>
    <xf numFmtId="167" fontId="8" fillId="0" borderId="0" xfId="17" applyNumberFormat="1" applyFont="1" applyFill="1" applyAlignment="1">
      <alignment horizontal="center"/>
    </xf>
    <xf numFmtId="0" fontId="44" fillId="4" borderId="0" xfId="40" applyFont="1" applyFill="1" applyAlignment="1">
      <alignment horizontal="center"/>
    </xf>
    <xf numFmtId="0" fontId="49" fillId="4" borderId="0" xfId="0" applyFont="1" applyFill="1" applyAlignment="1">
      <alignment horizontal="center"/>
    </xf>
    <xf numFmtId="0" fontId="49" fillId="0" borderId="0" xfId="0" applyFont="1" applyAlignment="1">
      <alignment horizontal="center"/>
    </xf>
  </cellXfs>
  <cellStyles count="135">
    <cellStyle name="Accent1 2" xfId="6" xr:uid="{00000000-0005-0000-0000-000000000000}"/>
    <cellStyle name="AF Column - IBM Cognos" xfId="70" xr:uid="{E1652224-DC25-48A5-9DE3-E3B537426B58}"/>
    <cellStyle name="AF Data - IBM Cognos" xfId="71" xr:uid="{540B1DAC-975C-4C95-95B1-E0D95434E570}"/>
    <cellStyle name="AF Data 0 - IBM Cognos" xfId="72" xr:uid="{E01C532F-1184-435F-8E7F-1D89D815D085}"/>
    <cellStyle name="AF Data 1 - IBM Cognos" xfId="73" xr:uid="{E3B35856-1F40-4EEE-BEA2-CE5AF94932EB}"/>
    <cellStyle name="AF Data 2 - IBM Cognos" xfId="74" xr:uid="{BCC9FC30-215E-4564-911D-7F0409FC702D}"/>
    <cellStyle name="AF Data 3 - IBM Cognos" xfId="75" xr:uid="{DFCB210D-A6D0-4DC9-983C-2CD95E0CB354}"/>
    <cellStyle name="AF Data 4 - IBM Cognos" xfId="76" xr:uid="{1C963AAF-E875-46A7-A93A-6330ECF94375}"/>
    <cellStyle name="AF Data 5 - IBM Cognos" xfId="77" xr:uid="{4F827E11-4358-49EF-AD9D-ECA67001CA63}"/>
    <cellStyle name="AF Data Leaf - IBM Cognos" xfId="78" xr:uid="{02E0F655-FB95-46F7-9057-BA4E60543E77}"/>
    <cellStyle name="AF Header - IBM Cognos" xfId="79" xr:uid="{71ED8B4C-F86C-4A8E-BC14-08992741BFC7}"/>
    <cellStyle name="AF Header 0 - IBM Cognos" xfId="80" xr:uid="{B34DDAA0-5333-45A2-BC2E-03058685A026}"/>
    <cellStyle name="AF Header 1 - IBM Cognos" xfId="81" xr:uid="{66825C2C-A8EC-4884-95DA-F7A4A0320955}"/>
    <cellStyle name="AF Header 2 - IBM Cognos" xfId="82" xr:uid="{59905066-38F5-4284-A872-21D8FF7AB540}"/>
    <cellStyle name="AF Header 3 - IBM Cognos" xfId="83" xr:uid="{EC04E496-66E8-4801-BA49-504AB5911024}"/>
    <cellStyle name="AF Header 4 - IBM Cognos" xfId="84" xr:uid="{12827DC5-DC69-422B-B4D4-4E5759A87556}"/>
    <cellStyle name="AF Header 5 - IBM Cognos" xfId="85" xr:uid="{17A0E551-BE82-4588-8D86-2A07E3B8D27A}"/>
    <cellStyle name="AF Header Leaf - IBM Cognos" xfId="86" xr:uid="{192C2549-7C95-43D2-973C-DF8CCB83B817}"/>
    <cellStyle name="AF Row - IBM Cognos" xfId="87" xr:uid="{0FFB1E61-BC1B-4994-8A8D-4EF1D88010E4}"/>
    <cellStyle name="AF Row 0 - IBM Cognos" xfId="88" xr:uid="{F8ACE146-1DF5-41E2-93A7-F5423BF78E02}"/>
    <cellStyle name="AF Row 1 - IBM Cognos" xfId="89" xr:uid="{0A735907-6792-4C35-A3B9-37DF8D74F754}"/>
    <cellStyle name="AF Row 2 - IBM Cognos" xfId="90" xr:uid="{46E4ACCE-F8B6-462B-9749-704EE9FB35E8}"/>
    <cellStyle name="AF Row 3 - IBM Cognos" xfId="91" xr:uid="{C86FE879-D54B-4874-843E-37C987A09D83}"/>
    <cellStyle name="AF Row 4 - IBM Cognos" xfId="92" xr:uid="{CB157F29-0A59-4A00-AB15-CA36E704E232}"/>
    <cellStyle name="AF Row 5 - IBM Cognos" xfId="93" xr:uid="{87691369-9B68-484E-ACA4-5AEAE0314818}"/>
    <cellStyle name="AF Row Leaf - IBM Cognos" xfId="94" xr:uid="{F0800B83-4CDE-46E7-9F4F-E5F00C089C1C}"/>
    <cellStyle name="AF Subnm - IBM Cognos" xfId="95" xr:uid="{3DC43029-0B51-4D74-A5B4-6085E3ADFF14}"/>
    <cellStyle name="AF Title - IBM Cognos" xfId="96" xr:uid="{18E4BF30-A28C-4ED1-9188-19860887480F}"/>
    <cellStyle name="CAFE Subnm Parameter" xfId="97" xr:uid="{5F1081BB-BBB5-4BFE-84CB-A0D2AF290667}"/>
    <cellStyle name="Calculated Column - IBM Cognos" xfId="98" xr:uid="{DDBF0D2E-F7B7-4424-AB60-B4DF75A19C93}"/>
    <cellStyle name="Calculated Column Name - IBM Cognos" xfId="99" xr:uid="{15CEB9F3-D191-49D3-955E-488CEB41E7B8}"/>
    <cellStyle name="Calculated Row - IBM Cognos" xfId="100" xr:uid="{F4C67E95-FEB1-4F67-91AB-74D514E102A5}"/>
    <cellStyle name="Calculated Row Name - IBM Cognos" xfId="101" xr:uid="{0EACFA6D-AFB7-4CC2-8D7B-463D43B8F17E}"/>
    <cellStyle name="Column Name - IBM Cognos" xfId="102" xr:uid="{95A47C02-2CC5-426C-B7E8-F7EC4A070F1E}"/>
    <cellStyle name="Column Template - IBM Cognos" xfId="103" xr:uid="{F5558859-BE2F-4F97-9C50-BB3DB7C55A87}"/>
    <cellStyle name="Comma" xfId="1" builtinId="3"/>
    <cellStyle name="Comma [0]" xfId="36" builtinId="6"/>
    <cellStyle name="Comma [0] 2" xfId="38" xr:uid="{20E2A5F2-9F5B-417D-A80B-2BCBDF72EF18}"/>
    <cellStyle name="Comma 10" xfId="126" xr:uid="{49B25560-3DA3-4290-BD0C-EB897690C49C}"/>
    <cellStyle name="Comma 12" xfId="62" xr:uid="{D8628388-8288-4942-852E-2E6A4C561143}"/>
    <cellStyle name="Comma 17" xfId="47" xr:uid="{1035EC0A-9B3B-4B24-BE3C-B6684889CF24}"/>
    <cellStyle name="Comma 19 2" xfId="44" xr:uid="{D2CF7E2D-DBDD-4C54-80CA-E02AB6FBC8F5}"/>
    <cellStyle name="Comma 2" xfId="5" xr:uid="{00000000-0005-0000-0000-000003000000}"/>
    <cellStyle name="Comma 2 2" xfId="28" xr:uid="{00000000-0005-0000-0000-000004000000}"/>
    <cellStyle name="Comma 2 3" xfId="56" xr:uid="{263BEC33-D63C-474C-969C-15D9C182D92C}"/>
    <cellStyle name="Comma 2 3 2" xfId="66" xr:uid="{F836A522-A7ED-459A-AFF1-0FEF2EAC1F53}"/>
    <cellStyle name="Comma 2 3 4" xfId="134" xr:uid="{004617FD-1167-46D4-959D-DBE9BA2D3DB3}"/>
    <cellStyle name="Comma 3" xfId="32" xr:uid="{00000000-0005-0000-0000-000005000000}"/>
    <cellStyle name="Comma 3 100" xfId="26" xr:uid="{00000000-0005-0000-0000-000006000000}"/>
    <cellStyle name="Comma 304" xfId="22" xr:uid="{00000000-0005-0000-0000-000007000000}"/>
    <cellStyle name="Comma 4" xfId="54" xr:uid="{7EB2A618-DEAF-4690-89A5-67D31EC90C92}"/>
    <cellStyle name="Comma 6 2 2 2" xfId="64" xr:uid="{026802D5-1468-4145-B9D7-9C2D4CAF8E9E}"/>
    <cellStyle name="Comma 61" xfId="128" xr:uid="{9626E7E7-A316-41A8-83D1-0D0D3753CED4}"/>
    <cellStyle name="Currency" xfId="2" builtinId="4"/>
    <cellStyle name="Currency 10" xfId="41" xr:uid="{721AC753-6007-4DA4-973B-2CDEE909D3AD}"/>
    <cellStyle name="Currency 10 5" xfId="127" xr:uid="{48576214-23CB-4908-BFB0-D671E07FA059}"/>
    <cellStyle name="Currency 11" xfId="63" xr:uid="{71621030-3B62-4819-B5E2-847F18506828}"/>
    <cellStyle name="Currency 11 3" xfId="43" xr:uid="{2CB0799A-9DFC-4D81-9D81-BA18EC118BD1}"/>
    <cellStyle name="Currency 16" xfId="52" xr:uid="{67107010-6192-41B2-B8FF-992B3C54B3ED}"/>
    <cellStyle name="Currency 2" xfId="17" xr:uid="{00000000-0005-0000-0000-000009000000}"/>
    <cellStyle name="Currency 2 2" xfId="34" xr:uid="{00000000-0005-0000-0000-00000A000000}"/>
    <cellStyle name="Currency 2 3" xfId="60" xr:uid="{3A535A0E-23F3-44DF-BBEE-8AD3CD96DA5A}"/>
    <cellStyle name="Currency 230" xfId="23" xr:uid="{00000000-0005-0000-0000-00000B000000}"/>
    <cellStyle name="Differs From Base - IBM Cognos" xfId="104" xr:uid="{E49E9EA2-EDF0-42E3-AA4C-E21D0582450E}"/>
    <cellStyle name="Edit - IBM Cognos" xfId="105" xr:uid="{29DE55E7-B3BF-4FF4-843E-D2E20B737A80}"/>
    <cellStyle name="Formula - IBM Cognos" xfId="106" xr:uid="{EFAE8841-E7E0-4CD9-8B55-8EC62DE26DAD}"/>
    <cellStyle name="Group Name - IBM Cognos" xfId="107" xr:uid="{ECC30E62-BB7A-4A2C-8108-5CD8629D5037}"/>
    <cellStyle name="Hold Values - IBM Cognos" xfId="108" xr:uid="{C1B5ACE9-44C8-403E-8CAE-5482A0CCF6E0}"/>
    <cellStyle name="Hyperlink" xfId="69" builtinId="8"/>
    <cellStyle name="List Name - IBM Cognos" xfId="109" xr:uid="{5C013D8B-1760-4F6D-9C6C-6209B708D4FE}"/>
    <cellStyle name="LL Base" xfId="7" xr:uid="{00000000-0005-0000-0000-00000C000000}"/>
    <cellStyle name="Locked - IBM Cognos" xfId="110" xr:uid="{6DA86BC5-74B4-48D9-B461-FF8F0AC137AE}"/>
    <cellStyle name="Measure - IBM Cognos" xfId="111" xr:uid="{43EB9566-B2BA-40F9-943D-AD4F57B339DB}"/>
    <cellStyle name="Measure Header - IBM Cognos" xfId="112" xr:uid="{038996C4-E308-4271-A9D5-59845469BF5A}"/>
    <cellStyle name="Measure Name - IBM Cognos" xfId="113" xr:uid="{C4BAAF0D-8CD0-4998-AF8F-AE19D4FC0CAE}"/>
    <cellStyle name="Measure Summary - IBM Cognos" xfId="114" xr:uid="{7165681D-78D9-456E-AD44-FE3442E10249}"/>
    <cellStyle name="Measure Summary TM1 - IBM Cognos" xfId="115" xr:uid="{59F79EF5-18EB-4C84-A13F-E9A3E171C08A}"/>
    <cellStyle name="Measure Template - IBM Cognos" xfId="116" xr:uid="{C52FB21B-07B9-40C2-9B20-50CF11522CA6}"/>
    <cellStyle name="More - IBM Cognos" xfId="117" xr:uid="{BD0CB680-6171-471E-9EDE-807734A5D2B1}"/>
    <cellStyle name="Normal" xfId="0" builtinId="0" customBuiltin="1"/>
    <cellStyle name="Normal 10 25" xfId="21" xr:uid="{00000000-0005-0000-0000-00000E000000}"/>
    <cellStyle name="Normal 100" xfId="40" xr:uid="{734F59D1-014B-423C-AB19-9600C526EBBB}"/>
    <cellStyle name="Normal 102 3 2" xfId="67" xr:uid="{81BB5E53-2605-4775-966A-8703D71C9BE3}"/>
    <cellStyle name="Normal 102 3 2 2" xfId="131" xr:uid="{B3B9FB25-8B45-4917-AAF8-0AAF1493F45A}"/>
    <cellStyle name="Normal 104" xfId="42" xr:uid="{690DD1B8-CA52-4E5C-9842-AB5BE91336B7}"/>
    <cellStyle name="Normal 13 2 2 4" xfId="46" xr:uid="{1168E284-BC32-4A6D-AE49-0A72CC530A96}"/>
    <cellStyle name="Normal 145" xfId="129" xr:uid="{510A2008-597C-46BF-A2B7-7EAAD6C04E04}"/>
    <cellStyle name="Normal 2" xfId="4" xr:uid="{00000000-0005-0000-0000-00000F000000}"/>
    <cellStyle name="Normal 2 13" xfId="49" xr:uid="{1957A423-E799-4181-A3BE-C4DE59C4C4A4}"/>
    <cellStyle name="Normal 2 19" xfId="45" xr:uid="{0C1D699C-7C85-455C-8650-1B97E0801E64}"/>
    <cellStyle name="Normal 2 2" xfId="19" xr:uid="{00000000-0005-0000-0000-000010000000}"/>
    <cellStyle name="Normal 2 2 2" xfId="65" xr:uid="{2C20E580-0B16-46F3-ABBE-D042AE626C60}"/>
    <cellStyle name="Normal 3" xfId="8" xr:uid="{00000000-0005-0000-0000-000011000000}"/>
    <cellStyle name="Normal 3 2" xfId="31" xr:uid="{00000000-0005-0000-0000-000012000000}"/>
    <cellStyle name="Normal 3 2 2" xfId="51" xr:uid="{984967AD-4662-4D41-A6FB-3F446A72A39F}"/>
    <cellStyle name="Normal 3 3" xfId="55" xr:uid="{B6014167-17C1-4DBF-AA53-94B640A60D73}"/>
    <cellStyle name="Normal 3 4 10" xfId="25" xr:uid="{00000000-0005-0000-0000-000013000000}"/>
    <cellStyle name="Normal 4" xfId="16" xr:uid="{00000000-0005-0000-0000-000014000000}"/>
    <cellStyle name="Normal 4 2" xfId="20" xr:uid="{00000000-0005-0000-0000-000015000000}"/>
    <cellStyle name="Normal 4 2 4" xfId="130" xr:uid="{5807ADAE-A147-4DC1-AF54-768D48957B95}"/>
    <cellStyle name="Normal 4 2 7" xfId="50" xr:uid="{A2001CF3-200A-4C63-90C6-C4CAF32FF604}"/>
    <cellStyle name="Normal 4 3" xfId="61" xr:uid="{9F80E964-5D52-4962-8169-D5313F74D101}"/>
    <cellStyle name="Normal 5" xfId="39" xr:uid="{F73FC472-84FA-43D5-B0A6-AE1C620DAB47}"/>
    <cellStyle name="Normal 536" xfId="35" xr:uid="{00000000-0005-0000-0000-000016000000}"/>
    <cellStyle name="Normal 538" xfId="30" xr:uid="{00000000-0005-0000-0000-000017000000}"/>
    <cellStyle name="Normal 6" xfId="53" xr:uid="{FAF85750-EA2F-4C96-9B06-E7163907A937}"/>
    <cellStyle name="Normal 630" xfId="27" xr:uid="{00000000-0005-0000-0000-000018000000}"/>
    <cellStyle name="Normal 630 2" xfId="37" xr:uid="{00000000-0005-0000-0000-000019000000}"/>
    <cellStyle name="Normal 639" xfId="48" xr:uid="{D6031B99-9969-4E90-A73A-FB43ED86EA77}"/>
    <cellStyle name="Normal_NNEEC &amp; SUBS Prov Calc" xfId="132" xr:uid="{9185AFB6-9949-4890-A4B4-FA6AFC8ADFCD}"/>
    <cellStyle name="Pending Change - IBM Cognos" xfId="118" xr:uid="{49CD26DD-75B8-448C-90AF-E5D9490BB90E}"/>
    <cellStyle name="Percent" xfId="3" builtinId="5"/>
    <cellStyle name="Percent 173" xfId="24" xr:uid="{00000000-0005-0000-0000-00001B000000}"/>
    <cellStyle name="Percent 2" xfId="18" xr:uid="{00000000-0005-0000-0000-00001C000000}"/>
    <cellStyle name="Percent 2 2" xfId="29" xr:uid="{00000000-0005-0000-0000-00001D000000}"/>
    <cellStyle name="Percent 2 3" xfId="57" xr:uid="{F6E472E7-70FB-43C8-95E0-352907B06062}"/>
    <cellStyle name="Percent 3" xfId="33" xr:uid="{00000000-0005-0000-0000-00001E000000}"/>
    <cellStyle name="Percent 3 2" xfId="59" xr:uid="{6F337FA9-74EE-44F9-8201-34A4CDCC784A}"/>
    <cellStyle name="Percent 3 3" xfId="58" xr:uid="{C31DBBAC-E11F-47CE-AFF6-52F34C7389EF}"/>
    <cellStyle name="Percent 4" xfId="68" xr:uid="{87B25C38-00B9-4DD0-8BDA-3303950D985A}"/>
    <cellStyle name="Percent 45" xfId="133" xr:uid="{E800E46A-A623-485B-81F3-548C59F2B0A6}"/>
    <cellStyle name="PSChar" xfId="9" xr:uid="{00000000-0005-0000-0000-00001F000000}"/>
    <cellStyle name="PSDate" xfId="10" xr:uid="{00000000-0005-0000-0000-000020000000}"/>
    <cellStyle name="PSDec" xfId="11" xr:uid="{00000000-0005-0000-0000-000021000000}"/>
    <cellStyle name="PSHeading" xfId="12" xr:uid="{00000000-0005-0000-0000-000022000000}"/>
    <cellStyle name="PSInt" xfId="13" xr:uid="{00000000-0005-0000-0000-000023000000}"/>
    <cellStyle name="PSSpacer" xfId="14" xr:uid="{00000000-0005-0000-0000-000024000000}"/>
    <cellStyle name="Row Name - IBM Cognos" xfId="119" xr:uid="{5DF75F0D-61D1-4FFD-8C0C-0674991DD523}"/>
    <cellStyle name="Row Template - IBM Cognos" xfId="120" xr:uid="{6C5D26B4-18E9-40E0-B144-DE62AF0BB1BF}"/>
    <cellStyle name="Style 1" xfId="15" xr:uid="{00000000-0005-0000-0000-000025000000}"/>
    <cellStyle name="Summary Column Name - IBM Cognos" xfId="121" xr:uid="{CFAD451F-D2B7-49A3-8C75-74CFEAE63EA5}"/>
    <cellStyle name="Summary Column Name TM1 - IBM Cognos" xfId="122" xr:uid="{482AA4FC-6B0A-4179-A72E-E1B243159C81}"/>
    <cellStyle name="Summary Row Name - IBM Cognos" xfId="123" xr:uid="{A24BBFC8-AE20-49A3-B129-21363DB3B307}"/>
    <cellStyle name="Summary Row Name TM1 - IBM Cognos" xfId="124" xr:uid="{E39E94A4-EE74-4922-A228-EE26FF565848}"/>
    <cellStyle name="Unsaved Change - IBM Cognos" xfId="125" xr:uid="{7850C918-56D0-4917-A7F9-1DE766206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9900"/>
      <color rgb="FF0000FF"/>
      <color rgb="FF5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16565</xdr:colOff>
      <xdr:row>53</xdr:row>
      <xdr:rowOff>142875</xdr:rowOff>
    </xdr:from>
    <xdr:to>
      <xdr:col>3</xdr:col>
      <xdr:colOff>1010478</xdr:colOff>
      <xdr:row>56</xdr:row>
      <xdr:rowOff>0</xdr:rowOff>
    </xdr:to>
    <xdr:sp macro="" textlink="">
      <xdr:nvSpPr>
        <xdr:cNvPr id="2" name="Double Bracket 1">
          <a:extLst>
            <a:ext uri="{FF2B5EF4-FFF2-40B4-BE49-F238E27FC236}">
              <a16:creationId xmlns:a16="http://schemas.microsoft.com/office/drawing/2014/main" id="{8061498D-64F2-447F-9264-77B87AC0318A}"/>
            </a:ext>
          </a:extLst>
        </xdr:cNvPr>
        <xdr:cNvSpPr/>
      </xdr:nvSpPr>
      <xdr:spPr>
        <a:xfrm>
          <a:off x="3464615" y="7677150"/>
          <a:ext cx="993913"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zoomScaleNormal="100" zoomScalePageLayoutView="70" workbookViewId="0">
      <selection activeCell="C39" sqref="C39"/>
    </sheetView>
  </sheetViews>
  <sheetFormatPr defaultColWidth="8.7265625" defaultRowHeight="14.5" x14ac:dyDescent="0.35"/>
  <cols>
    <col min="1" max="1" width="13.1796875" style="109" bestFit="1" customWidth="1"/>
    <col min="2" max="2" width="1.7265625" style="109" customWidth="1"/>
    <col min="3" max="3" width="82.54296875" style="109" bestFit="1" customWidth="1"/>
    <col min="4" max="4" width="1.7265625" style="109" customWidth="1"/>
    <col min="5" max="5" width="39.7265625" style="109" bestFit="1" customWidth="1"/>
    <col min="6" max="6" width="8.7265625" style="109"/>
    <col min="7" max="7" width="13.54296875" style="109" customWidth="1"/>
    <col min="8" max="16384" width="8.7265625" style="109"/>
  </cols>
  <sheetData>
    <row r="1" spans="1:9" x14ac:dyDescent="0.35">
      <c r="A1" s="749" t="s">
        <v>979</v>
      </c>
      <c r="B1" s="749"/>
      <c r="C1" s="749"/>
      <c r="D1" s="749"/>
      <c r="E1" s="749"/>
      <c r="F1" s="110"/>
      <c r="G1" s="110"/>
    </row>
    <row r="2" spans="1:9" x14ac:dyDescent="0.35">
      <c r="A2" s="750" t="s">
        <v>5</v>
      </c>
      <c r="B2" s="750"/>
      <c r="C2" s="750"/>
      <c r="D2" s="750"/>
      <c r="E2" s="750"/>
      <c r="F2" s="110"/>
      <c r="G2" s="110"/>
    </row>
    <row r="3" spans="1:9" x14ac:dyDescent="0.35">
      <c r="A3" s="750" t="s">
        <v>189</v>
      </c>
      <c r="B3" s="750"/>
      <c r="C3" s="750"/>
      <c r="D3" s="750"/>
      <c r="E3" s="750"/>
      <c r="F3" s="110"/>
      <c r="G3" s="110"/>
    </row>
    <row r="4" spans="1:9" x14ac:dyDescent="0.35">
      <c r="A4" s="750" t="s">
        <v>121</v>
      </c>
      <c r="B4" s="750"/>
      <c r="C4" s="750"/>
      <c r="D4" s="750"/>
      <c r="E4" s="750"/>
      <c r="F4" s="110"/>
      <c r="G4" s="110"/>
    </row>
    <row r="5" spans="1:9" x14ac:dyDescent="0.35">
      <c r="A5" s="23"/>
      <c r="B5" s="23"/>
      <c r="C5" s="59" t="s">
        <v>115</v>
      </c>
      <c r="D5" s="110"/>
      <c r="E5" s="233" t="s">
        <v>12</v>
      </c>
      <c r="F5" s="110"/>
      <c r="G5" s="110"/>
    </row>
    <row r="6" spans="1:9" x14ac:dyDescent="0.35">
      <c r="E6" s="233"/>
    </row>
    <row r="7" spans="1:9" x14ac:dyDescent="0.35">
      <c r="A7" s="33" t="s">
        <v>122</v>
      </c>
      <c r="B7" s="1"/>
      <c r="C7" s="33" t="s">
        <v>25</v>
      </c>
      <c r="E7" s="33" t="s">
        <v>686</v>
      </c>
    </row>
    <row r="8" spans="1:9" x14ac:dyDescent="0.35">
      <c r="A8" s="18">
        <v>0</v>
      </c>
      <c r="B8" s="1"/>
      <c r="C8" s="1" t="str">
        <f>'WS 0 Total RR Summary'!A4</f>
        <v>Total Transmission Revenue Requirements Summary</v>
      </c>
      <c r="E8" s="234"/>
    </row>
    <row r="9" spans="1:9" x14ac:dyDescent="0.35">
      <c r="A9" s="18">
        <v>1</v>
      </c>
      <c r="B9" s="1"/>
      <c r="C9" s="1" t="str">
        <f>'WS 1 Base and RR'!A4</f>
        <v>Transmission Investment Base and Transmission Revenue Requirements</v>
      </c>
      <c r="E9" s="234"/>
    </row>
    <row r="10" spans="1:9" x14ac:dyDescent="0.35">
      <c r="A10" s="18">
        <v>2</v>
      </c>
      <c r="B10" s="1"/>
      <c r="C10" s="1" t="str">
        <f>'WS 2 Return and Taxes'!A4</f>
        <v xml:space="preserve">Return and Associated Income Taxes </v>
      </c>
      <c r="D10" s="110"/>
      <c r="E10" s="234"/>
      <c r="F10" s="110"/>
      <c r="G10" s="110"/>
      <c r="H10" s="110"/>
      <c r="I10" s="110"/>
    </row>
    <row r="11" spans="1:9" x14ac:dyDescent="0.35">
      <c r="A11" s="18">
        <v>3</v>
      </c>
      <c r="B11" s="1"/>
      <c r="C11" s="1" t="str">
        <f>'WS 3 Inv Base Detail'!A4</f>
        <v>Transmission Investment Base Detail</v>
      </c>
      <c r="E11" s="234"/>
    </row>
    <row r="12" spans="1:9" x14ac:dyDescent="0.35">
      <c r="A12" s="18" t="s">
        <v>158</v>
      </c>
      <c r="B12" s="1"/>
      <c r="C12" s="1" t="str">
        <f>'WS 3a 5-Qtr Avg. Inv. Base'!A4</f>
        <v>Transmission Investment Base Detail - Transmission Plant and Accumulated Depreciation</v>
      </c>
      <c r="E12" s="234"/>
    </row>
    <row r="13" spans="1:9" x14ac:dyDescent="0.35">
      <c r="A13" s="18" t="s">
        <v>427</v>
      </c>
      <c r="B13" s="1"/>
      <c r="C13" s="1" t="str">
        <f>'WS 3b 5QAvg PrepayMS'!A4</f>
        <v>Transmission Investment Base Detail - Prepayments and Materials and Supplies</v>
      </c>
      <c r="E13" s="234"/>
    </row>
    <row r="14" spans="1:9" x14ac:dyDescent="0.35">
      <c r="A14" s="18">
        <v>4</v>
      </c>
      <c r="B14" s="1"/>
      <c r="C14" s="1" t="str">
        <f>'WS 4 O&amp;M Detail'!A4</f>
        <v>Transmission Expense Detail</v>
      </c>
      <c r="E14" s="234"/>
    </row>
    <row r="15" spans="1:9" x14ac:dyDescent="0.35">
      <c r="A15" s="18">
        <v>5</v>
      </c>
      <c r="B15" s="1"/>
      <c r="C15" s="1" t="str">
        <f>'WS 5 Allocation Factors'!A4</f>
        <v>Transmission Allocation Factors</v>
      </c>
      <c r="E15" s="234"/>
    </row>
    <row r="16" spans="1:9" x14ac:dyDescent="0.35">
      <c r="A16" s="18">
        <v>6</v>
      </c>
      <c r="B16" s="1"/>
      <c r="C16" s="1" t="str">
        <f>'WS 6 Capitalization'!A4</f>
        <v>Capitalization</v>
      </c>
      <c r="E16" s="234"/>
    </row>
    <row r="17" spans="1:5" x14ac:dyDescent="0.35">
      <c r="A17" s="18">
        <v>7</v>
      </c>
      <c r="B17" s="1"/>
      <c r="C17" s="1" t="str">
        <f>'WS 7 Transmission Plant'!A4</f>
        <v>Transmission Plant - Additions, Retirements, Adjustments, Transfers</v>
      </c>
      <c r="E17" s="234"/>
    </row>
    <row r="18" spans="1:5" x14ac:dyDescent="0.35">
      <c r="A18" s="18">
        <v>8</v>
      </c>
      <c r="C18" s="1" t="str">
        <f>'WS 8 T Plant &gt;$5M'!A4</f>
        <v>Transmission Additions Greater Than $5 Million Support</v>
      </c>
      <c r="E18" s="234"/>
    </row>
    <row r="19" spans="1:5" x14ac:dyDescent="0.35">
      <c r="A19" s="18">
        <v>9</v>
      </c>
      <c r="B19" s="18"/>
      <c r="C19" s="2" t="str">
        <f>'WS 9 PBOPs'!A4</f>
        <v>PBOP Deferral Support</v>
      </c>
      <c r="E19" s="234"/>
    </row>
    <row r="20" spans="1:5" x14ac:dyDescent="0.35">
      <c r="A20" s="18">
        <v>10</v>
      </c>
      <c r="B20" s="18"/>
      <c r="C20" s="2" t="str">
        <f>'WS 10 ADIT WS'!A4</f>
        <v>Deficient/(Excess) ADIT Worksheet</v>
      </c>
      <c r="E20" s="234"/>
    </row>
    <row r="21" spans="1:5" x14ac:dyDescent="0.35">
      <c r="A21" s="18" t="s">
        <v>449</v>
      </c>
      <c r="B21" s="18"/>
      <c r="C21" s="2" t="str">
        <f>'WS 10a Remeasurement'!A5</f>
        <v>Deficient/(Excess)ADIT Worksheet - Remeasurement Support</v>
      </c>
      <c r="E21" s="234"/>
    </row>
    <row r="22" spans="1:5" x14ac:dyDescent="0.35">
      <c r="A22" s="18">
        <v>11</v>
      </c>
      <c r="B22" s="18"/>
      <c r="C22" s="2" t="str">
        <f>'WS 11 ADIT Proration'!A4</f>
        <v>FERC Account 282 ADIT Proration</v>
      </c>
      <c r="E22" s="234"/>
    </row>
    <row r="24" spans="1:5" x14ac:dyDescent="0.35">
      <c r="A24" s="33" t="s">
        <v>426</v>
      </c>
      <c r="C24" s="33" t="s">
        <v>25</v>
      </c>
      <c r="E24" s="33" t="s">
        <v>686</v>
      </c>
    </row>
    <row r="25" spans="1:5" x14ac:dyDescent="0.35">
      <c r="A25" s="234">
        <v>1</v>
      </c>
      <c r="C25" s="235" t="s">
        <v>362</v>
      </c>
      <c r="E25" s="234"/>
    </row>
    <row r="26" spans="1:5" x14ac:dyDescent="0.35">
      <c r="A26" s="234">
        <v>2</v>
      </c>
      <c r="C26" s="235" t="s">
        <v>324</v>
      </c>
      <c r="E26" s="234"/>
    </row>
    <row r="27" spans="1:5" x14ac:dyDescent="0.35">
      <c r="A27" s="234">
        <v>3</v>
      </c>
      <c r="C27" s="235" t="s">
        <v>352</v>
      </c>
      <c r="E27" s="234"/>
    </row>
    <row r="28" spans="1:5" x14ac:dyDescent="0.35">
      <c r="A28" s="234" t="s">
        <v>431</v>
      </c>
      <c r="C28" s="235" t="s">
        <v>578</v>
      </c>
      <c r="E28" s="234" t="s">
        <v>14</v>
      </c>
    </row>
    <row r="29" spans="1:5" x14ac:dyDescent="0.35">
      <c r="A29" s="234" t="s">
        <v>476</v>
      </c>
      <c r="C29" s="235" t="s">
        <v>13</v>
      </c>
      <c r="E29" s="234" t="s">
        <v>14</v>
      </c>
    </row>
    <row r="30" spans="1:5" x14ac:dyDescent="0.35">
      <c r="A30" s="234" t="s">
        <v>477</v>
      </c>
      <c r="C30" s="235" t="s">
        <v>463</v>
      </c>
      <c r="E30" s="234" t="s">
        <v>14</v>
      </c>
    </row>
    <row r="31" spans="1:5" x14ac:dyDescent="0.35">
      <c r="A31" s="234" t="s">
        <v>478</v>
      </c>
      <c r="C31" s="235" t="s">
        <v>465</v>
      </c>
      <c r="E31" s="234" t="s">
        <v>14</v>
      </c>
    </row>
    <row r="32" spans="1:5" x14ac:dyDescent="0.35">
      <c r="A32" s="234" t="s">
        <v>432</v>
      </c>
      <c r="C32" s="235" t="s">
        <v>577</v>
      </c>
      <c r="E32" s="234" t="s">
        <v>14</v>
      </c>
    </row>
    <row r="33" spans="1:5" x14ac:dyDescent="0.35">
      <c r="A33" s="234" t="s">
        <v>954</v>
      </c>
      <c r="C33" s="235" t="s">
        <v>499</v>
      </c>
      <c r="E33" s="234"/>
    </row>
    <row r="34" spans="1:5" x14ac:dyDescent="0.35">
      <c r="A34" s="234" t="s">
        <v>955</v>
      </c>
      <c r="C34" s="235" t="s">
        <v>525</v>
      </c>
      <c r="E34" s="234"/>
    </row>
    <row r="35" spans="1:5" x14ac:dyDescent="0.35">
      <c r="A35" s="234" t="s">
        <v>956</v>
      </c>
      <c r="C35" s="235" t="s">
        <v>532</v>
      </c>
      <c r="E35" s="234"/>
    </row>
    <row r="36" spans="1:5" x14ac:dyDescent="0.35">
      <c r="A36" s="234" t="s">
        <v>957</v>
      </c>
      <c r="C36" s="235" t="s">
        <v>19</v>
      </c>
      <c r="E36" s="234"/>
    </row>
    <row r="37" spans="1:5" x14ac:dyDescent="0.35">
      <c r="A37" s="234" t="s">
        <v>958</v>
      </c>
      <c r="C37" s="235" t="s">
        <v>479</v>
      </c>
      <c r="E37" s="234"/>
    </row>
    <row r="38" spans="1:5" x14ac:dyDescent="0.35">
      <c r="A38" s="234" t="s">
        <v>433</v>
      </c>
      <c r="C38" s="235" t="s">
        <v>469</v>
      </c>
      <c r="E38" s="234" t="s">
        <v>14</v>
      </c>
    </row>
    <row r="39" spans="1:5" x14ac:dyDescent="0.35">
      <c r="A39" s="234" t="s">
        <v>434</v>
      </c>
      <c r="C39" s="235" t="s">
        <v>576</v>
      </c>
      <c r="E39" s="234" t="s">
        <v>14</v>
      </c>
    </row>
    <row r="40" spans="1:5" x14ac:dyDescent="0.35">
      <c r="A40" s="234" t="s">
        <v>435</v>
      </c>
      <c r="C40" s="235" t="s">
        <v>473</v>
      </c>
      <c r="E40" s="234" t="s">
        <v>14</v>
      </c>
    </row>
    <row r="41" spans="1:5" x14ac:dyDescent="0.35">
      <c r="A41" s="234" t="s">
        <v>436</v>
      </c>
      <c r="C41" s="235" t="s">
        <v>475</v>
      </c>
      <c r="E41" s="234" t="s">
        <v>14</v>
      </c>
    </row>
    <row r="42" spans="1:5" x14ac:dyDescent="0.35">
      <c r="A42" s="234" t="s">
        <v>437</v>
      </c>
      <c r="C42" s="235" t="s">
        <v>574</v>
      </c>
      <c r="E42" s="234" t="s">
        <v>14</v>
      </c>
    </row>
    <row r="43" spans="1:5" x14ac:dyDescent="0.35">
      <c r="A43" s="234" t="s">
        <v>438</v>
      </c>
      <c r="C43" s="235" t="s">
        <v>584</v>
      </c>
      <c r="E43" s="234" t="s">
        <v>14</v>
      </c>
    </row>
    <row r="44" spans="1:5" x14ac:dyDescent="0.35">
      <c r="A44" s="234" t="s">
        <v>439</v>
      </c>
      <c r="C44" s="235" t="s">
        <v>457</v>
      </c>
      <c r="E44" s="234" t="s">
        <v>14</v>
      </c>
    </row>
    <row r="45" spans="1:5" x14ac:dyDescent="0.35">
      <c r="A45" s="234" t="s">
        <v>625</v>
      </c>
      <c r="C45" s="235" t="s">
        <v>579</v>
      </c>
      <c r="E45" s="234" t="s">
        <v>14</v>
      </c>
    </row>
    <row r="46" spans="1:5" x14ac:dyDescent="0.35">
      <c r="A46" s="234" t="s">
        <v>440</v>
      </c>
      <c r="C46" s="235" t="s">
        <v>571</v>
      </c>
      <c r="E46" s="234" t="s">
        <v>14</v>
      </c>
    </row>
    <row r="48" spans="1:5" x14ac:dyDescent="0.35">
      <c r="A48" s="206" t="s">
        <v>248</v>
      </c>
      <c r="B48" s="1"/>
      <c r="C48" s="1"/>
      <c r="D48" s="1"/>
      <c r="E48" s="1"/>
    </row>
    <row r="49" spans="1:5" x14ac:dyDescent="0.35">
      <c r="A49" s="18" t="s">
        <v>56</v>
      </c>
      <c r="B49" s="1"/>
      <c r="C49" s="748" t="s">
        <v>687</v>
      </c>
      <c r="D49" s="748"/>
      <c r="E49" s="748"/>
    </row>
    <row r="50" spans="1:5" x14ac:dyDescent="0.35">
      <c r="A50" s="1"/>
      <c r="B50" s="1"/>
      <c r="C50" s="748"/>
      <c r="D50" s="748"/>
      <c r="E50" s="748"/>
    </row>
  </sheetData>
  <mergeCells count="5">
    <mergeCell ref="C49:E50"/>
    <mergeCell ref="A1:E1"/>
    <mergeCell ref="A2:E2"/>
    <mergeCell ref="A3:E3"/>
    <mergeCell ref="A4:E4"/>
  </mergeCell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zoomScaleNormal="100" workbookViewId="0">
      <selection activeCell="D15" sqref="D15"/>
    </sheetView>
  </sheetViews>
  <sheetFormatPr defaultColWidth="8.7265625" defaultRowHeight="14.5" x14ac:dyDescent="0.35"/>
  <cols>
    <col min="1" max="1" width="6" style="109" bestFit="1" customWidth="1"/>
    <col min="2" max="2" width="70.1796875" style="109" customWidth="1"/>
    <col min="3" max="3" width="2.54296875" style="109" customWidth="1"/>
    <col min="4" max="4" width="11.54296875" style="109" customWidth="1"/>
    <col min="5" max="5" width="2.453125" style="109" customWidth="1"/>
    <col min="6" max="6" width="44.7265625" style="109" customWidth="1"/>
    <col min="7" max="16384" width="8.7265625" style="109"/>
  </cols>
  <sheetData>
    <row r="1" spans="1:9" x14ac:dyDescent="0.35">
      <c r="A1" s="750" t="str">
        <f>_xlfn.SINGLE('Table of Contents'!A1)</f>
        <v>Versant Power</v>
      </c>
      <c r="B1" s="750"/>
      <c r="C1" s="750"/>
      <c r="D1" s="750"/>
      <c r="E1" s="750"/>
      <c r="F1" s="750"/>
      <c r="G1" s="110"/>
    </row>
    <row r="2" spans="1:9" x14ac:dyDescent="0.35">
      <c r="A2" s="750" t="str">
        <f>'Table of Contents'!A2:C2</f>
        <v>Annual Transmission Revenue Requirements (ATRR)</v>
      </c>
      <c r="B2" s="750"/>
      <c r="C2" s="750"/>
      <c r="D2" s="750"/>
      <c r="E2" s="750"/>
      <c r="F2" s="750"/>
      <c r="G2" s="23"/>
      <c r="H2" s="751"/>
      <c r="I2" s="751"/>
    </row>
    <row r="3" spans="1:9" x14ac:dyDescent="0.35">
      <c r="A3" s="750" t="str">
        <f>'Table of Contents'!A3:C3</f>
        <v>Per Appendix A to Attachment F of the ISO New England Inc. Open Access Transmission Tariff</v>
      </c>
      <c r="B3" s="750"/>
      <c r="C3" s="750"/>
      <c r="D3" s="750"/>
      <c r="E3" s="750"/>
      <c r="F3" s="750"/>
      <c r="G3" s="23"/>
      <c r="H3" s="751"/>
      <c r="I3" s="751"/>
    </row>
    <row r="4" spans="1:9" x14ac:dyDescent="0.35">
      <c r="A4" s="750" t="s">
        <v>211</v>
      </c>
      <c r="B4" s="750"/>
      <c r="C4" s="750"/>
      <c r="D4" s="750"/>
      <c r="E4" s="750"/>
      <c r="F4" s="750"/>
      <c r="G4" s="23"/>
      <c r="H4" s="751"/>
      <c r="I4" s="751"/>
    </row>
    <row r="5" spans="1:9" x14ac:dyDescent="0.35">
      <c r="A5" s="750" t="s">
        <v>209</v>
      </c>
      <c r="B5" s="750"/>
      <c r="C5" s="750"/>
      <c r="D5" s="750"/>
      <c r="E5" s="750"/>
      <c r="F5" s="750"/>
      <c r="G5" s="23"/>
      <c r="H5" s="192"/>
      <c r="I5" s="192"/>
    </row>
    <row r="6" spans="1:9" x14ac:dyDescent="0.35">
      <c r="A6" s="749" t="s">
        <v>1425</v>
      </c>
      <c r="B6" s="749"/>
      <c r="C6" s="749"/>
      <c r="D6" s="749"/>
      <c r="E6" s="749"/>
      <c r="F6" s="749"/>
      <c r="G6" s="23"/>
      <c r="H6" s="192"/>
      <c r="I6" s="192"/>
    </row>
    <row r="7" spans="1:9" x14ac:dyDescent="0.35">
      <c r="A7" s="23"/>
      <c r="B7" s="23"/>
      <c r="C7" s="23"/>
      <c r="D7" s="23"/>
      <c r="E7" s="23"/>
      <c r="F7" s="23"/>
      <c r="G7" s="23"/>
      <c r="H7" s="192"/>
      <c r="I7" s="192"/>
    </row>
    <row r="8" spans="1:9" x14ac:dyDescent="0.35">
      <c r="A8" s="23"/>
      <c r="B8" s="59" t="s">
        <v>115</v>
      </c>
      <c r="C8" s="23"/>
      <c r="D8" s="18" t="s">
        <v>12</v>
      </c>
      <c r="E8" s="18"/>
      <c r="F8" s="18" t="s">
        <v>16</v>
      </c>
      <c r="G8" s="23"/>
      <c r="H8" s="192"/>
      <c r="I8" s="192"/>
    </row>
    <row r="9" spans="1:9" x14ac:dyDescent="0.35">
      <c r="A9" s="23" t="s">
        <v>45</v>
      </c>
      <c r="B9" s="18"/>
      <c r="C9" s="18"/>
      <c r="G9" s="18"/>
      <c r="H9" s="192"/>
      <c r="I9" s="192"/>
    </row>
    <row r="10" spans="1:9" x14ac:dyDescent="0.35">
      <c r="A10" s="111" t="s">
        <v>249</v>
      </c>
      <c r="B10" s="33" t="s">
        <v>266</v>
      </c>
      <c r="C10" s="23"/>
      <c r="D10" s="33" t="s">
        <v>40</v>
      </c>
      <c r="E10" s="23"/>
      <c r="F10" s="33" t="s">
        <v>1</v>
      </c>
      <c r="G10" s="1"/>
    </row>
    <row r="11" spans="1:9" x14ac:dyDescent="0.35">
      <c r="A11" s="18">
        <v>1</v>
      </c>
      <c r="B11" s="1" t="s">
        <v>188</v>
      </c>
      <c r="C11" s="1"/>
      <c r="D11" s="112">
        <f>'WS 1 Base and RR'!D41</f>
        <v>61537439.822324842</v>
      </c>
      <c r="E11" s="1"/>
      <c r="F11" s="1" t="s">
        <v>836</v>
      </c>
      <c r="G11" s="1"/>
    </row>
    <row r="12" spans="1:9" x14ac:dyDescent="0.35">
      <c r="A12" s="18"/>
      <c r="B12" s="1"/>
      <c r="C12" s="1"/>
      <c r="D12" s="1"/>
      <c r="E12" s="1"/>
      <c r="F12" s="1"/>
      <c r="G12" s="1"/>
    </row>
    <row r="13" spans="1:9" x14ac:dyDescent="0.35">
      <c r="A13" s="18">
        <f>A11+1</f>
        <v>2</v>
      </c>
      <c r="B13" s="1" t="s">
        <v>252</v>
      </c>
      <c r="C13" s="1"/>
      <c r="D13" s="113">
        <v>6339471.7927980162</v>
      </c>
      <c r="E13" s="1"/>
      <c r="F13" s="1" t="s">
        <v>837</v>
      </c>
      <c r="G13" s="1"/>
    </row>
    <row r="14" spans="1:9" x14ac:dyDescent="0.35">
      <c r="A14" s="18"/>
      <c r="B14" s="1"/>
      <c r="C14" s="1"/>
      <c r="D14" s="112"/>
      <c r="E14" s="1"/>
      <c r="F14" s="1"/>
      <c r="G14" s="1"/>
    </row>
    <row r="15" spans="1:9" x14ac:dyDescent="0.35">
      <c r="A15" s="18">
        <f>A13+1</f>
        <v>3</v>
      </c>
      <c r="B15" s="1" t="s">
        <v>269</v>
      </c>
      <c r="C15" s="1"/>
      <c r="D15" s="113">
        <v>7144882.9904070348</v>
      </c>
      <c r="E15" s="1"/>
      <c r="F15" s="1" t="s">
        <v>838</v>
      </c>
      <c r="G15" s="1"/>
    </row>
    <row r="16" spans="1:9" x14ac:dyDescent="0.35">
      <c r="A16" s="18"/>
      <c r="B16" s="1"/>
      <c r="C16" s="1"/>
      <c r="D16" s="112"/>
      <c r="E16" s="1"/>
      <c r="F16" s="1"/>
      <c r="G16" s="1"/>
    </row>
    <row r="17" spans="1:7" x14ac:dyDescent="0.35">
      <c r="A17" s="18">
        <f>A15+1</f>
        <v>4</v>
      </c>
      <c r="B17" s="1" t="s">
        <v>270</v>
      </c>
      <c r="C17" s="1"/>
      <c r="D17" s="113">
        <v>0</v>
      </c>
      <c r="E17" s="1"/>
      <c r="F17" s="1" t="s">
        <v>839</v>
      </c>
      <c r="G17" s="1"/>
    </row>
    <row r="18" spans="1:7" x14ac:dyDescent="0.35">
      <c r="A18" s="18"/>
      <c r="B18" s="1"/>
      <c r="C18" s="1"/>
      <c r="D18" s="114"/>
      <c r="E18" s="1"/>
      <c r="F18" s="1"/>
      <c r="G18" s="1"/>
    </row>
    <row r="19" spans="1:7" ht="15" thickBot="1" x14ac:dyDescent="0.4">
      <c r="A19" s="18">
        <f>A17+1</f>
        <v>5</v>
      </c>
      <c r="B19" s="219" t="s">
        <v>588</v>
      </c>
      <c r="C19" s="1"/>
      <c r="D19" s="115">
        <f>SUM(D17,D15,D13,D11)</f>
        <v>75021794.605529889</v>
      </c>
      <c r="E19" s="1"/>
      <c r="F19" s="1"/>
      <c r="G19" s="1"/>
    </row>
    <row r="20" spans="1:7" ht="15" thickTop="1" x14ac:dyDescent="0.35">
      <c r="A20" s="1"/>
      <c r="B20" s="1"/>
      <c r="C20" s="1"/>
      <c r="D20" s="1"/>
      <c r="E20" s="1"/>
      <c r="F20" s="1"/>
      <c r="G20" s="1"/>
    </row>
    <row r="21" spans="1:7" x14ac:dyDescent="0.35">
      <c r="A21" s="206" t="s">
        <v>248</v>
      </c>
      <c r="B21" s="1"/>
      <c r="C21" s="1"/>
      <c r="D21" s="1"/>
      <c r="E21" s="1"/>
      <c r="F21" s="1"/>
      <c r="G21" s="1"/>
    </row>
    <row r="22" spans="1:7" x14ac:dyDescent="0.35">
      <c r="A22" s="18" t="s">
        <v>56</v>
      </c>
      <c r="B22" s="1" t="s">
        <v>1048</v>
      </c>
      <c r="C22" s="1"/>
      <c r="D22" s="1"/>
      <c r="E22" s="1"/>
      <c r="F22" s="1"/>
      <c r="G22" s="1"/>
    </row>
    <row r="23" spans="1:7" x14ac:dyDescent="0.35">
      <c r="A23" s="18"/>
      <c r="B23" s="1" t="s">
        <v>1049</v>
      </c>
      <c r="C23" s="1"/>
      <c r="D23" s="1"/>
      <c r="E23" s="1"/>
      <c r="F23" s="1"/>
      <c r="G23" s="1"/>
    </row>
    <row r="24" spans="1:7" x14ac:dyDescent="0.35">
      <c r="A24" s="18"/>
      <c r="B24" s="1" t="s">
        <v>231</v>
      </c>
      <c r="C24" s="1"/>
      <c r="D24" s="1"/>
      <c r="E24" s="1"/>
      <c r="F24" s="1"/>
      <c r="G24" s="1"/>
    </row>
    <row r="25" spans="1:7" x14ac:dyDescent="0.35">
      <c r="A25" s="414"/>
      <c r="B25" s="415"/>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sheetData>
  <mergeCells count="9">
    <mergeCell ref="A6:F6"/>
    <mergeCell ref="A5:F5"/>
    <mergeCell ref="H4:I4"/>
    <mergeCell ref="A1:F1"/>
    <mergeCell ref="A2:F2"/>
    <mergeCell ref="A3:F3"/>
    <mergeCell ref="A4:F4"/>
    <mergeCell ref="H2:I2"/>
    <mergeCell ref="H3:I3"/>
  </mergeCells>
  <pageMargins left="0.7" right="0.7" top="0.75" bottom="0.75" header="0.3" footer="0.3"/>
  <pageSetup scale="75"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
  <sheetViews>
    <sheetView zoomScaleNormal="100" workbookViewId="0">
      <selection activeCell="D18" sqref="D18"/>
    </sheetView>
  </sheetViews>
  <sheetFormatPr defaultColWidth="9.26953125" defaultRowHeight="13" x14ac:dyDescent="0.3"/>
  <cols>
    <col min="1" max="1" width="6" style="1" bestFit="1" customWidth="1"/>
    <col min="2" max="2" width="93.7265625" style="1" customWidth="1"/>
    <col min="3" max="3" width="6.1796875" style="18" bestFit="1" customWidth="1"/>
    <col min="4" max="4" width="16.54296875" style="1" customWidth="1"/>
    <col min="5" max="5" width="2.453125" style="1" customWidth="1"/>
    <col min="6" max="6" width="28.26953125" style="1" bestFit="1" customWidth="1"/>
    <col min="7" max="16384" width="9.26953125" style="1"/>
  </cols>
  <sheetData>
    <row r="1" spans="1:6" x14ac:dyDescent="0.3">
      <c r="A1" s="750" t="str">
        <f>'Table of Contents'!A1:C1</f>
        <v>Versant Power</v>
      </c>
      <c r="B1" s="750"/>
      <c r="C1" s="750"/>
      <c r="D1" s="750"/>
      <c r="E1" s="750"/>
      <c r="F1" s="750"/>
    </row>
    <row r="2" spans="1:6" x14ac:dyDescent="0.3">
      <c r="A2" s="750" t="str">
        <f>'Table of Contents'!A2:C2</f>
        <v>Annual Transmission Revenue Requirements (ATRR)</v>
      </c>
      <c r="B2" s="750"/>
      <c r="C2" s="750"/>
      <c r="D2" s="750"/>
      <c r="E2" s="750"/>
      <c r="F2" s="750"/>
    </row>
    <row r="3" spans="1:6" x14ac:dyDescent="0.3">
      <c r="A3" s="750" t="str">
        <f>'Table of Contents'!A3:C3</f>
        <v>Per Appendix A to Attachment F of the ISO New England Inc. Open Access Transmission Tariff</v>
      </c>
      <c r="B3" s="750"/>
      <c r="C3" s="750"/>
      <c r="D3" s="750"/>
      <c r="E3" s="750"/>
      <c r="F3" s="750"/>
    </row>
    <row r="4" spans="1:6" x14ac:dyDescent="0.3">
      <c r="A4" s="750" t="s">
        <v>212</v>
      </c>
      <c r="B4" s="750"/>
      <c r="C4" s="750"/>
      <c r="D4" s="750"/>
      <c r="E4" s="750"/>
      <c r="F4" s="750"/>
    </row>
    <row r="5" spans="1:6" x14ac:dyDescent="0.3">
      <c r="A5" s="750" t="s">
        <v>0</v>
      </c>
      <c r="B5" s="750"/>
      <c r="C5" s="750"/>
      <c r="D5" s="750"/>
      <c r="E5" s="750"/>
      <c r="F5" s="750"/>
    </row>
    <row r="6" spans="1:6" x14ac:dyDescent="0.3">
      <c r="A6" s="750" t="str">
        <f>'WS 0 Total RR Summary'!A6:F6</f>
        <v>For Costs in 2023</v>
      </c>
      <c r="B6" s="750"/>
      <c r="C6" s="750"/>
      <c r="D6" s="750"/>
      <c r="E6" s="750"/>
      <c r="F6" s="750"/>
    </row>
    <row r="7" spans="1:6" x14ac:dyDescent="0.3">
      <c r="A7" s="23"/>
      <c r="B7" s="23"/>
      <c r="C7" s="23"/>
      <c r="D7" s="23"/>
      <c r="E7" s="23"/>
      <c r="F7" s="23"/>
    </row>
    <row r="8" spans="1:6" x14ac:dyDescent="0.3">
      <c r="A8" s="23"/>
      <c r="B8" s="59" t="s">
        <v>115</v>
      </c>
      <c r="C8" s="23"/>
      <c r="D8" s="18" t="s">
        <v>12</v>
      </c>
      <c r="E8" s="18"/>
      <c r="F8" s="18" t="s">
        <v>16</v>
      </c>
    </row>
    <row r="9" spans="1:6" x14ac:dyDescent="0.3">
      <c r="A9" s="23" t="s">
        <v>47</v>
      </c>
      <c r="B9" s="53"/>
      <c r="C9" s="23"/>
    </row>
    <row r="10" spans="1:6" x14ac:dyDescent="0.3">
      <c r="A10" s="33" t="s">
        <v>46</v>
      </c>
      <c r="B10" s="33" t="s">
        <v>79</v>
      </c>
      <c r="C10" s="23"/>
      <c r="D10" s="33" t="s">
        <v>2</v>
      </c>
      <c r="E10" s="23"/>
      <c r="F10" s="33" t="s">
        <v>1</v>
      </c>
    </row>
    <row r="11" spans="1:6" x14ac:dyDescent="0.3">
      <c r="A11" s="18">
        <v>1</v>
      </c>
      <c r="B11" s="2" t="s">
        <v>125</v>
      </c>
      <c r="C11" s="27"/>
      <c r="D11" s="13">
        <f>'WS 3 Inv Base Detail'!N13</f>
        <v>587150658.27600002</v>
      </c>
      <c r="E11" s="209"/>
      <c r="F11" s="2" t="s">
        <v>176</v>
      </c>
    </row>
    <row r="12" spans="1:6" x14ac:dyDescent="0.3">
      <c r="A12" s="18">
        <f>A11+1</f>
        <v>2</v>
      </c>
      <c r="B12" s="2" t="s">
        <v>61</v>
      </c>
      <c r="C12" s="27"/>
      <c r="D12" s="180">
        <f>'WS 3 Inv Base Detail'!N18</f>
        <v>28546496.349401705</v>
      </c>
      <c r="E12" s="181"/>
      <c r="F12" s="2" t="s">
        <v>159</v>
      </c>
    </row>
    <row r="13" spans="1:6" x14ac:dyDescent="0.3">
      <c r="A13" s="18">
        <f t="shared" ref="A13:A14" si="0">A12+1</f>
        <v>3</v>
      </c>
      <c r="B13" s="2" t="s">
        <v>168</v>
      </c>
      <c r="C13" s="27"/>
      <c r="D13" s="180">
        <f>'WS 3 Inv Base Detail'!N20</f>
        <v>0</v>
      </c>
      <c r="E13" s="181"/>
      <c r="F13" s="2" t="s">
        <v>160</v>
      </c>
    </row>
    <row r="14" spans="1:6" x14ac:dyDescent="0.3">
      <c r="A14" s="18">
        <f t="shared" si="0"/>
        <v>4</v>
      </c>
      <c r="B14" s="2" t="s">
        <v>396</v>
      </c>
      <c r="D14" s="182">
        <f>(SUM(D11:D13))</f>
        <v>615697154.62540174</v>
      </c>
      <c r="E14" s="181"/>
      <c r="F14" s="2"/>
    </row>
    <row r="15" spans="1:6" x14ac:dyDescent="0.3">
      <c r="A15" s="18"/>
      <c r="B15" s="26"/>
      <c r="F15" s="2"/>
    </row>
    <row r="16" spans="1:6" x14ac:dyDescent="0.3">
      <c r="A16" s="18">
        <f>A14+1</f>
        <v>5</v>
      </c>
      <c r="B16" s="2" t="s">
        <v>213</v>
      </c>
      <c r="C16" s="374"/>
      <c r="D16" s="183">
        <f>'WS 3 Inv Base Detail'!N27</f>
        <v>-167085191.02043739</v>
      </c>
      <c r="E16" s="181"/>
      <c r="F16" s="2" t="s">
        <v>177</v>
      </c>
    </row>
    <row r="17" spans="1:6" x14ac:dyDescent="0.3">
      <c r="A17" s="18">
        <f>A16+1</f>
        <v>6</v>
      </c>
      <c r="B17" s="2" t="s">
        <v>214</v>
      </c>
      <c r="C17" s="374"/>
      <c r="D17" s="180">
        <f>'WS 3 Inv Base Detail'!N36</f>
        <v>-82325795.536716536</v>
      </c>
      <c r="E17" s="181"/>
      <c r="F17" s="2" t="s">
        <v>178</v>
      </c>
    </row>
    <row r="18" spans="1:6" x14ac:dyDescent="0.3">
      <c r="A18" s="18">
        <f>A17+1</f>
        <v>7</v>
      </c>
      <c r="B18" s="2" t="s">
        <v>612</v>
      </c>
      <c r="C18" s="27"/>
      <c r="D18" s="180">
        <f>'WS 3 Inv Base Detail'!N41</f>
        <v>-28546380.949385658</v>
      </c>
      <c r="E18" s="181"/>
      <c r="F18" s="2" t="s">
        <v>749</v>
      </c>
    </row>
    <row r="19" spans="1:6" x14ac:dyDescent="0.3">
      <c r="A19" s="18">
        <f t="shared" ref="A19" si="1">A18+1</f>
        <v>8</v>
      </c>
      <c r="B19" s="2" t="s">
        <v>296</v>
      </c>
      <c r="D19" s="182">
        <f>SUM(D14:D18)</f>
        <v>337739787.11886221</v>
      </c>
      <c r="E19" s="181"/>
      <c r="F19" s="2"/>
    </row>
    <row r="20" spans="1:6" x14ac:dyDescent="0.3">
      <c r="A20" s="18"/>
      <c r="B20" s="2"/>
      <c r="F20" s="2"/>
    </row>
    <row r="21" spans="1:6" x14ac:dyDescent="0.3">
      <c r="A21" s="18">
        <f>A19+1</f>
        <v>9</v>
      </c>
      <c r="B21" s="1" t="s">
        <v>3</v>
      </c>
      <c r="C21" s="27"/>
      <c r="D21" s="183">
        <f>'WS 3 Inv Base Detail'!N43</f>
        <v>386441.14015631919</v>
      </c>
      <c r="E21" s="181"/>
      <c r="F21" s="2" t="s">
        <v>750</v>
      </c>
    </row>
    <row r="22" spans="1:6" x14ac:dyDescent="0.3">
      <c r="A22" s="18">
        <f>A21+1</f>
        <v>10</v>
      </c>
      <c r="B22" s="2" t="s">
        <v>215</v>
      </c>
      <c r="C22" s="27"/>
      <c r="D22" s="180">
        <f>'WS 3 Inv Base Detail'!N45</f>
        <v>3294828.9803378852</v>
      </c>
      <c r="E22" s="181"/>
      <c r="F22" s="2" t="s">
        <v>751</v>
      </c>
    </row>
    <row r="23" spans="1:6" x14ac:dyDescent="0.3">
      <c r="A23" s="18">
        <f t="shared" ref="A23:A25" si="2">A22+1</f>
        <v>11</v>
      </c>
      <c r="B23" s="2" t="s">
        <v>166</v>
      </c>
      <c r="C23" s="412"/>
      <c r="D23" s="180">
        <f>'WS 3 Inv Base Detail'!N47</f>
        <v>-2891059.425095615</v>
      </c>
      <c r="E23" s="181"/>
      <c r="F23" s="2" t="s">
        <v>752</v>
      </c>
    </row>
    <row r="24" spans="1:6" x14ac:dyDescent="0.3">
      <c r="A24" s="18">
        <f t="shared" si="2"/>
        <v>12</v>
      </c>
      <c r="B24" s="2" t="s">
        <v>62</v>
      </c>
      <c r="C24" s="27"/>
      <c r="D24" s="180">
        <f>'WS 3 Inv Base Detail'!N54</f>
        <v>1098319.70551593</v>
      </c>
      <c r="E24" s="181"/>
      <c r="F24" s="2" t="s">
        <v>753</v>
      </c>
    </row>
    <row r="25" spans="1:6" ht="13.5" thickBot="1" x14ac:dyDescent="0.35">
      <c r="A25" s="18">
        <f t="shared" si="2"/>
        <v>13</v>
      </c>
      <c r="B25" s="1" t="s">
        <v>425</v>
      </c>
      <c r="D25" s="184">
        <f>SUM(D19:D24)</f>
        <v>339628317.5197767</v>
      </c>
      <c r="E25" s="170"/>
    </row>
    <row r="26" spans="1:6" ht="13.5" thickTop="1" x14ac:dyDescent="0.3">
      <c r="A26" s="18"/>
      <c r="D26" s="209"/>
      <c r="E26" s="209"/>
    </row>
    <row r="27" spans="1:6" x14ac:dyDescent="0.3">
      <c r="A27" s="18"/>
      <c r="B27" s="33" t="s">
        <v>167</v>
      </c>
    </row>
    <row r="28" spans="1:6" x14ac:dyDescent="0.3">
      <c r="A28" s="18">
        <f>A25+1</f>
        <v>14</v>
      </c>
      <c r="B28" s="1" t="s">
        <v>4</v>
      </c>
      <c r="D28" s="13">
        <f>'WS 2 Return and Taxes'!D41</f>
        <v>29479770.22679998</v>
      </c>
      <c r="E28" s="209"/>
      <c r="F28" s="2" t="s">
        <v>825</v>
      </c>
    </row>
    <row r="29" spans="1:6" x14ac:dyDescent="0.3">
      <c r="A29" s="18">
        <f>A28+1</f>
        <v>15</v>
      </c>
      <c r="B29" s="2" t="s">
        <v>216</v>
      </c>
      <c r="C29" s="27"/>
      <c r="D29" s="180">
        <f>'WS 4 O&amp;M Detail'!J16</f>
        <v>16124098.158051101</v>
      </c>
      <c r="E29" s="181"/>
      <c r="F29" s="2" t="s">
        <v>157</v>
      </c>
    </row>
    <row r="30" spans="1:6" x14ac:dyDescent="0.3">
      <c r="A30" s="18">
        <f>A29+1</f>
        <v>16</v>
      </c>
      <c r="B30" s="2" t="s">
        <v>63</v>
      </c>
      <c r="C30" s="99"/>
      <c r="D30" s="180">
        <f>'WS 4 O&amp;M Detail'!J18</f>
        <v>6804291.1132739354</v>
      </c>
      <c r="E30" s="181"/>
      <c r="F30" s="2" t="s">
        <v>826</v>
      </c>
    </row>
    <row r="31" spans="1:6" x14ac:dyDescent="0.3">
      <c r="A31" s="18">
        <f t="shared" ref="A31:A33" si="3">A30+1</f>
        <v>17</v>
      </c>
      <c r="B31" s="2" t="s">
        <v>64</v>
      </c>
      <c r="C31" s="99"/>
      <c r="D31" s="180">
        <f>'WS 4 O&amp;M Detail'!J20</f>
        <v>342722.6800723839</v>
      </c>
      <c r="E31" s="181"/>
      <c r="F31" s="2" t="s">
        <v>827</v>
      </c>
    </row>
    <row r="32" spans="1:6" x14ac:dyDescent="0.3">
      <c r="A32" s="18">
        <f t="shared" si="3"/>
        <v>18</v>
      </c>
      <c r="B32" s="2" t="s">
        <v>217</v>
      </c>
      <c r="C32" s="99"/>
      <c r="D32" s="189">
        <f>'WS 4 O&amp;M Detail'!J27</f>
        <v>5932076.8114723386</v>
      </c>
      <c r="E32" s="181"/>
      <c r="F32" s="2" t="s">
        <v>828</v>
      </c>
    </row>
    <row r="33" spans="1:6" x14ac:dyDescent="0.3">
      <c r="A33" s="18">
        <f t="shared" si="3"/>
        <v>19</v>
      </c>
      <c r="B33" s="2" t="s">
        <v>298</v>
      </c>
      <c r="C33" s="99"/>
      <c r="D33" s="180">
        <f>'WS 4 O&amp;M Detail'!J47</f>
        <v>2854480.8326551002</v>
      </c>
      <c r="E33" s="181"/>
      <c r="F33" s="2" t="s">
        <v>829</v>
      </c>
    </row>
    <row r="34" spans="1:6" x14ac:dyDescent="0.3">
      <c r="A34" s="18">
        <f>A33+1</f>
        <v>20</v>
      </c>
      <c r="B34" s="2" t="s">
        <v>589</v>
      </c>
      <c r="C34" s="99" t="s">
        <v>68</v>
      </c>
      <c r="D34" s="189">
        <v>0</v>
      </c>
      <c r="E34" s="181"/>
      <c r="F34" s="59" t="s">
        <v>1475</v>
      </c>
    </row>
    <row r="35" spans="1:6" x14ac:dyDescent="0.3">
      <c r="A35" s="18">
        <f t="shared" ref="A35:A38" si="4">A34+1</f>
        <v>21</v>
      </c>
      <c r="B35" s="2" t="s">
        <v>65</v>
      </c>
      <c r="D35" s="97">
        <f>'WS 4 O&amp;M Detail'!J49</f>
        <v>0</v>
      </c>
      <c r="E35" s="181"/>
      <c r="F35" s="2" t="s">
        <v>830</v>
      </c>
    </row>
    <row r="36" spans="1:6" x14ac:dyDescent="0.3">
      <c r="A36" s="18">
        <f t="shared" si="4"/>
        <v>22</v>
      </c>
      <c r="B36" s="2" t="s">
        <v>66</v>
      </c>
      <c r="D36" s="97">
        <f>'WS 4 O&amp;M Detail'!J51</f>
        <v>0</v>
      </c>
      <c r="E36" s="181"/>
      <c r="F36" s="2" t="s">
        <v>831</v>
      </c>
    </row>
    <row r="37" spans="1:6" x14ac:dyDescent="0.3">
      <c r="A37" s="18">
        <f t="shared" si="4"/>
        <v>23</v>
      </c>
      <c r="B37" s="2" t="s">
        <v>225</v>
      </c>
      <c r="D37" s="97">
        <f>'WS 4 O&amp;M Detail'!J53</f>
        <v>0</v>
      </c>
      <c r="E37" s="181"/>
      <c r="F37" s="2" t="s">
        <v>832</v>
      </c>
    </row>
    <row r="38" spans="1:6" x14ac:dyDescent="0.3">
      <c r="A38" s="18">
        <f t="shared" si="4"/>
        <v>24</v>
      </c>
      <c r="B38" s="2" t="s">
        <v>89</v>
      </c>
      <c r="C38" s="374"/>
      <c r="D38" s="36">
        <f>'WS 4 O&amp;M Detail'!J55</f>
        <v>0</v>
      </c>
      <c r="E38" s="82"/>
      <c r="F38" s="2" t="s">
        <v>833</v>
      </c>
    </row>
    <row r="39" spans="1:6" x14ac:dyDescent="0.3">
      <c r="A39" s="18">
        <f>A38+1</f>
        <v>25</v>
      </c>
      <c r="B39" s="2" t="s">
        <v>681</v>
      </c>
      <c r="C39" s="374"/>
      <c r="D39" s="36">
        <f>'WS 4 O&amp;M Detail'!J57</f>
        <v>0</v>
      </c>
      <c r="E39" s="82"/>
      <c r="F39" s="2" t="s">
        <v>684</v>
      </c>
    </row>
    <row r="40" spans="1:6" x14ac:dyDescent="0.3">
      <c r="A40" s="18"/>
      <c r="D40" s="185"/>
      <c r="E40" s="185"/>
      <c r="F40" s="2"/>
    </row>
    <row r="41" spans="1:6" ht="13.5" thickBot="1" x14ac:dyDescent="0.35">
      <c r="A41" s="18">
        <f>A39+1</f>
        <v>26</v>
      </c>
      <c r="B41" s="220" t="s">
        <v>834</v>
      </c>
      <c r="C41" s="18" t="s">
        <v>649</v>
      </c>
      <c r="D41" s="186">
        <f>SUM(D28:D39)</f>
        <v>61537439.822324842</v>
      </c>
      <c r="E41" s="170"/>
      <c r="F41" s="2"/>
    </row>
    <row r="42" spans="1:6" ht="13.5" thickTop="1" x14ac:dyDescent="0.3">
      <c r="A42" s="18"/>
      <c r="B42" s="2"/>
      <c r="D42" s="170"/>
      <c r="E42" s="170"/>
      <c r="F42" s="2"/>
    </row>
    <row r="43" spans="1:6" x14ac:dyDescent="0.3">
      <c r="A43" s="18">
        <f>A41+1</f>
        <v>27</v>
      </c>
      <c r="B43" s="187" t="s">
        <v>835</v>
      </c>
      <c r="C43" s="18" t="s">
        <v>59</v>
      </c>
      <c r="D43" s="170">
        <f xml:space="preserve"> SUM(D28:D33)</f>
        <v>61537439.822324842</v>
      </c>
      <c r="E43" s="170"/>
      <c r="F43" s="2"/>
    </row>
    <row r="44" spans="1:6" x14ac:dyDescent="0.3">
      <c r="A44" s="18"/>
      <c r="D44" s="188"/>
      <c r="E44" s="188"/>
    </row>
    <row r="45" spans="1:6" x14ac:dyDescent="0.3">
      <c r="A45" s="153" t="s">
        <v>248</v>
      </c>
      <c r="D45" s="170"/>
      <c r="E45" s="170"/>
    </row>
    <row r="46" spans="1:6" x14ac:dyDescent="0.3">
      <c r="A46" s="18" t="s">
        <v>56</v>
      </c>
      <c r="B46" s="1" t="s">
        <v>317</v>
      </c>
    </row>
    <row r="47" spans="1:6" x14ac:dyDescent="0.3">
      <c r="A47" s="18" t="s">
        <v>57</v>
      </c>
      <c r="B47" s="748" t="s">
        <v>627</v>
      </c>
      <c r="C47" s="748"/>
      <c r="D47" s="748"/>
      <c r="E47" s="748"/>
      <c r="F47" s="748"/>
    </row>
    <row r="48" spans="1:6" x14ac:dyDescent="0.3">
      <c r="B48" s="748"/>
      <c r="C48" s="748"/>
      <c r="D48" s="748"/>
      <c r="E48" s="748"/>
      <c r="F48" s="748"/>
    </row>
    <row r="49" spans="1:6" x14ac:dyDescent="0.3">
      <c r="A49" s="18" t="s">
        <v>59</v>
      </c>
      <c r="B49" s="1" t="s">
        <v>626</v>
      </c>
    </row>
    <row r="50" spans="1:6" ht="12.75" customHeight="1" x14ac:dyDescent="0.3">
      <c r="A50" s="18" t="s">
        <v>60</v>
      </c>
      <c r="B50" s="748" t="s">
        <v>688</v>
      </c>
      <c r="C50" s="748"/>
      <c r="D50" s="748"/>
      <c r="E50" s="748"/>
      <c r="F50" s="748"/>
    </row>
    <row r="51" spans="1:6" x14ac:dyDescent="0.3">
      <c r="B51" s="748"/>
      <c r="C51" s="748"/>
      <c r="D51" s="748"/>
      <c r="E51" s="748"/>
      <c r="F51" s="748"/>
    </row>
    <row r="52" spans="1:6" x14ac:dyDescent="0.3">
      <c r="B52" s="748"/>
      <c r="C52" s="748"/>
      <c r="D52" s="748"/>
      <c r="E52" s="748"/>
      <c r="F52" s="748"/>
    </row>
    <row r="53" spans="1:6" x14ac:dyDescent="0.3">
      <c r="B53" s="748"/>
      <c r="C53" s="748"/>
      <c r="D53" s="748"/>
      <c r="E53" s="748"/>
      <c r="F53" s="748"/>
    </row>
    <row r="54" spans="1:6" x14ac:dyDescent="0.3">
      <c r="A54" s="18" t="s">
        <v>68</v>
      </c>
      <c r="B54" s="1" t="s">
        <v>680</v>
      </c>
    </row>
  </sheetData>
  <mergeCells count="8">
    <mergeCell ref="B50:F53"/>
    <mergeCell ref="B47:F48"/>
    <mergeCell ref="A6:F6"/>
    <mergeCell ref="A1:F1"/>
    <mergeCell ref="A2:F2"/>
    <mergeCell ref="A3:F3"/>
    <mergeCell ref="A4:F4"/>
    <mergeCell ref="A5:F5"/>
  </mergeCells>
  <pageMargins left="0.7" right="0.7" top="0.75" bottom="0.75" header="0.3" footer="0.3"/>
  <pageSetup scale="75" orientation="landscape"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3"/>
  <sheetViews>
    <sheetView zoomScale="85" zoomScaleNormal="85" zoomScalePageLayoutView="70" workbookViewId="0">
      <selection activeCell="D40" sqref="D40"/>
    </sheetView>
  </sheetViews>
  <sheetFormatPr defaultColWidth="12.54296875" defaultRowHeight="13" x14ac:dyDescent="0.3"/>
  <cols>
    <col min="1" max="1" width="7.1796875" style="3" bestFit="1" customWidth="1"/>
    <col min="2" max="2" width="58.26953125" style="3" customWidth="1"/>
    <col min="3" max="3" width="8.1796875" style="16" customWidth="1"/>
    <col min="4" max="4" width="18.54296875" style="3" bestFit="1" customWidth="1"/>
    <col min="5" max="5" width="4.26953125" style="3" bestFit="1" customWidth="1"/>
    <col min="6" max="6" width="18.54296875" style="5" customWidth="1"/>
    <col min="7" max="7" width="5.54296875" style="5" bestFit="1" customWidth="1"/>
    <col min="8" max="8" width="10.81640625" style="3" customWidth="1"/>
    <col min="9" max="9" width="2.7265625" style="3" customWidth="1"/>
    <col min="10" max="10" width="12.7265625" style="3" bestFit="1" customWidth="1"/>
    <col min="11" max="11" width="2.7265625" style="3" customWidth="1"/>
    <col min="12" max="12" width="10.453125" style="3" customWidth="1"/>
    <col min="13" max="13" width="2.54296875" style="3" customWidth="1"/>
    <col min="14" max="14" width="38.7265625" style="3" bestFit="1" customWidth="1"/>
    <col min="15" max="15" width="12.54296875" style="3"/>
    <col min="16" max="16" width="7.453125" style="3" customWidth="1"/>
    <col min="17" max="17" width="12.54296875" style="3"/>
    <col min="18" max="18" width="2.54296875" style="3" customWidth="1"/>
    <col min="19" max="257" width="12.54296875" style="3"/>
    <col min="258" max="258" width="4.7265625" style="3" customWidth="1"/>
    <col min="259" max="259" width="11.453125" style="3" customWidth="1"/>
    <col min="260" max="260" width="26.54296875" style="3" customWidth="1"/>
    <col min="261" max="261" width="7" style="3" customWidth="1"/>
    <col min="262" max="262" width="18.54296875" style="3" customWidth="1"/>
    <col min="263" max="263" width="4.54296875" style="3" customWidth="1"/>
    <col min="264" max="264" width="18.54296875" style="3" customWidth="1"/>
    <col min="265" max="265" width="3.453125" style="3" customWidth="1"/>
    <col min="266" max="266" width="13.26953125" style="3" customWidth="1"/>
    <col min="267" max="267" width="3" style="3" customWidth="1"/>
    <col min="268" max="268" width="18" style="3" customWidth="1"/>
    <col min="269" max="269" width="3" style="3" customWidth="1"/>
    <col min="270" max="270" width="12.54296875" style="3" customWidth="1"/>
    <col min="271" max="271" width="12.54296875" style="3"/>
    <col min="272" max="272" width="7.453125" style="3" customWidth="1"/>
    <col min="273" max="273" width="12.54296875" style="3"/>
    <col min="274" max="274" width="2.54296875" style="3" customWidth="1"/>
    <col min="275" max="513" width="12.54296875" style="3"/>
    <col min="514" max="514" width="4.7265625" style="3" customWidth="1"/>
    <col min="515" max="515" width="11.453125" style="3" customWidth="1"/>
    <col min="516" max="516" width="26.54296875" style="3" customWidth="1"/>
    <col min="517" max="517" width="7" style="3" customWidth="1"/>
    <col min="518" max="518" width="18.54296875" style="3" customWidth="1"/>
    <col min="519" max="519" width="4.54296875" style="3" customWidth="1"/>
    <col min="520" max="520" width="18.54296875" style="3" customWidth="1"/>
    <col min="521" max="521" width="3.453125" style="3" customWidth="1"/>
    <col min="522" max="522" width="13.26953125" style="3" customWidth="1"/>
    <col min="523" max="523" width="3" style="3" customWidth="1"/>
    <col min="524" max="524" width="18" style="3" customWidth="1"/>
    <col min="525" max="525" width="3" style="3" customWidth="1"/>
    <col min="526" max="526" width="12.54296875" style="3" customWidth="1"/>
    <col min="527" max="527" width="12.54296875" style="3"/>
    <col min="528" max="528" width="7.453125" style="3" customWidth="1"/>
    <col min="529" max="529" width="12.54296875" style="3"/>
    <col min="530" max="530" width="2.54296875" style="3" customWidth="1"/>
    <col min="531" max="769" width="12.54296875" style="3"/>
    <col min="770" max="770" width="4.7265625" style="3" customWidth="1"/>
    <col min="771" max="771" width="11.453125" style="3" customWidth="1"/>
    <col min="772" max="772" width="26.54296875" style="3" customWidth="1"/>
    <col min="773" max="773" width="7" style="3" customWidth="1"/>
    <col min="774" max="774" width="18.54296875" style="3" customWidth="1"/>
    <col min="775" max="775" width="4.54296875" style="3" customWidth="1"/>
    <col min="776" max="776" width="18.54296875" style="3" customWidth="1"/>
    <col min="777" max="777" width="3.453125" style="3" customWidth="1"/>
    <col min="778" max="778" width="13.26953125" style="3" customWidth="1"/>
    <col min="779" max="779" width="3" style="3" customWidth="1"/>
    <col min="780" max="780" width="18" style="3" customWidth="1"/>
    <col min="781" max="781" width="3" style="3" customWidth="1"/>
    <col min="782" max="782" width="12.54296875" style="3" customWidth="1"/>
    <col min="783" max="783" width="12.54296875" style="3"/>
    <col min="784" max="784" width="7.453125" style="3" customWidth="1"/>
    <col min="785" max="785" width="12.54296875" style="3"/>
    <col min="786" max="786" width="2.54296875" style="3" customWidth="1"/>
    <col min="787" max="1025" width="12.54296875" style="3"/>
    <col min="1026" max="1026" width="4.7265625" style="3" customWidth="1"/>
    <col min="1027" max="1027" width="11.453125" style="3" customWidth="1"/>
    <col min="1028" max="1028" width="26.54296875" style="3" customWidth="1"/>
    <col min="1029" max="1029" width="7" style="3" customWidth="1"/>
    <col min="1030" max="1030" width="18.54296875" style="3" customWidth="1"/>
    <col min="1031" max="1031" width="4.54296875" style="3" customWidth="1"/>
    <col min="1032" max="1032" width="18.54296875" style="3" customWidth="1"/>
    <col min="1033" max="1033" width="3.453125" style="3" customWidth="1"/>
    <col min="1034" max="1034" width="13.26953125" style="3" customWidth="1"/>
    <col min="1035" max="1035" width="3" style="3" customWidth="1"/>
    <col min="1036" max="1036" width="18" style="3" customWidth="1"/>
    <col min="1037" max="1037" width="3" style="3" customWidth="1"/>
    <col min="1038" max="1038" width="12.54296875" style="3" customWidth="1"/>
    <col min="1039" max="1039" width="12.54296875" style="3"/>
    <col min="1040" max="1040" width="7.453125" style="3" customWidth="1"/>
    <col min="1041" max="1041" width="12.54296875" style="3"/>
    <col min="1042" max="1042" width="2.54296875" style="3" customWidth="1"/>
    <col min="1043" max="1281" width="12.54296875" style="3"/>
    <col min="1282" max="1282" width="4.7265625" style="3" customWidth="1"/>
    <col min="1283" max="1283" width="11.453125" style="3" customWidth="1"/>
    <col min="1284" max="1284" width="26.54296875" style="3" customWidth="1"/>
    <col min="1285" max="1285" width="7" style="3" customWidth="1"/>
    <col min="1286" max="1286" width="18.54296875" style="3" customWidth="1"/>
    <col min="1287" max="1287" width="4.54296875" style="3" customWidth="1"/>
    <col min="1288" max="1288" width="18.54296875" style="3" customWidth="1"/>
    <col min="1289" max="1289" width="3.453125" style="3" customWidth="1"/>
    <col min="1290" max="1290" width="13.26953125" style="3" customWidth="1"/>
    <col min="1291" max="1291" width="3" style="3" customWidth="1"/>
    <col min="1292" max="1292" width="18" style="3" customWidth="1"/>
    <col min="1293" max="1293" width="3" style="3" customWidth="1"/>
    <col min="1294" max="1294" width="12.54296875" style="3" customWidth="1"/>
    <col min="1295" max="1295" width="12.54296875" style="3"/>
    <col min="1296" max="1296" width="7.453125" style="3" customWidth="1"/>
    <col min="1297" max="1297" width="12.54296875" style="3"/>
    <col min="1298" max="1298" width="2.54296875" style="3" customWidth="1"/>
    <col min="1299" max="1537" width="12.54296875" style="3"/>
    <col min="1538" max="1538" width="4.7265625" style="3" customWidth="1"/>
    <col min="1539" max="1539" width="11.453125" style="3" customWidth="1"/>
    <col min="1540" max="1540" width="26.54296875" style="3" customWidth="1"/>
    <col min="1541" max="1541" width="7" style="3" customWidth="1"/>
    <col min="1542" max="1542" width="18.54296875" style="3" customWidth="1"/>
    <col min="1543" max="1543" width="4.54296875" style="3" customWidth="1"/>
    <col min="1544" max="1544" width="18.54296875" style="3" customWidth="1"/>
    <col min="1545" max="1545" width="3.453125" style="3" customWidth="1"/>
    <col min="1546" max="1546" width="13.26953125" style="3" customWidth="1"/>
    <col min="1547" max="1547" width="3" style="3" customWidth="1"/>
    <col min="1548" max="1548" width="18" style="3" customWidth="1"/>
    <col min="1549" max="1549" width="3" style="3" customWidth="1"/>
    <col min="1550" max="1550" width="12.54296875" style="3" customWidth="1"/>
    <col min="1551" max="1551" width="12.54296875" style="3"/>
    <col min="1552" max="1552" width="7.453125" style="3" customWidth="1"/>
    <col min="1553" max="1553" width="12.54296875" style="3"/>
    <col min="1554" max="1554" width="2.54296875" style="3" customWidth="1"/>
    <col min="1555" max="1793" width="12.54296875" style="3"/>
    <col min="1794" max="1794" width="4.7265625" style="3" customWidth="1"/>
    <col min="1795" max="1795" width="11.453125" style="3" customWidth="1"/>
    <col min="1796" max="1796" width="26.54296875" style="3" customWidth="1"/>
    <col min="1797" max="1797" width="7" style="3" customWidth="1"/>
    <col min="1798" max="1798" width="18.54296875" style="3" customWidth="1"/>
    <col min="1799" max="1799" width="4.54296875" style="3" customWidth="1"/>
    <col min="1800" max="1800" width="18.54296875" style="3" customWidth="1"/>
    <col min="1801" max="1801" width="3.453125" style="3" customWidth="1"/>
    <col min="1802" max="1802" width="13.26953125" style="3" customWidth="1"/>
    <col min="1803" max="1803" width="3" style="3" customWidth="1"/>
    <col min="1804" max="1804" width="18" style="3" customWidth="1"/>
    <col min="1805" max="1805" width="3" style="3" customWidth="1"/>
    <col min="1806" max="1806" width="12.54296875" style="3" customWidth="1"/>
    <col min="1807" max="1807" width="12.54296875" style="3"/>
    <col min="1808" max="1808" width="7.453125" style="3" customWidth="1"/>
    <col min="1809" max="1809" width="12.54296875" style="3"/>
    <col min="1810" max="1810" width="2.54296875" style="3" customWidth="1"/>
    <col min="1811" max="2049" width="12.54296875" style="3"/>
    <col min="2050" max="2050" width="4.7265625" style="3" customWidth="1"/>
    <col min="2051" max="2051" width="11.453125" style="3" customWidth="1"/>
    <col min="2052" max="2052" width="26.54296875" style="3" customWidth="1"/>
    <col min="2053" max="2053" width="7" style="3" customWidth="1"/>
    <col min="2054" max="2054" width="18.54296875" style="3" customWidth="1"/>
    <col min="2055" max="2055" width="4.54296875" style="3" customWidth="1"/>
    <col min="2056" max="2056" width="18.54296875" style="3" customWidth="1"/>
    <col min="2057" max="2057" width="3.453125" style="3" customWidth="1"/>
    <col min="2058" max="2058" width="13.26953125" style="3" customWidth="1"/>
    <col min="2059" max="2059" width="3" style="3" customWidth="1"/>
    <col min="2060" max="2060" width="18" style="3" customWidth="1"/>
    <col min="2061" max="2061" width="3" style="3" customWidth="1"/>
    <col min="2062" max="2062" width="12.54296875" style="3" customWidth="1"/>
    <col min="2063" max="2063" width="12.54296875" style="3"/>
    <col min="2064" max="2064" width="7.453125" style="3" customWidth="1"/>
    <col min="2065" max="2065" width="12.54296875" style="3"/>
    <col min="2066" max="2066" width="2.54296875" style="3" customWidth="1"/>
    <col min="2067" max="2305" width="12.54296875" style="3"/>
    <col min="2306" max="2306" width="4.7265625" style="3" customWidth="1"/>
    <col min="2307" max="2307" width="11.453125" style="3" customWidth="1"/>
    <col min="2308" max="2308" width="26.54296875" style="3" customWidth="1"/>
    <col min="2309" max="2309" width="7" style="3" customWidth="1"/>
    <col min="2310" max="2310" width="18.54296875" style="3" customWidth="1"/>
    <col min="2311" max="2311" width="4.54296875" style="3" customWidth="1"/>
    <col min="2312" max="2312" width="18.54296875" style="3" customWidth="1"/>
    <col min="2313" max="2313" width="3.453125" style="3" customWidth="1"/>
    <col min="2314" max="2314" width="13.26953125" style="3" customWidth="1"/>
    <col min="2315" max="2315" width="3" style="3" customWidth="1"/>
    <col min="2316" max="2316" width="18" style="3" customWidth="1"/>
    <col min="2317" max="2317" width="3" style="3" customWidth="1"/>
    <col min="2318" max="2318" width="12.54296875" style="3" customWidth="1"/>
    <col min="2319" max="2319" width="12.54296875" style="3"/>
    <col min="2320" max="2320" width="7.453125" style="3" customWidth="1"/>
    <col min="2321" max="2321" width="12.54296875" style="3"/>
    <col min="2322" max="2322" width="2.54296875" style="3" customWidth="1"/>
    <col min="2323" max="2561" width="12.54296875" style="3"/>
    <col min="2562" max="2562" width="4.7265625" style="3" customWidth="1"/>
    <col min="2563" max="2563" width="11.453125" style="3" customWidth="1"/>
    <col min="2564" max="2564" width="26.54296875" style="3" customWidth="1"/>
    <col min="2565" max="2565" width="7" style="3" customWidth="1"/>
    <col min="2566" max="2566" width="18.54296875" style="3" customWidth="1"/>
    <col min="2567" max="2567" width="4.54296875" style="3" customWidth="1"/>
    <col min="2568" max="2568" width="18.54296875" style="3" customWidth="1"/>
    <col min="2569" max="2569" width="3.453125" style="3" customWidth="1"/>
    <col min="2570" max="2570" width="13.26953125" style="3" customWidth="1"/>
    <col min="2571" max="2571" width="3" style="3" customWidth="1"/>
    <col min="2572" max="2572" width="18" style="3" customWidth="1"/>
    <col min="2573" max="2573" width="3" style="3" customWidth="1"/>
    <col min="2574" max="2574" width="12.54296875" style="3" customWidth="1"/>
    <col min="2575" max="2575" width="12.54296875" style="3"/>
    <col min="2576" max="2576" width="7.453125" style="3" customWidth="1"/>
    <col min="2577" max="2577" width="12.54296875" style="3"/>
    <col min="2578" max="2578" width="2.54296875" style="3" customWidth="1"/>
    <col min="2579" max="2817" width="12.54296875" style="3"/>
    <col min="2818" max="2818" width="4.7265625" style="3" customWidth="1"/>
    <col min="2819" max="2819" width="11.453125" style="3" customWidth="1"/>
    <col min="2820" max="2820" width="26.54296875" style="3" customWidth="1"/>
    <col min="2821" max="2821" width="7" style="3" customWidth="1"/>
    <col min="2822" max="2822" width="18.54296875" style="3" customWidth="1"/>
    <col min="2823" max="2823" width="4.54296875" style="3" customWidth="1"/>
    <col min="2824" max="2824" width="18.54296875" style="3" customWidth="1"/>
    <col min="2825" max="2825" width="3.453125" style="3" customWidth="1"/>
    <col min="2826" max="2826" width="13.26953125" style="3" customWidth="1"/>
    <col min="2827" max="2827" width="3" style="3" customWidth="1"/>
    <col min="2828" max="2828" width="18" style="3" customWidth="1"/>
    <col min="2829" max="2829" width="3" style="3" customWidth="1"/>
    <col min="2830" max="2830" width="12.54296875" style="3" customWidth="1"/>
    <col min="2831" max="2831" width="12.54296875" style="3"/>
    <col min="2832" max="2832" width="7.453125" style="3" customWidth="1"/>
    <col min="2833" max="2833" width="12.54296875" style="3"/>
    <col min="2834" max="2834" width="2.54296875" style="3" customWidth="1"/>
    <col min="2835" max="3073" width="12.54296875" style="3"/>
    <col min="3074" max="3074" width="4.7265625" style="3" customWidth="1"/>
    <col min="3075" max="3075" width="11.453125" style="3" customWidth="1"/>
    <col min="3076" max="3076" width="26.54296875" style="3" customWidth="1"/>
    <col min="3077" max="3077" width="7" style="3" customWidth="1"/>
    <col min="3078" max="3078" width="18.54296875" style="3" customWidth="1"/>
    <col min="3079" max="3079" width="4.54296875" style="3" customWidth="1"/>
    <col min="3080" max="3080" width="18.54296875" style="3" customWidth="1"/>
    <col min="3081" max="3081" width="3.453125" style="3" customWidth="1"/>
    <col min="3082" max="3082" width="13.26953125" style="3" customWidth="1"/>
    <col min="3083" max="3083" width="3" style="3" customWidth="1"/>
    <col min="3084" max="3084" width="18" style="3" customWidth="1"/>
    <col min="3085" max="3085" width="3" style="3" customWidth="1"/>
    <col min="3086" max="3086" width="12.54296875" style="3" customWidth="1"/>
    <col min="3087" max="3087" width="12.54296875" style="3"/>
    <col min="3088" max="3088" width="7.453125" style="3" customWidth="1"/>
    <col min="3089" max="3089" width="12.54296875" style="3"/>
    <col min="3090" max="3090" width="2.54296875" style="3" customWidth="1"/>
    <col min="3091" max="3329" width="12.54296875" style="3"/>
    <col min="3330" max="3330" width="4.7265625" style="3" customWidth="1"/>
    <col min="3331" max="3331" width="11.453125" style="3" customWidth="1"/>
    <col min="3332" max="3332" width="26.54296875" style="3" customWidth="1"/>
    <col min="3333" max="3333" width="7" style="3" customWidth="1"/>
    <col min="3334" max="3334" width="18.54296875" style="3" customWidth="1"/>
    <col min="3335" max="3335" width="4.54296875" style="3" customWidth="1"/>
    <col min="3336" max="3336" width="18.54296875" style="3" customWidth="1"/>
    <col min="3337" max="3337" width="3.453125" style="3" customWidth="1"/>
    <col min="3338" max="3338" width="13.26953125" style="3" customWidth="1"/>
    <col min="3339" max="3339" width="3" style="3" customWidth="1"/>
    <col min="3340" max="3340" width="18" style="3" customWidth="1"/>
    <col min="3341" max="3341" width="3" style="3" customWidth="1"/>
    <col min="3342" max="3342" width="12.54296875" style="3" customWidth="1"/>
    <col min="3343" max="3343" width="12.54296875" style="3"/>
    <col min="3344" max="3344" width="7.453125" style="3" customWidth="1"/>
    <col min="3345" max="3345" width="12.54296875" style="3"/>
    <col min="3346" max="3346" width="2.54296875" style="3" customWidth="1"/>
    <col min="3347" max="3585" width="12.54296875" style="3"/>
    <col min="3586" max="3586" width="4.7265625" style="3" customWidth="1"/>
    <col min="3587" max="3587" width="11.453125" style="3" customWidth="1"/>
    <col min="3588" max="3588" width="26.54296875" style="3" customWidth="1"/>
    <col min="3589" max="3589" width="7" style="3" customWidth="1"/>
    <col min="3590" max="3590" width="18.54296875" style="3" customWidth="1"/>
    <col min="3591" max="3591" width="4.54296875" style="3" customWidth="1"/>
    <col min="3592" max="3592" width="18.54296875" style="3" customWidth="1"/>
    <col min="3593" max="3593" width="3.453125" style="3" customWidth="1"/>
    <col min="3594" max="3594" width="13.26953125" style="3" customWidth="1"/>
    <col min="3595" max="3595" width="3" style="3" customWidth="1"/>
    <col min="3596" max="3596" width="18" style="3" customWidth="1"/>
    <col min="3597" max="3597" width="3" style="3" customWidth="1"/>
    <col min="3598" max="3598" width="12.54296875" style="3" customWidth="1"/>
    <col min="3599" max="3599" width="12.54296875" style="3"/>
    <col min="3600" max="3600" width="7.453125" style="3" customWidth="1"/>
    <col min="3601" max="3601" width="12.54296875" style="3"/>
    <col min="3602" max="3602" width="2.54296875" style="3" customWidth="1"/>
    <col min="3603" max="3841" width="12.54296875" style="3"/>
    <col min="3842" max="3842" width="4.7265625" style="3" customWidth="1"/>
    <col min="3843" max="3843" width="11.453125" style="3" customWidth="1"/>
    <col min="3844" max="3844" width="26.54296875" style="3" customWidth="1"/>
    <col min="3845" max="3845" width="7" style="3" customWidth="1"/>
    <col min="3846" max="3846" width="18.54296875" style="3" customWidth="1"/>
    <col min="3847" max="3847" width="4.54296875" style="3" customWidth="1"/>
    <col min="3848" max="3848" width="18.54296875" style="3" customWidth="1"/>
    <col min="3849" max="3849" width="3.453125" style="3" customWidth="1"/>
    <col min="3850" max="3850" width="13.26953125" style="3" customWidth="1"/>
    <col min="3851" max="3851" width="3" style="3" customWidth="1"/>
    <col min="3852" max="3852" width="18" style="3" customWidth="1"/>
    <col min="3853" max="3853" width="3" style="3" customWidth="1"/>
    <col min="3854" max="3854" width="12.54296875" style="3" customWidth="1"/>
    <col min="3855" max="3855" width="12.54296875" style="3"/>
    <col min="3856" max="3856" width="7.453125" style="3" customWidth="1"/>
    <col min="3857" max="3857" width="12.54296875" style="3"/>
    <col min="3858" max="3858" width="2.54296875" style="3" customWidth="1"/>
    <col min="3859" max="4097" width="12.54296875" style="3"/>
    <col min="4098" max="4098" width="4.7265625" style="3" customWidth="1"/>
    <col min="4099" max="4099" width="11.453125" style="3" customWidth="1"/>
    <col min="4100" max="4100" width="26.54296875" style="3" customWidth="1"/>
    <col min="4101" max="4101" width="7" style="3" customWidth="1"/>
    <col min="4102" max="4102" width="18.54296875" style="3" customWidth="1"/>
    <col min="4103" max="4103" width="4.54296875" style="3" customWidth="1"/>
    <col min="4104" max="4104" width="18.54296875" style="3" customWidth="1"/>
    <col min="4105" max="4105" width="3.453125" style="3" customWidth="1"/>
    <col min="4106" max="4106" width="13.26953125" style="3" customWidth="1"/>
    <col min="4107" max="4107" width="3" style="3" customWidth="1"/>
    <col min="4108" max="4108" width="18" style="3" customWidth="1"/>
    <col min="4109" max="4109" width="3" style="3" customWidth="1"/>
    <col min="4110" max="4110" width="12.54296875" style="3" customWidth="1"/>
    <col min="4111" max="4111" width="12.54296875" style="3"/>
    <col min="4112" max="4112" width="7.453125" style="3" customWidth="1"/>
    <col min="4113" max="4113" width="12.54296875" style="3"/>
    <col min="4114" max="4114" width="2.54296875" style="3" customWidth="1"/>
    <col min="4115" max="4353" width="12.54296875" style="3"/>
    <col min="4354" max="4354" width="4.7265625" style="3" customWidth="1"/>
    <col min="4355" max="4355" width="11.453125" style="3" customWidth="1"/>
    <col min="4356" max="4356" width="26.54296875" style="3" customWidth="1"/>
    <col min="4357" max="4357" width="7" style="3" customWidth="1"/>
    <col min="4358" max="4358" width="18.54296875" style="3" customWidth="1"/>
    <col min="4359" max="4359" width="4.54296875" style="3" customWidth="1"/>
    <col min="4360" max="4360" width="18.54296875" style="3" customWidth="1"/>
    <col min="4361" max="4361" width="3.453125" style="3" customWidth="1"/>
    <col min="4362" max="4362" width="13.26953125" style="3" customWidth="1"/>
    <col min="4363" max="4363" width="3" style="3" customWidth="1"/>
    <col min="4364" max="4364" width="18" style="3" customWidth="1"/>
    <col min="4365" max="4365" width="3" style="3" customWidth="1"/>
    <col min="4366" max="4366" width="12.54296875" style="3" customWidth="1"/>
    <col min="4367" max="4367" width="12.54296875" style="3"/>
    <col min="4368" max="4368" width="7.453125" style="3" customWidth="1"/>
    <col min="4369" max="4369" width="12.54296875" style="3"/>
    <col min="4370" max="4370" width="2.54296875" style="3" customWidth="1"/>
    <col min="4371" max="4609" width="12.54296875" style="3"/>
    <col min="4610" max="4610" width="4.7265625" style="3" customWidth="1"/>
    <col min="4611" max="4611" width="11.453125" style="3" customWidth="1"/>
    <col min="4612" max="4612" width="26.54296875" style="3" customWidth="1"/>
    <col min="4613" max="4613" width="7" style="3" customWidth="1"/>
    <col min="4614" max="4614" width="18.54296875" style="3" customWidth="1"/>
    <col min="4615" max="4615" width="4.54296875" style="3" customWidth="1"/>
    <col min="4616" max="4616" width="18.54296875" style="3" customWidth="1"/>
    <col min="4617" max="4617" width="3.453125" style="3" customWidth="1"/>
    <col min="4618" max="4618" width="13.26953125" style="3" customWidth="1"/>
    <col min="4619" max="4619" width="3" style="3" customWidth="1"/>
    <col min="4620" max="4620" width="18" style="3" customWidth="1"/>
    <col min="4621" max="4621" width="3" style="3" customWidth="1"/>
    <col min="4622" max="4622" width="12.54296875" style="3" customWidth="1"/>
    <col min="4623" max="4623" width="12.54296875" style="3"/>
    <col min="4624" max="4624" width="7.453125" style="3" customWidth="1"/>
    <col min="4625" max="4625" width="12.54296875" style="3"/>
    <col min="4626" max="4626" width="2.54296875" style="3" customWidth="1"/>
    <col min="4627" max="4865" width="12.54296875" style="3"/>
    <col min="4866" max="4866" width="4.7265625" style="3" customWidth="1"/>
    <col min="4867" max="4867" width="11.453125" style="3" customWidth="1"/>
    <col min="4868" max="4868" width="26.54296875" style="3" customWidth="1"/>
    <col min="4869" max="4869" width="7" style="3" customWidth="1"/>
    <col min="4870" max="4870" width="18.54296875" style="3" customWidth="1"/>
    <col min="4871" max="4871" width="4.54296875" style="3" customWidth="1"/>
    <col min="4872" max="4872" width="18.54296875" style="3" customWidth="1"/>
    <col min="4873" max="4873" width="3.453125" style="3" customWidth="1"/>
    <col min="4874" max="4874" width="13.26953125" style="3" customWidth="1"/>
    <col min="4875" max="4875" width="3" style="3" customWidth="1"/>
    <col min="4876" max="4876" width="18" style="3" customWidth="1"/>
    <col min="4877" max="4877" width="3" style="3" customWidth="1"/>
    <col min="4878" max="4878" width="12.54296875" style="3" customWidth="1"/>
    <col min="4879" max="4879" width="12.54296875" style="3"/>
    <col min="4880" max="4880" width="7.453125" style="3" customWidth="1"/>
    <col min="4881" max="4881" width="12.54296875" style="3"/>
    <col min="4882" max="4882" width="2.54296875" style="3" customWidth="1"/>
    <col min="4883" max="5121" width="12.54296875" style="3"/>
    <col min="5122" max="5122" width="4.7265625" style="3" customWidth="1"/>
    <col min="5123" max="5123" width="11.453125" style="3" customWidth="1"/>
    <col min="5124" max="5124" width="26.54296875" style="3" customWidth="1"/>
    <col min="5125" max="5125" width="7" style="3" customWidth="1"/>
    <col min="5126" max="5126" width="18.54296875" style="3" customWidth="1"/>
    <col min="5127" max="5127" width="4.54296875" style="3" customWidth="1"/>
    <col min="5128" max="5128" width="18.54296875" style="3" customWidth="1"/>
    <col min="5129" max="5129" width="3.453125" style="3" customWidth="1"/>
    <col min="5130" max="5130" width="13.26953125" style="3" customWidth="1"/>
    <col min="5131" max="5131" width="3" style="3" customWidth="1"/>
    <col min="5132" max="5132" width="18" style="3" customWidth="1"/>
    <col min="5133" max="5133" width="3" style="3" customWidth="1"/>
    <col min="5134" max="5134" width="12.54296875" style="3" customWidth="1"/>
    <col min="5135" max="5135" width="12.54296875" style="3"/>
    <col min="5136" max="5136" width="7.453125" style="3" customWidth="1"/>
    <col min="5137" max="5137" width="12.54296875" style="3"/>
    <col min="5138" max="5138" width="2.54296875" style="3" customWidth="1"/>
    <col min="5139" max="5377" width="12.54296875" style="3"/>
    <col min="5378" max="5378" width="4.7265625" style="3" customWidth="1"/>
    <col min="5379" max="5379" width="11.453125" style="3" customWidth="1"/>
    <col min="5380" max="5380" width="26.54296875" style="3" customWidth="1"/>
    <col min="5381" max="5381" width="7" style="3" customWidth="1"/>
    <col min="5382" max="5382" width="18.54296875" style="3" customWidth="1"/>
    <col min="5383" max="5383" width="4.54296875" style="3" customWidth="1"/>
    <col min="5384" max="5384" width="18.54296875" style="3" customWidth="1"/>
    <col min="5385" max="5385" width="3.453125" style="3" customWidth="1"/>
    <col min="5386" max="5386" width="13.26953125" style="3" customWidth="1"/>
    <col min="5387" max="5387" width="3" style="3" customWidth="1"/>
    <col min="5388" max="5388" width="18" style="3" customWidth="1"/>
    <col min="5389" max="5389" width="3" style="3" customWidth="1"/>
    <col min="5390" max="5390" width="12.54296875" style="3" customWidth="1"/>
    <col min="5391" max="5391" width="12.54296875" style="3"/>
    <col min="5392" max="5392" width="7.453125" style="3" customWidth="1"/>
    <col min="5393" max="5393" width="12.54296875" style="3"/>
    <col min="5394" max="5394" width="2.54296875" style="3" customWidth="1"/>
    <col min="5395" max="5633" width="12.54296875" style="3"/>
    <col min="5634" max="5634" width="4.7265625" style="3" customWidth="1"/>
    <col min="5635" max="5635" width="11.453125" style="3" customWidth="1"/>
    <col min="5636" max="5636" width="26.54296875" style="3" customWidth="1"/>
    <col min="5637" max="5637" width="7" style="3" customWidth="1"/>
    <col min="5638" max="5638" width="18.54296875" style="3" customWidth="1"/>
    <col min="5639" max="5639" width="4.54296875" style="3" customWidth="1"/>
    <col min="5640" max="5640" width="18.54296875" style="3" customWidth="1"/>
    <col min="5641" max="5641" width="3.453125" style="3" customWidth="1"/>
    <col min="5642" max="5642" width="13.26953125" style="3" customWidth="1"/>
    <col min="5643" max="5643" width="3" style="3" customWidth="1"/>
    <col min="5644" max="5644" width="18" style="3" customWidth="1"/>
    <col min="5645" max="5645" width="3" style="3" customWidth="1"/>
    <col min="5646" max="5646" width="12.54296875" style="3" customWidth="1"/>
    <col min="5647" max="5647" width="12.54296875" style="3"/>
    <col min="5648" max="5648" width="7.453125" style="3" customWidth="1"/>
    <col min="5649" max="5649" width="12.54296875" style="3"/>
    <col min="5650" max="5650" width="2.54296875" style="3" customWidth="1"/>
    <col min="5651" max="5889" width="12.54296875" style="3"/>
    <col min="5890" max="5890" width="4.7265625" style="3" customWidth="1"/>
    <col min="5891" max="5891" width="11.453125" style="3" customWidth="1"/>
    <col min="5892" max="5892" width="26.54296875" style="3" customWidth="1"/>
    <col min="5893" max="5893" width="7" style="3" customWidth="1"/>
    <col min="5894" max="5894" width="18.54296875" style="3" customWidth="1"/>
    <col min="5895" max="5895" width="4.54296875" style="3" customWidth="1"/>
    <col min="5896" max="5896" width="18.54296875" style="3" customWidth="1"/>
    <col min="5897" max="5897" width="3.453125" style="3" customWidth="1"/>
    <col min="5898" max="5898" width="13.26953125" style="3" customWidth="1"/>
    <col min="5899" max="5899" width="3" style="3" customWidth="1"/>
    <col min="5900" max="5900" width="18" style="3" customWidth="1"/>
    <col min="5901" max="5901" width="3" style="3" customWidth="1"/>
    <col min="5902" max="5902" width="12.54296875" style="3" customWidth="1"/>
    <col min="5903" max="5903" width="12.54296875" style="3"/>
    <col min="5904" max="5904" width="7.453125" style="3" customWidth="1"/>
    <col min="5905" max="5905" width="12.54296875" style="3"/>
    <col min="5906" max="5906" width="2.54296875" style="3" customWidth="1"/>
    <col min="5907" max="6145" width="12.54296875" style="3"/>
    <col min="6146" max="6146" width="4.7265625" style="3" customWidth="1"/>
    <col min="6147" max="6147" width="11.453125" style="3" customWidth="1"/>
    <col min="6148" max="6148" width="26.54296875" style="3" customWidth="1"/>
    <col min="6149" max="6149" width="7" style="3" customWidth="1"/>
    <col min="6150" max="6150" width="18.54296875" style="3" customWidth="1"/>
    <col min="6151" max="6151" width="4.54296875" style="3" customWidth="1"/>
    <col min="6152" max="6152" width="18.54296875" style="3" customWidth="1"/>
    <col min="6153" max="6153" width="3.453125" style="3" customWidth="1"/>
    <col min="6154" max="6154" width="13.26953125" style="3" customWidth="1"/>
    <col min="6155" max="6155" width="3" style="3" customWidth="1"/>
    <col min="6156" max="6156" width="18" style="3" customWidth="1"/>
    <col min="6157" max="6157" width="3" style="3" customWidth="1"/>
    <col min="6158" max="6158" width="12.54296875" style="3" customWidth="1"/>
    <col min="6159" max="6159" width="12.54296875" style="3"/>
    <col min="6160" max="6160" width="7.453125" style="3" customWidth="1"/>
    <col min="6161" max="6161" width="12.54296875" style="3"/>
    <col min="6162" max="6162" width="2.54296875" style="3" customWidth="1"/>
    <col min="6163" max="6401" width="12.54296875" style="3"/>
    <col min="6402" max="6402" width="4.7265625" style="3" customWidth="1"/>
    <col min="6403" max="6403" width="11.453125" style="3" customWidth="1"/>
    <col min="6404" max="6404" width="26.54296875" style="3" customWidth="1"/>
    <col min="6405" max="6405" width="7" style="3" customWidth="1"/>
    <col min="6406" max="6406" width="18.54296875" style="3" customWidth="1"/>
    <col min="6407" max="6407" width="4.54296875" style="3" customWidth="1"/>
    <col min="6408" max="6408" width="18.54296875" style="3" customWidth="1"/>
    <col min="6409" max="6409" width="3.453125" style="3" customWidth="1"/>
    <col min="6410" max="6410" width="13.26953125" style="3" customWidth="1"/>
    <col min="6411" max="6411" width="3" style="3" customWidth="1"/>
    <col min="6412" max="6412" width="18" style="3" customWidth="1"/>
    <col min="6413" max="6413" width="3" style="3" customWidth="1"/>
    <col min="6414" max="6414" width="12.54296875" style="3" customWidth="1"/>
    <col min="6415" max="6415" width="12.54296875" style="3"/>
    <col min="6416" max="6416" width="7.453125" style="3" customWidth="1"/>
    <col min="6417" max="6417" width="12.54296875" style="3"/>
    <col min="6418" max="6418" width="2.54296875" style="3" customWidth="1"/>
    <col min="6419" max="6657" width="12.54296875" style="3"/>
    <col min="6658" max="6658" width="4.7265625" style="3" customWidth="1"/>
    <col min="6659" max="6659" width="11.453125" style="3" customWidth="1"/>
    <col min="6660" max="6660" width="26.54296875" style="3" customWidth="1"/>
    <col min="6661" max="6661" width="7" style="3" customWidth="1"/>
    <col min="6662" max="6662" width="18.54296875" style="3" customWidth="1"/>
    <col min="6663" max="6663" width="4.54296875" style="3" customWidth="1"/>
    <col min="6664" max="6664" width="18.54296875" style="3" customWidth="1"/>
    <col min="6665" max="6665" width="3.453125" style="3" customWidth="1"/>
    <col min="6666" max="6666" width="13.26953125" style="3" customWidth="1"/>
    <col min="6667" max="6667" width="3" style="3" customWidth="1"/>
    <col min="6668" max="6668" width="18" style="3" customWidth="1"/>
    <col min="6669" max="6669" width="3" style="3" customWidth="1"/>
    <col min="6670" max="6670" width="12.54296875" style="3" customWidth="1"/>
    <col min="6671" max="6671" width="12.54296875" style="3"/>
    <col min="6672" max="6672" width="7.453125" style="3" customWidth="1"/>
    <col min="6673" max="6673" width="12.54296875" style="3"/>
    <col min="6674" max="6674" width="2.54296875" style="3" customWidth="1"/>
    <col min="6675" max="6913" width="12.54296875" style="3"/>
    <col min="6914" max="6914" width="4.7265625" style="3" customWidth="1"/>
    <col min="6915" max="6915" width="11.453125" style="3" customWidth="1"/>
    <col min="6916" max="6916" width="26.54296875" style="3" customWidth="1"/>
    <col min="6917" max="6917" width="7" style="3" customWidth="1"/>
    <col min="6918" max="6918" width="18.54296875" style="3" customWidth="1"/>
    <col min="6919" max="6919" width="4.54296875" style="3" customWidth="1"/>
    <col min="6920" max="6920" width="18.54296875" style="3" customWidth="1"/>
    <col min="6921" max="6921" width="3.453125" style="3" customWidth="1"/>
    <col min="6922" max="6922" width="13.26953125" style="3" customWidth="1"/>
    <col min="6923" max="6923" width="3" style="3" customWidth="1"/>
    <col min="6924" max="6924" width="18" style="3" customWidth="1"/>
    <col min="6925" max="6925" width="3" style="3" customWidth="1"/>
    <col min="6926" max="6926" width="12.54296875" style="3" customWidth="1"/>
    <col min="6927" max="6927" width="12.54296875" style="3"/>
    <col min="6928" max="6928" width="7.453125" style="3" customWidth="1"/>
    <col min="6929" max="6929" width="12.54296875" style="3"/>
    <col min="6930" max="6930" width="2.54296875" style="3" customWidth="1"/>
    <col min="6931" max="7169" width="12.54296875" style="3"/>
    <col min="7170" max="7170" width="4.7265625" style="3" customWidth="1"/>
    <col min="7171" max="7171" width="11.453125" style="3" customWidth="1"/>
    <col min="7172" max="7172" width="26.54296875" style="3" customWidth="1"/>
    <col min="7173" max="7173" width="7" style="3" customWidth="1"/>
    <col min="7174" max="7174" width="18.54296875" style="3" customWidth="1"/>
    <col min="7175" max="7175" width="4.54296875" style="3" customWidth="1"/>
    <col min="7176" max="7176" width="18.54296875" style="3" customWidth="1"/>
    <col min="7177" max="7177" width="3.453125" style="3" customWidth="1"/>
    <col min="7178" max="7178" width="13.26953125" style="3" customWidth="1"/>
    <col min="7179" max="7179" width="3" style="3" customWidth="1"/>
    <col min="7180" max="7180" width="18" style="3" customWidth="1"/>
    <col min="7181" max="7181" width="3" style="3" customWidth="1"/>
    <col min="7182" max="7182" width="12.54296875" style="3" customWidth="1"/>
    <col min="7183" max="7183" width="12.54296875" style="3"/>
    <col min="7184" max="7184" width="7.453125" style="3" customWidth="1"/>
    <col min="7185" max="7185" width="12.54296875" style="3"/>
    <col min="7186" max="7186" width="2.54296875" style="3" customWidth="1"/>
    <col min="7187" max="7425" width="12.54296875" style="3"/>
    <col min="7426" max="7426" width="4.7265625" style="3" customWidth="1"/>
    <col min="7427" max="7427" width="11.453125" style="3" customWidth="1"/>
    <col min="7428" max="7428" width="26.54296875" style="3" customWidth="1"/>
    <col min="7429" max="7429" width="7" style="3" customWidth="1"/>
    <col min="7430" max="7430" width="18.54296875" style="3" customWidth="1"/>
    <col min="7431" max="7431" width="4.54296875" style="3" customWidth="1"/>
    <col min="7432" max="7432" width="18.54296875" style="3" customWidth="1"/>
    <col min="7433" max="7433" width="3.453125" style="3" customWidth="1"/>
    <col min="7434" max="7434" width="13.26953125" style="3" customWidth="1"/>
    <col min="7435" max="7435" width="3" style="3" customWidth="1"/>
    <col min="7436" max="7436" width="18" style="3" customWidth="1"/>
    <col min="7437" max="7437" width="3" style="3" customWidth="1"/>
    <col min="7438" max="7438" width="12.54296875" style="3" customWidth="1"/>
    <col min="7439" max="7439" width="12.54296875" style="3"/>
    <col min="7440" max="7440" width="7.453125" style="3" customWidth="1"/>
    <col min="7441" max="7441" width="12.54296875" style="3"/>
    <col min="7442" max="7442" width="2.54296875" style="3" customWidth="1"/>
    <col min="7443" max="7681" width="12.54296875" style="3"/>
    <col min="7682" max="7682" width="4.7265625" style="3" customWidth="1"/>
    <col min="7683" max="7683" width="11.453125" style="3" customWidth="1"/>
    <col min="7684" max="7684" width="26.54296875" style="3" customWidth="1"/>
    <col min="7685" max="7685" width="7" style="3" customWidth="1"/>
    <col min="7686" max="7686" width="18.54296875" style="3" customWidth="1"/>
    <col min="7687" max="7687" width="4.54296875" style="3" customWidth="1"/>
    <col min="7688" max="7688" width="18.54296875" style="3" customWidth="1"/>
    <col min="7689" max="7689" width="3.453125" style="3" customWidth="1"/>
    <col min="7690" max="7690" width="13.26953125" style="3" customWidth="1"/>
    <col min="7691" max="7691" width="3" style="3" customWidth="1"/>
    <col min="7692" max="7692" width="18" style="3" customWidth="1"/>
    <col min="7693" max="7693" width="3" style="3" customWidth="1"/>
    <col min="7694" max="7694" width="12.54296875" style="3" customWidth="1"/>
    <col min="7695" max="7695" width="12.54296875" style="3"/>
    <col min="7696" max="7696" width="7.453125" style="3" customWidth="1"/>
    <col min="7697" max="7697" width="12.54296875" style="3"/>
    <col min="7698" max="7698" width="2.54296875" style="3" customWidth="1"/>
    <col min="7699" max="7937" width="12.54296875" style="3"/>
    <col min="7938" max="7938" width="4.7265625" style="3" customWidth="1"/>
    <col min="7939" max="7939" width="11.453125" style="3" customWidth="1"/>
    <col min="7940" max="7940" width="26.54296875" style="3" customWidth="1"/>
    <col min="7941" max="7941" width="7" style="3" customWidth="1"/>
    <col min="7942" max="7942" width="18.54296875" style="3" customWidth="1"/>
    <col min="7943" max="7943" width="4.54296875" style="3" customWidth="1"/>
    <col min="7944" max="7944" width="18.54296875" style="3" customWidth="1"/>
    <col min="7945" max="7945" width="3.453125" style="3" customWidth="1"/>
    <col min="7946" max="7946" width="13.26953125" style="3" customWidth="1"/>
    <col min="7947" max="7947" width="3" style="3" customWidth="1"/>
    <col min="7948" max="7948" width="18" style="3" customWidth="1"/>
    <col min="7949" max="7949" width="3" style="3" customWidth="1"/>
    <col min="7950" max="7950" width="12.54296875" style="3" customWidth="1"/>
    <col min="7951" max="7951" width="12.54296875" style="3"/>
    <col min="7952" max="7952" width="7.453125" style="3" customWidth="1"/>
    <col min="7953" max="7953" width="12.54296875" style="3"/>
    <col min="7954" max="7954" width="2.54296875" style="3" customWidth="1"/>
    <col min="7955" max="8193" width="12.54296875" style="3"/>
    <col min="8194" max="8194" width="4.7265625" style="3" customWidth="1"/>
    <col min="8195" max="8195" width="11.453125" style="3" customWidth="1"/>
    <col min="8196" max="8196" width="26.54296875" style="3" customWidth="1"/>
    <col min="8197" max="8197" width="7" style="3" customWidth="1"/>
    <col min="8198" max="8198" width="18.54296875" style="3" customWidth="1"/>
    <col min="8199" max="8199" width="4.54296875" style="3" customWidth="1"/>
    <col min="8200" max="8200" width="18.54296875" style="3" customWidth="1"/>
    <col min="8201" max="8201" width="3.453125" style="3" customWidth="1"/>
    <col min="8202" max="8202" width="13.26953125" style="3" customWidth="1"/>
    <col min="8203" max="8203" width="3" style="3" customWidth="1"/>
    <col min="8204" max="8204" width="18" style="3" customWidth="1"/>
    <col min="8205" max="8205" width="3" style="3" customWidth="1"/>
    <col min="8206" max="8206" width="12.54296875" style="3" customWidth="1"/>
    <col min="8207" max="8207" width="12.54296875" style="3"/>
    <col min="8208" max="8208" width="7.453125" style="3" customWidth="1"/>
    <col min="8209" max="8209" width="12.54296875" style="3"/>
    <col min="8210" max="8210" width="2.54296875" style="3" customWidth="1"/>
    <col min="8211" max="8449" width="12.54296875" style="3"/>
    <col min="8450" max="8450" width="4.7265625" style="3" customWidth="1"/>
    <col min="8451" max="8451" width="11.453125" style="3" customWidth="1"/>
    <col min="8452" max="8452" width="26.54296875" style="3" customWidth="1"/>
    <col min="8453" max="8453" width="7" style="3" customWidth="1"/>
    <col min="8454" max="8454" width="18.54296875" style="3" customWidth="1"/>
    <col min="8455" max="8455" width="4.54296875" style="3" customWidth="1"/>
    <col min="8456" max="8456" width="18.54296875" style="3" customWidth="1"/>
    <col min="8457" max="8457" width="3.453125" style="3" customWidth="1"/>
    <col min="8458" max="8458" width="13.26953125" style="3" customWidth="1"/>
    <col min="8459" max="8459" width="3" style="3" customWidth="1"/>
    <col min="8460" max="8460" width="18" style="3" customWidth="1"/>
    <col min="8461" max="8461" width="3" style="3" customWidth="1"/>
    <col min="8462" max="8462" width="12.54296875" style="3" customWidth="1"/>
    <col min="8463" max="8463" width="12.54296875" style="3"/>
    <col min="8464" max="8464" width="7.453125" style="3" customWidth="1"/>
    <col min="8465" max="8465" width="12.54296875" style="3"/>
    <col min="8466" max="8466" width="2.54296875" style="3" customWidth="1"/>
    <col min="8467" max="8705" width="12.54296875" style="3"/>
    <col min="8706" max="8706" width="4.7265625" style="3" customWidth="1"/>
    <col min="8707" max="8707" width="11.453125" style="3" customWidth="1"/>
    <col min="8708" max="8708" width="26.54296875" style="3" customWidth="1"/>
    <col min="8709" max="8709" width="7" style="3" customWidth="1"/>
    <col min="8710" max="8710" width="18.54296875" style="3" customWidth="1"/>
    <col min="8711" max="8711" width="4.54296875" style="3" customWidth="1"/>
    <col min="8712" max="8712" width="18.54296875" style="3" customWidth="1"/>
    <col min="8713" max="8713" width="3.453125" style="3" customWidth="1"/>
    <col min="8714" max="8714" width="13.26953125" style="3" customWidth="1"/>
    <col min="8715" max="8715" width="3" style="3" customWidth="1"/>
    <col min="8716" max="8716" width="18" style="3" customWidth="1"/>
    <col min="8717" max="8717" width="3" style="3" customWidth="1"/>
    <col min="8718" max="8718" width="12.54296875" style="3" customWidth="1"/>
    <col min="8719" max="8719" width="12.54296875" style="3"/>
    <col min="8720" max="8720" width="7.453125" style="3" customWidth="1"/>
    <col min="8721" max="8721" width="12.54296875" style="3"/>
    <col min="8722" max="8722" width="2.54296875" style="3" customWidth="1"/>
    <col min="8723" max="8961" width="12.54296875" style="3"/>
    <col min="8962" max="8962" width="4.7265625" style="3" customWidth="1"/>
    <col min="8963" max="8963" width="11.453125" style="3" customWidth="1"/>
    <col min="8964" max="8964" width="26.54296875" style="3" customWidth="1"/>
    <col min="8965" max="8965" width="7" style="3" customWidth="1"/>
    <col min="8966" max="8966" width="18.54296875" style="3" customWidth="1"/>
    <col min="8967" max="8967" width="4.54296875" style="3" customWidth="1"/>
    <col min="8968" max="8968" width="18.54296875" style="3" customWidth="1"/>
    <col min="8969" max="8969" width="3.453125" style="3" customWidth="1"/>
    <col min="8970" max="8970" width="13.26953125" style="3" customWidth="1"/>
    <col min="8971" max="8971" width="3" style="3" customWidth="1"/>
    <col min="8972" max="8972" width="18" style="3" customWidth="1"/>
    <col min="8973" max="8973" width="3" style="3" customWidth="1"/>
    <col min="8974" max="8974" width="12.54296875" style="3" customWidth="1"/>
    <col min="8975" max="8975" width="12.54296875" style="3"/>
    <col min="8976" max="8976" width="7.453125" style="3" customWidth="1"/>
    <col min="8977" max="8977" width="12.54296875" style="3"/>
    <col min="8978" max="8978" width="2.54296875" style="3" customWidth="1"/>
    <col min="8979" max="9217" width="12.54296875" style="3"/>
    <col min="9218" max="9218" width="4.7265625" style="3" customWidth="1"/>
    <col min="9219" max="9219" width="11.453125" style="3" customWidth="1"/>
    <col min="9220" max="9220" width="26.54296875" style="3" customWidth="1"/>
    <col min="9221" max="9221" width="7" style="3" customWidth="1"/>
    <col min="9222" max="9222" width="18.54296875" style="3" customWidth="1"/>
    <col min="9223" max="9223" width="4.54296875" style="3" customWidth="1"/>
    <col min="9224" max="9224" width="18.54296875" style="3" customWidth="1"/>
    <col min="9225" max="9225" width="3.453125" style="3" customWidth="1"/>
    <col min="9226" max="9226" width="13.26953125" style="3" customWidth="1"/>
    <col min="9227" max="9227" width="3" style="3" customWidth="1"/>
    <col min="9228" max="9228" width="18" style="3" customWidth="1"/>
    <col min="9229" max="9229" width="3" style="3" customWidth="1"/>
    <col min="9230" max="9230" width="12.54296875" style="3" customWidth="1"/>
    <col min="9231" max="9231" width="12.54296875" style="3"/>
    <col min="9232" max="9232" width="7.453125" style="3" customWidth="1"/>
    <col min="9233" max="9233" width="12.54296875" style="3"/>
    <col min="9234" max="9234" width="2.54296875" style="3" customWidth="1"/>
    <col min="9235" max="9473" width="12.54296875" style="3"/>
    <col min="9474" max="9474" width="4.7265625" style="3" customWidth="1"/>
    <col min="9475" max="9475" width="11.453125" style="3" customWidth="1"/>
    <col min="9476" max="9476" width="26.54296875" style="3" customWidth="1"/>
    <col min="9477" max="9477" width="7" style="3" customWidth="1"/>
    <col min="9478" max="9478" width="18.54296875" style="3" customWidth="1"/>
    <col min="9479" max="9479" width="4.54296875" style="3" customWidth="1"/>
    <col min="9480" max="9480" width="18.54296875" style="3" customWidth="1"/>
    <col min="9481" max="9481" width="3.453125" style="3" customWidth="1"/>
    <col min="9482" max="9482" width="13.26953125" style="3" customWidth="1"/>
    <col min="9483" max="9483" width="3" style="3" customWidth="1"/>
    <col min="9484" max="9484" width="18" style="3" customWidth="1"/>
    <col min="9485" max="9485" width="3" style="3" customWidth="1"/>
    <col min="9486" max="9486" width="12.54296875" style="3" customWidth="1"/>
    <col min="9487" max="9487" width="12.54296875" style="3"/>
    <col min="9488" max="9488" width="7.453125" style="3" customWidth="1"/>
    <col min="9489" max="9489" width="12.54296875" style="3"/>
    <col min="9490" max="9490" width="2.54296875" style="3" customWidth="1"/>
    <col min="9491" max="9729" width="12.54296875" style="3"/>
    <col min="9730" max="9730" width="4.7265625" style="3" customWidth="1"/>
    <col min="9731" max="9731" width="11.453125" style="3" customWidth="1"/>
    <col min="9732" max="9732" width="26.54296875" style="3" customWidth="1"/>
    <col min="9733" max="9733" width="7" style="3" customWidth="1"/>
    <col min="9734" max="9734" width="18.54296875" style="3" customWidth="1"/>
    <col min="9735" max="9735" width="4.54296875" style="3" customWidth="1"/>
    <col min="9736" max="9736" width="18.54296875" style="3" customWidth="1"/>
    <col min="9737" max="9737" width="3.453125" style="3" customWidth="1"/>
    <col min="9738" max="9738" width="13.26953125" style="3" customWidth="1"/>
    <col min="9739" max="9739" width="3" style="3" customWidth="1"/>
    <col min="9740" max="9740" width="18" style="3" customWidth="1"/>
    <col min="9741" max="9741" width="3" style="3" customWidth="1"/>
    <col min="9742" max="9742" width="12.54296875" style="3" customWidth="1"/>
    <col min="9743" max="9743" width="12.54296875" style="3"/>
    <col min="9744" max="9744" width="7.453125" style="3" customWidth="1"/>
    <col min="9745" max="9745" width="12.54296875" style="3"/>
    <col min="9746" max="9746" width="2.54296875" style="3" customWidth="1"/>
    <col min="9747" max="9985" width="12.54296875" style="3"/>
    <col min="9986" max="9986" width="4.7265625" style="3" customWidth="1"/>
    <col min="9987" max="9987" width="11.453125" style="3" customWidth="1"/>
    <col min="9988" max="9988" width="26.54296875" style="3" customWidth="1"/>
    <col min="9989" max="9989" width="7" style="3" customWidth="1"/>
    <col min="9990" max="9990" width="18.54296875" style="3" customWidth="1"/>
    <col min="9991" max="9991" width="4.54296875" style="3" customWidth="1"/>
    <col min="9992" max="9992" width="18.54296875" style="3" customWidth="1"/>
    <col min="9993" max="9993" width="3.453125" style="3" customWidth="1"/>
    <col min="9994" max="9994" width="13.26953125" style="3" customWidth="1"/>
    <col min="9995" max="9995" width="3" style="3" customWidth="1"/>
    <col min="9996" max="9996" width="18" style="3" customWidth="1"/>
    <col min="9997" max="9997" width="3" style="3" customWidth="1"/>
    <col min="9998" max="9998" width="12.54296875" style="3" customWidth="1"/>
    <col min="9999" max="9999" width="12.54296875" style="3"/>
    <col min="10000" max="10000" width="7.453125" style="3" customWidth="1"/>
    <col min="10001" max="10001" width="12.54296875" style="3"/>
    <col min="10002" max="10002" width="2.54296875" style="3" customWidth="1"/>
    <col min="10003" max="10241" width="12.54296875" style="3"/>
    <col min="10242" max="10242" width="4.7265625" style="3" customWidth="1"/>
    <col min="10243" max="10243" width="11.453125" style="3" customWidth="1"/>
    <col min="10244" max="10244" width="26.54296875" style="3" customWidth="1"/>
    <col min="10245" max="10245" width="7" style="3" customWidth="1"/>
    <col min="10246" max="10246" width="18.54296875" style="3" customWidth="1"/>
    <col min="10247" max="10247" width="4.54296875" style="3" customWidth="1"/>
    <col min="10248" max="10248" width="18.54296875" style="3" customWidth="1"/>
    <col min="10249" max="10249" width="3.453125" style="3" customWidth="1"/>
    <col min="10250" max="10250" width="13.26953125" style="3" customWidth="1"/>
    <col min="10251" max="10251" width="3" style="3" customWidth="1"/>
    <col min="10252" max="10252" width="18" style="3" customWidth="1"/>
    <col min="10253" max="10253" width="3" style="3" customWidth="1"/>
    <col min="10254" max="10254" width="12.54296875" style="3" customWidth="1"/>
    <col min="10255" max="10255" width="12.54296875" style="3"/>
    <col min="10256" max="10256" width="7.453125" style="3" customWidth="1"/>
    <col min="10257" max="10257" width="12.54296875" style="3"/>
    <col min="10258" max="10258" width="2.54296875" style="3" customWidth="1"/>
    <col min="10259" max="10497" width="12.54296875" style="3"/>
    <col min="10498" max="10498" width="4.7265625" style="3" customWidth="1"/>
    <col min="10499" max="10499" width="11.453125" style="3" customWidth="1"/>
    <col min="10500" max="10500" width="26.54296875" style="3" customWidth="1"/>
    <col min="10501" max="10501" width="7" style="3" customWidth="1"/>
    <col min="10502" max="10502" width="18.54296875" style="3" customWidth="1"/>
    <col min="10503" max="10503" width="4.54296875" style="3" customWidth="1"/>
    <col min="10504" max="10504" width="18.54296875" style="3" customWidth="1"/>
    <col min="10505" max="10505" width="3.453125" style="3" customWidth="1"/>
    <col min="10506" max="10506" width="13.26953125" style="3" customWidth="1"/>
    <col min="10507" max="10507" width="3" style="3" customWidth="1"/>
    <col min="10508" max="10508" width="18" style="3" customWidth="1"/>
    <col min="10509" max="10509" width="3" style="3" customWidth="1"/>
    <col min="10510" max="10510" width="12.54296875" style="3" customWidth="1"/>
    <col min="10511" max="10511" width="12.54296875" style="3"/>
    <col min="10512" max="10512" width="7.453125" style="3" customWidth="1"/>
    <col min="10513" max="10513" width="12.54296875" style="3"/>
    <col min="10514" max="10514" width="2.54296875" style="3" customWidth="1"/>
    <col min="10515" max="10753" width="12.54296875" style="3"/>
    <col min="10754" max="10754" width="4.7265625" style="3" customWidth="1"/>
    <col min="10755" max="10755" width="11.453125" style="3" customWidth="1"/>
    <col min="10756" max="10756" width="26.54296875" style="3" customWidth="1"/>
    <col min="10757" max="10757" width="7" style="3" customWidth="1"/>
    <col min="10758" max="10758" width="18.54296875" style="3" customWidth="1"/>
    <col min="10759" max="10759" width="4.54296875" style="3" customWidth="1"/>
    <col min="10760" max="10760" width="18.54296875" style="3" customWidth="1"/>
    <col min="10761" max="10761" width="3.453125" style="3" customWidth="1"/>
    <col min="10762" max="10762" width="13.26953125" style="3" customWidth="1"/>
    <col min="10763" max="10763" width="3" style="3" customWidth="1"/>
    <col min="10764" max="10764" width="18" style="3" customWidth="1"/>
    <col min="10765" max="10765" width="3" style="3" customWidth="1"/>
    <col min="10766" max="10766" width="12.54296875" style="3" customWidth="1"/>
    <col min="10767" max="10767" width="12.54296875" style="3"/>
    <col min="10768" max="10768" width="7.453125" style="3" customWidth="1"/>
    <col min="10769" max="10769" width="12.54296875" style="3"/>
    <col min="10770" max="10770" width="2.54296875" style="3" customWidth="1"/>
    <col min="10771" max="11009" width="12.54296875" style="3"/>
    <col min="11010" max="11010" width="4.7265625" style="3" customWidth="1"/>
    <col min="11011" max="11011" width="11.453125" style="3" customWidth="1"/>
    <col min="11012" max="11012" width="26.54296875" style="3" customWidth="1"/>
    <col min="11013" max="11013" width="7" style="3" customWidth="1"/>
    <col min="11014" max="11014" width="18.54296875" style="3" customWidth="1"/>
    <col min="11015" max="11015" width="4.54296875" style="3" customWidth="1"/>
    <col min="11016" max="11016" width="18.54296875" style="3" customWidth="1"/>
    <col min="11017" max="11017" width="3.453125" style="3" customWidth="1"/>
    <col min="11018" max="11018" width="13.26953125" style="3" customWidth="1"/>
    <col min="11019" max="11019" width="3" style="3" customWidth="1"/>
    <col min="11020" max="11020" width="18" style="3" customWidth="1"/>
    <col min="11021" max="11021" width="3" style="3" customWidth="1"/>
    <col min="11022" max="11022" width="12.54296875" style="3" customWidth="1"/>
    <col min="11023" max="11023" width="12.54296875" style="3"/>
    <col min="11024" max="11024" width="7.453125" style="3" customWidth="1"/>
    <col min="11025" max="11025" width="12.54296875" style="3"/>
    <col min="11026" max="11026" width="2.54296875" style="3" customWidth="1"/>
    <col min="11027" max="11265" width="12.54296875" style="3"/>
    <col min="11266" max="11266" width="4.7265625" style="3" customWidth="1"/>
    <col min="11267" max="11267" width="11.453125" style="3" customWidth="1"/>
    <col min="11268" max="11268" width="26.54296875" style="3" customWidth="1"/>
    <col min="11269" max="11269" width="7" style="3" customWidth="1"/>
    <col min="11270" max="11270" width="18.54296875" style="3" customWidth="1"/>
    <col min="11271" max="11271" width="4.54296875" style="3" customWidth="1"/>
    <col min="11272" max="11272" width="18.54296875" style="3" customWidth="1"/>
    <col min="11273" max="11273" width="3.453125" style="3" customWidth="1"/>
    <col min="11274" max="11274" width="13.26953125" style="3" customWidth="1"/>
    <col min="11275" max="11275" width="3" style="3" customWidth="1"/>
    <col min="11276" max="11276" width="18" style="3" customWidth="1"/>
    <col min="11277" max="11277" width="3" style="3" customWidth="1"/>
    <col min="11278" max="11278" width="12.54296875" style="3" customWidth="1"/>
    <col min="11279" max="11279" width="12.54296875" style="3"/>
    <col min="11280" max="11280" width="7.453125" style="3" customWidth="1"/>
    <col min="11281" max="11281" width="12.54296875" style="3"/>
    <col min="11282" max="11282" width="2.54296875" style="3" customWidth="1"/>
    <col min="11283" max="11521" width="12.54296875" style="3"/>
    <col min="11522" max="11522" width="4.7265625" style="3" customWidth="1"/>
    <col min="11523" max="11523" width="11.453125" style="3" customWidth="1"/>
    <col min="11524" max="11524" width="26.54296875" style="3" customWidth="1"/>
    <col min="11525" max="11525" width="7" style="3" customWidth="1"/>
    <col min="11526" max="11526" width="18.54296875" style="3" customWidth="1"/>
    <col min="11527" max="11527" width="4.54296875" style="3" customWidth="1"/>
    <col min="11528" max="11528" width="18.54296875" style="3" customWidth="1"/>
    <col min="11529" max="11529" width="3.453125" style="3" customWidth="1"/>
    <col min="11530" max="11530" width="13.26953125" style="3" customWidth="1"/>
    <col min="11531" max="11531" width="3" style="3" customWidth="1"/>
    <col min="11532" max="11532" width="18" style="3" customWidth="1"/>
    <col min="11533" max="11533" width="3" style="3" customWidth="1"/>
    <col min="11534" max="11534" width="12.54296875" style="3" customWidth="1"/>
    <col min="11535" max="11535" width="12.54296875" style="3"/>
    <col min="11536" max="11536" width="7.453125" style="3" customWidth="1"/>
    <col min="11537" max="11537" width="12.54296875" style="3"/>
    <col min="11538" max="11538" width="2.54296875" style="3" customWidth="1"/>
    <col min="11539" max="11777" width="12.54296875" style="3"/>
    <col min="11778" max="11778" width="4.7265625" style="3" customWidth="1"/>
    <col min="11779" max="11779" width="11.453125" style="3" customWidth="1"/>
    <col min="11780" max="11780" width="26.54296875" style="3" customWidth="1"/>
    <col min="11781" max="11781" width="7" style="3" customWidth="1"/>
    <col min="11782" max="11782" width="18.54296875" style="3" customWidth="1"/>
    <col min="11783" max="11783" width="4.54296875" style="3" customWidth="1"/>
    <col min="11784" max="11784" width="18.54296875" style="3" customWidth="1"/>
    <col min="11785" max="11785" width="3.453125" style="3" customWidth="1"/>
    <col min="11786" max="11786" width="13.26953125" style="3" customWidth="1"/>
    <col min="11787" max="11787" width="3" style="3" customWidth="1"/>
    <col min="11788" max="11788" width="18" style="3" customWidth="1"/>
    <col min="11789" max="11789" width="3" style="3" customWidth="1"/>
    <col min="11790" max="11790" width="12.54296875" style="3" customWidth="1"/>
    <col min="11791" max="11791" width="12.54296875" style="3"/>
    <col min="11792" max="11792" width="7.453125" style="3" customWidth="1"/>
    <col min="11793" max="11793" width="12.54296875" style="3"/>
    <col min="11794" max="11794" width="2.54296875" style="3" customWidth="1"/>
    <col min="11795" max="12033" width="12.54296875" style="3"/>
    <col min="12034" max="12034" width="4.7265625" style="3" customWidth="1"/>
    <col min="12035" max="12035" width="11.453125" style="3" customWidth="1"/>
    <col min="12036" max="12036" width="26.54296875" style="3" customWidth="1"/>
    <col min="12037" max="12037" width="7" style="3" customWidth="1"/>
    <col min="12038" max="12038" width="18.54296875" style="3" customWidth="1"/>
    <col min="12039" max="12039" width="4.54296875" style="3" customWidth="1"/>
    <col min="12040" max="12040" width="18.54296875" style="3" customWidth="1"/>
    <col min="12041" max="12041" width="3.453125" style="3" customWidth="1"/>
    <col min="12042" max="12042" width="13.26953125" style="3" customWidth="1"/>
    <col min="12043" max="12043" width="3" style="3" customWidth="1"/>
    <col min="12044" max="12044" width="18" style="3" customWidth="1"/>
    <col min="12045" max="12045" width="3" style="3" customWidth="1"/>
    <col min="12046" max="12046" width="12.54296875" style="3" customWidth="1"/>
    <col min="12047" max="12047" width="12.54296875" style="3"/>
    <col min="12048" max="12048" width="7.453125" style="3" customWidth="1"/>
    <col min="12049" max="12049" width="12.54296875" style="3"/>
    <col min="12050" max="12050" width="2.54296875" style="3" customWidth="1"/>
    <col min="12051" max="12289" width="12.54296875" style="3"/>
    <col min="12290" max="12290" width="4.7265625" style="3" customWidth="1"/>
    <col min="12291" max="12291" width="11.453125" style="3" customWidth="1"/>
    <col min="12292" max="12292" width="26.54296875" style="3" customWidth="1"/>
    <col min="12293" max="12293" width="7" style="3" customWidth="1"/>
    <col min="12294" max="12294" width="18.54296875" style="3" customWidth="1"/>
    <col min="12295" max="12295" width="4.54296875" style="3" customWidth="1"/>
    <col min="12296" max="12296" width="18.54296875" style="3" customWidth="1"/>
    <col min="12297" max="12297" width="3.453125" style="3" customWidth="1"/>
    <col min="12298" max="12298" width="13.26953125" style="3" customWidth="1"/>
    <col min="12299" max="12299" width="3" style="3" customWidth="1"/>
    <col min="12300" max="12300" width="18" style="3" customWidth="1"/>
    <col min="12301" max="12301" width="3" style="3" customWidth="1"/>
    <col min="12302" max="12302" width="12.54296875" style="3" customWidth="1"/>
    <col min="12303" max="12303" width="12.54296875" style="3"/>
    <col min="12304" max="12304" width="7.453125" style="3" customWidth="1"/>
    <col min="12305" max="12305" width="12.54296875" style="3"/>
    <col min="12306" max="12306" width="2.54296875" style="3" customWidth="1"/>
    <col min="12307" max="12545" width="12.54296875" style="3"/>
    <col min="12546" max="12546" width="4.7265625" style="3" customWidth="1"/>
    <col min="12547" max="12547" width="11.453125" style="3" customWidth="1"/>
    <col min="12548" max="12548" width="26.54296875" style="3" customWidth="1"/>
    <col min="12549" max="12549" width="7" style="3" customWidth="1"/>
    <col min="12550" max="12550" width="18.54296875" style="3" customWidth="1"/>
    <col min="12551" max="12551" width="4.54296875" style="3" customWidth="1"/>
    <col min="12552" max="12552" width="18.54296875" style="3" customWidth="1"/>
    <col min="12553" max="12553" width="3.453125" style="3" customWidth="1"/>
    <col min="12554" max="12554" width="13.26953125" style="3" customWidth="1"/>
    <col min="12555" max="12555" width="3" style="3" customWidth="1"/>
    <col min="12556" max="12556" width="18" style="3" customWidth="1"/>
    <col min="12557" max="12557" width="3" style="3" customWidth="1"/>
    <col min="12558" max="12558" width="12.54296875" style="3" customWidth="1"/>
    <col min="12559" max="12559" width="12.54296875" style="3"/>
    <col min="12560" max="12560" width="7.453125" style="3" customWidth="1"/>
    <col min="12561" max="12561" width="12.54296875" style="3"/>
    <col min="12562" max="12562" width="2.54296875" style="3" customWidth="1"/>
    <col min="12563" max="12801" width="12.54296875" style="3"/>
    <col min="12802" max="12802" width="4.7265625" style="3" customWidth="1"/>
    <col min="12803" max="12803" width="11.453125" style="3" customWidth="1"/>
    <col min="12804" max="12804" width="26.54296875" style="3" customWidth="1"/>
    <col min="12805" max="12805" width="7" style="3" customWidth="1"/>
    <col min="12806" max="12806" width="18.54296875" style="3" customWidth="1"/>
    <col min="12807" max="12807" width="4.54296875" style="3" customWidth="1"/>
    <col min="12808" max="12808" width="18.54296875" style="3" customWidth="1"/>
    <col min="12809" max="12809" width="3.453125" style="3" customWidth="1"/>
    <col min="12810" max="12810" width="13.26953125" style="3" customWidth="1"/>
    <col min="12811" max="12811" width="3" style="3" customWidth="1"/>
    <col min="12812" max="12812" width="18" style="3" customWidth="1"/>
    <col min="12813" max="12813" width="3" style="3" customWidth="1"/>
    <col min="12814" max="12814" width="12.54296875" style="3" customWidth="1"/>
    <col min="12815" max="12815" width="12.54296875" style="3"/>
    <col min="12816" max="12816" width="7.453125" style="3" customWidth="1"/>
    <col min="12817" max="12817" width="12.54296875" style="3"/>
    <col min="12818" max="12818" width="2.54296875" style="3" customWidth="1"/>
    <col min="12819" max="13057" width="12.54296875" style="3"/>
    <col min="13058" max="13058" width="4.7265625" style="3" customWidth="1"/>
    <col min="13059" max="13059" width="11.453125" style="3" customWidth="1"/>
    <col min="13060" max="13060" width="26.54296875" style="3" customWidth="1"/>
    <col min="13061" max="13061" width="7" style="3" customWidth="1"/>
    <col min="13062" max="13062" width="18.54296875" style="3" customWidth="1"/>
    <col min="13063" max="13063" width="4.54296875" style="3" customWidth="1"/>
    <col min="13064" max="13064" width="18.54296875" style="3" customWidth="1"/>
    <col min="13065" max="13065" width="3.453125" style="3" customWidth="1"/>
    <col min="13066" max="13066" width="13.26953125" style="3" customWidth="1"/>
    <col min="13067" max="13067" width="3" style="3" customWidth="1"/>
    <col min="13068" max="13068" width="18" style="3" customWidth="1"/>
    <col min="13069" max="13069" width="3" style="3" customWidth="1"/>
    <col min="13070" max="13070" width="12.54296875" style="3" customWidth="1"/>
    <col min="13071" max="13071" width="12.54296875" style="3"/>
    <col min="13072" max="13072" width="7.453125" style="3" customWidth="1"/>
    <col min="13073" max="13073" width="12.54296875" style="3"/>
    <col min="13074" max="13074" width="2.54296875" style="3" customWidth="1"/>
    <col min="13075" max="13313" width="12.54296875" style="3"/>
    <col min="13314" max="13314" width="4.7265625" style="3" customWidth="1"/>
    <col min="13315" max="13315" width="11.453125" style="3" customWidth="1"/>
    <col min="13316" max="13316" width="26.54296875" style="3" customWidth="1"/>
    <col min="13317" max="13317" width="7" style="3" customWidth="1"/>
    <col min="13318" max="13318" width="18.54296875" style="3" customWidth="1"/>
    <col min="13319" max="13319" width="4.54296875" style="3" customWidth="1"/>
    <col min="13320" max="13320" width="18.54296875" style="3" customWidth="1"/>
    <col min="13321" max="13321" width="3.453125" style="3" customWidth="1"/>
    <col min="13322" max="13322" width="13.26953125" style="3" customWidth="1"/>
    <col min="13323" max="13323" width="3" style="3" customWidth="1"/>
    <col min="13324" max="13324" width="18" style="3" customWidth="1"/>
    <col min="13325" max="13325" width="3" style="3" customWidth="1"/>
    <col min="13326" max="13326" width="12.54296875" style="3" customWidth="1"/>
    <col min="13327" max="13327" width="12.54296875" style="3"/>
    <col min="13328" max="13328" width="7.453125" style="3" customWidth="1"/>
    <col min="13329" max="13329" width="12.54296875" style="3"/>
    <col min="13330" max="13330" width="2.54296875" style="3" customWidth="1"/>
    <col min="13331" max="13569" width="12.54296875" style="3"/>
    <col min="13570" max="13570" width="4.7265625" style="3" customWidth="1"/>
    <col min="13571" max="13571" width="11.453125" style="3" customWidth="1"/>
    <col min="13572" max="13572" width="26.54296875" style="3" customWidth="1"/>
    <col min="13573" max="13573" width="7" style="3" customWidth="1"/>
    <col min="13574" max="13574" width="18.54296875" style="3" customWidth="1"/>
    <col min="13575" max="13575" width="4.54296875" style="3" customWidth="1"/>
    <col min="13576" max="13576" width="18.54296875" style="3" customWidth="1"/>
    <col min="13577" max="13577" width="3.453125" style="3" customWidth="1"/>
    <col min="13578" max="13578" width="13.26953125" style="3" customWidth="1"/>
    <col min="13579" max="13579" width="3" style="3" customWidth="1"/>
    <col min="13580" max="13580" width="18" style="3" customWidth="1"/>
    <col min="13581" max="13581" width="3" style="3" customWidth="1"/>
    <col min="13582" max="13582" width="12.54296875" style="3" customWidth="1"/>
    <col min="13583" max="13583" width="12.54296875" style="3"/>
    <col min="13584" max="13584" width="7.453125" style="3" customWidth="1"/>
    <col min="13585" max="13585" width="12.54296875" style="3"/>
    <col min="13586" max="13586" width="2.54296875" style="3" customWidth="1"/>
    <col min="13587" max="13825" width="12.54296875" style="3"/>
    <col min="13826" max="13826" width="4.7265625" style="3" customWidth="1"/>
    <col min="13827" max="13827" width="11.453125" style="3" customWidth="1"/>
    <col min="13828" max="13828" width="26.54296875" style="3" customWidth="1"/>
    <col min="13829" max="13829" width="7" style="3" customWidth="1"/>
    <col min="13830" max="13830" width="18.54296875" style="3" customWidth="1"/>
    <col min="13831" max="13831" width="4.54296875" style="3" customWidth="1"/>
    <col min="13832" max="13832" width="18.54296875" style="3" customWidth="1"/>
    <col min="13833" max="13833" width="3.453125" style="3" customWidth="1"/>
    <col min="13834" max="13834" width="13.26953125" style="3" customWidth="1"/>
    <col min="13835" max="13835" width="3" style="3" customWidth="1"/>
    <col min="13836" max="13836" width="18" style="3" customWidth="1"/>
    <col min="13837" max="13837" width="3" style="3" customWidth="1"/>
    <col min="13838" max="13838" width="12.54296875" style="3" customWidth="1"/>
    <col min="13839" max="13839" width="12.54296875" style="3"/>
    <col min="13840" max="13840" width="7.453125" style="3" customWidth="1"/>
    <col min="13841" max="13841" width="12.54296875" style="3"/>
    <col min="13842" max="13842" width="2.54296875" style="3" customWidth="1"/>
    <col min="13843" max="14081" width="12.54296875" style="3"/>
    <col min="14082" max="14082" width="4.7265625" style="3" customWidth="1"/>
    <col min="14083" max="14083" width="11.453125" style="3" customWidth="1"/>
    <col min="14084" max="14084" width="26.54296875" style="3" customWidth="1"/>
    <col min="14085" max="14085" width="7" style="3" customWidth="1"/>
    <col min="14086" max="14086" width="18.54296875" style="3" customWidth="1"/>
    <col min="14087" max="14087" width="4.54296875" style="3" customWidth="1"/>
    <col min="14088" max="14088" width="18.54296875" style="3" customWidth="1"/>
    <col min="14089" max="14089" width="3.453125" style="3" customWidth="1"/>
    <col min="14090" max="14090" width="13.26953125" style="3" customWidth="1"/>
    <col min="14091" max="14091" width="3" style="3" customWidth="1"/>
    <col min="14092" max="14092" width="18" style="3" customWidth="1"/>
    <col min="14093" max="14093" width="3" style="3" customWidth="1"/>
    <col min="14094" max="14094" width="12.54296875" style="3" customWidth="1"/>
    <col min="14095" max="14095" width="12.54296875" style="3"/>
    <col min="14096" max="14096" width="7.453125" style="3" customWidth="1"/>
    <col min="14097" max="14097" width="12.54296875" style="3"/>
    <col min="14098" max="14098" width="2.54296875" style="3" customWidth="1"/>
    <col min="14099" max="14337" width="12.54296875" style="3"/>
    <col min="14338" max="14338" width="4.7265625" style="3" customWidth="1"/>
    <col min="14339" max="14339" width="11.453125" style="3" customWidth="1"/>
    <col min="14340" max="14340" width="26.54296875" style="3" customWidth="1"/>
    <col min="14341" max="14341" width="7" style="3" customWidth="1"/>
    <col min="14342" max="14342" width="18.54296875" style="3" customWidth="1"/>
    <col min="14343" max="14343" width="4.54296875" style="3" customWidth="1"/>
    <col min="14344" max="14344" width="18.54296875" style="3" customWidth="1"/>
    <col min="14345" max="14345" width="3.453125" style="3" customWidth="1"/>
    <col min="14346" max="14346" width="13.26953125" style="3" customWidth="1"/>
    <col min="14347" max="14347" width="3" style="3" customWidth="1"/>
    <col min="14348" max="14348" width="18" style="3" customWidth="1"/>
    <col min="14349" max="14349" width="3" style="3" customWidth="1"/>
    <col min="14350" max="14350" width="12.54296875" style="3" customWidth="1"/>
    <col min="14351" max="14351" width="12.54296875" style="3"/>
    <col min="14352" max="14352" width="7.453125" style="3" customWidth="1"/>
    <col min="14353" max="14353" width="12.54296875" style="3"/>
    <col min="14354" max="14354" width="2.54296875" style="3" customWidth="1"/>
    <col min="14355" max="14593" width="12.54296875" style="3"/>
    <col min="14594" max="14594" width="4.7265625" style="3" customWidth="1"/>
    <col min="14595" max="14595" width="11.453125" style="3" customWidth="1"/>
    <col min="14596" max="14596" width="26.54296875" style="3" customWidth="1"/>
    <col min="14597" max="14597" width="7" style="3" customWidth="1"/>
    <col min="14598" max="14598" width="18.54296875" style="3" customWidth="1"/>
    <col min="14599" max="14599" width="4.54296875" style="3" customWidth="1"/>
    <col min="14600" max="14600" width="18.54296875" style="3" customWidth="1"/>
    <col min="14601" max="14601" width="3.453125" style="3" customWidth="1"/>
    <col min="14602" max="14602" width="13.26953125" style="3" customWidth="1"/>
    <col min="14603" max="14603" width="3" style="3" customWidth="1"/>
    <col min="14604" max="14604" width="18" style="3" customWidth="1"/>
    <col min="14605" max="14605" width="3" style="3" customWidth="1"/>
    <col min="14606" max="14606" width="12.54296875" style="3" customWidth="1"/>
    <col min="14607" max="14607" width="12.54296875" style="3"/>
    <col min="14608" max="14608" width="7.453125" style="3" customWidth="1"/>
    <col min="14609" max="14609" width="12.54296875" style="3"/>
    <col min="14610" max="14610" width="2.54296875" style="3" customWidth="1"/>
    <col min="14611" max="14849" width="12.54296875" style="3"/>
    <col min="14850" max="14850" width="4.7265625" style="3" customWidth="1"/>
    <col min="14851" max="14851" width="11.453125" style="3" customWidth="1"/>
    <col min="14852" max="14852" width="26.54296875" style="3" customWidth="1"/>
    <col min="14853" max="14853" width="7" style="3" customWidth="1"/>
    <col min="14854" max="14854" width="18.54296875" style="3" customWidth="1"/>
    <col min="14855" max="14855" width="4.54296875" style="3" customWidth="1"/>
    <col min="14856" max="14856" width="18.54296875" style="3" customWidth="1"/>
    <col min="14857" max="14857" width="3.453125" style="3" customWidth="1"/>
    <col min="14858" max="14858" width="13.26953125" style="3" customWidth="1"/>
    <col min="14859" max="14859" width="3" style="3" customWidth="1"/>
    <col min="14860" max="14860" width="18" style="3" customWidth="1"/>
    <col min="14861" max="14861" width="3" style="3" customWidth="1"/>
    <col min="14862" max="14862" width="12.54296875" style="3" customWidth="1"/>
    <col min="14863" max="14863" width="12.54296875" style="3"/>
    <col min="14864" max="14864" width="7.453125" style="3" customWidth="1"/>
    <col min="14865" max="14865" width="12.54296875" style="3"/>
    <col min="14866" max="14866" width="2.54296875" style="3" customWidth="1"/>
    <col min="14867" max="15105" width="12.54296875" style="3"/>
    <col min="15106" max="15106" width="4.7265625" style="3" customWidth="1"/>
    <col min="15107" max="15107" width="11.453125" style="3" customWidth="1"/>
    <col min="15108" max="15108" width="26.54296875" style="3" customWidth="1"/>
    <col min="15109" max="15109" width="7" style="3" customWidth="1"/>
    <col min="15110" max="15110" width="18.54296875" style="3" customWidth="1"/>
    <col min="15111" max="15111" width="4.54296875" style="3" customWidth="1"/>
    <col min="15112" max="15112" width="18.54296875" style="3" customWidth="1"/>
    <col min="15113" max="15113" width="3.453125" style="3" customWidth="1"/>
    <col min="15114" max="15114" width="13.26953125" style="3" customWidth="1"/>
    <col min="15115" max="15115" width="3" style="3" customWidth="1"/>
    <col min="15116" max="15116" width="18" style="3" customWidth="1"/>
    <col min="15117" max="15117" width="3" style="3" customWidth="1"/>
    <col min="15118" max="15118" width="12.54296875" style="3" customWidth="1"/>
    <col min="15119" max="15119" width="12.54296875" style="3"/>
    <col min="15120" max="15120" width="7.453125" style="3" customWidth="1"/>
    <col min="15121" max="15121" width="12.54296875" style="3"/>
    <col min="15122" max="15122" width="2.54296875" style="3" customWidth="1"/>
    <col min="15123" max="15361" width="12.54296875" style="3"/>
    <col min="15362" max="15362" width="4.7265625" style="3" customWidth="1"/>
    <col min="15363" max="15363" width="11.453125" style="3" customWidth="1"/>
    <col min="15364" max="15364" width="26.54296875" style="3" customWidth="1"/>
    <col min="15365" max="15365" width="7" style="3" customWidth="1"/>
    <col min="15366" max="15366" width="18.54296875" style="3" customWidth="1"/>
    <col min="15367" max="15367" width="4.54296875" style="3" customWidth="1"/>
    <col min="15368" max="15368" width="18.54296875" style="3" customWidth="1"/>
    <col min="15369" max="15369" width="3.453125" style="3" customWidth="1"/>
    <col min="15370" max="15370" width="13.26953125" style="3" customWidth="1"/>
    <col min="15371" max="15371" width="3" style="3" customWidth="1"/>
    <col min="15372" max="15372" width="18" style="3" customWidth="1"/>
    <col min="15373" max="15373" width="3" style="3" customWidth="1"/>
    <col min="15374" max="15374" width="12.54296875" style="3" customWidth="1"/>
    <col min="15375" max="15375" width="12.54296875" style="3"/>
    <col min="15376" max="15376" width="7.453125" style="3" customWidth="1"/>
    <col min="15377" max="15377" width="12.54296875" style="3"/>
    <col min="15378" max="15378" width="2.54296875" style="3" customWidth="1"/>
    <col min="15379" max="15617" width="12.54296875" style="3"/>
    <col min="15618" max="15618" width="4.7265625" style="3" customWidth="1"/>
    <col min="15619" max="15619" width="11.453125" style="3" customWidth="1"/>
    <col min="15620" max="15620" width="26.54296875" style="3" customWidth="1"/>
    <col min="15621" max="15621" width="7" style="3" customWidth="1"/>
    <col min="15622" max="15622" width="18.54296875" style="3" customWidth="1"/>
    <col min="15623" max="15623" width="4.54296875" style="3" customWidth="1"/>
    <col min="15624" max="15624" width="18.54296875" style="3" customWidth="1"/>
    <col min="15625" max="15625" width="3.453125" style="3" customWidth="1"/>
    <col min="15626" max="15626" width="13.26953125" style="3" customWidth="1"/>
    <col min="15627" max="15627" width="3" style="3" customWidth="1"/>
    <col min="15628" max="15628" width="18" style="3" customWidth="1"/>
    <col min="15629" max="15629" width="3" style="3" customWidth="1"/>
    <col min="15630" max="15630" width="12.54296875" style="3" customWidth="1"/>
    <col min="15631" max="15631" width="12.54296875" style="3"/>
    <col min="15632" max="15632" width="7.453125" style="3" customWidth="1"/>
    <col min="15633" max="15633" width="12.54296875" style="3"/>
    <col min="15634" max="15634" width="2.54296875" style="3" customWidth="1"/>
    <col min="15635" max="15873" width="12.54296875" style="3"/>
    <col min="15874" max="15874" width="4.7265625" style="3" customWidth="1"/>
    <col min="15875" max="15875" width="11.453125" style="3" customWidth="1"/>
    <col min="15876" max="15876" width="26.54296875" style="3" customWidth="1"/>
    <col min="15877" max="15877" width="7" style="3" customWidth="1"/>
    <col min="15878" max="15878" width="18.54296875" style="3" customWidth="1"/>
    <col min="15879" max="15879" width="4.54296875" style="3" customWidth="1"/>
    <col min="15880" max="15880" width="18.54296875" style="3" customWidth="1"/>
    <col min="15881" max="15881" width="3.453125" style="3" customWidth="1"/>
    <col min="15882" max="15882" width="13.26953125" style="3" customWidth="1"/>
    <col min="15883" max="15883" width="3" style="3" customWidth="1"/>
    <col min="15884" max="15884" width="18" style="3" customWidth="1"/>
    <col min="15885" max="15885" width="3" style="3" customWidth="1"/>
    <col min="15886" max="15886" width="12.54296875" style="3" customWidth="1"/>
    <col min="15887" max="15887" width="12.54296875" style="3"/>
    <col min="15888" max="15888" width="7.453125" style="3" customWidth="1"/>
    <col min="15889" max="15889" width="12.54296875" style="3"/>
    <col min="15890" max="15890" width="2.54296875" style="3" customWidth="1"/>
    <col min="15891" max="16129" width="12.54296875" style="3"/>
    <col min="16130" max="16130" width="4.7265625" style="3" customWidth="1"/>
    <col min="16131" max="16131" width="11.453125" style="3" customWidth="1"/>
    <col min="16132" max="16132" width="26.54296875" style="3" customWidth="1"/>
    <col min="16133" max="16133" width="7" style="3" customWidth="1"/>
    <col min="16134" max="16134" width="18.54296875" style="3" customWidth="1"/>
    <col min="16135" max="16135" width="4.54296875" style="3" customWidth="1"/>
    <col min="16136" max="16136" width="18.54296875" style="3" customWidth="1"/>
    <col min="16137" max="16137" width="3.453125" style="3" customWidth="1"/>
    <col min="16138" max="16138" width="13.26953125" style="3" customWidth="1"/>
    <col min="16139" max="16139" width="3" style="3" customWidth="1"/>
    <col min="16140" max="16140" width="18" style="3" customWidth="1"/>
    <col min="16141" max="16141" width="3" style="3" customWidth="1"/>
    <col min="16142" max="16142" width="12.54296875" style="3" customWidth="1"/>
    <col min="16143" max="16143" width="12.54296875" style="3"/>
    <col min="16144" max="16144" width="7.453125" style="3" customWidth="1"/>
    <col min="16145" max="16145" width="12.54296875" style="3"/>
    <col min="16146" max="16146" width="2.54296875" style="3" customWidth="1"/>
    <col min="16147" max="16384" width="12.54296875" style="3"/>
  </cols>
  <sheetData>
    <row r="1" spans="1:15" x14ac:dyDescent="0.3">
      <c r="A1" s="750" t="str">
        <f>'Table of Contents'!A1:C1</f>
        <v>Versant Power</v>
      </c>
      <c r="B1" s="750"/>
      <c r="C1" s="750"/>
      <c r="D1" s="750"/>
      <c r="E1" s="750"/>
      <c r="F1" s="750"/>
      <c r="G1" s="750"/>
      <c r="H1" s="750"/>
      <c r="I1" s="750"/>
      <c r="J1" s="750"/>
      <c r="K1" s="750"/>
      <c r="L1" s="750"/>
      <c r="M1" s="750"/>
      <c r="N1" s="750"/>
    </row>
    <row r="2" spans="1:15" x14ac:dyDescent="0.3">
      <c r="A2" s="750" t="str">
        <f>'Table of Contents'!A2:C2</f>
        <v>Annual Transmission Revenue Requirements (ATRR)</v>
      </c>
      <c r="B2" s="750"/>
      <c r="C2" s="750"/>
      <c r="D2" s="750"/>
      <c r="E2" s="750"/>
      <c r="F2" s="750"/>
      <c r="G2" s="750"/>
      <c r="H2" s="750"/>
      <c r="I2" s="750"/>
      <c r="J2" s="750"/>
      <c r="K2" s="750"/>
      <c r="L2" s="750"/>
      <c r="M2" s="750"/>
      <c r="N2" s="750"/>
    </row>
    <row r="3" spans="1:15" s="11" customFormat="1" x14ac:dyDescent="0.3">
      <c r="A3" s="750" t="str">
        <f>'Table of Contents'!A3:C3</f>
        <v>Per Appendix A to Attachment F of the ISO New England Inc. Open Access Transmission Tariff</v>
      </c>
      <c r="B3" s="750"/>
      <c r="C3" s="750"/>
      <c r="D3" s="750"/>
      <c r="E3" s="750"/>
      <c r="F3" s="750"/>
      <c r="G3" s="750"/>
      <c r="H3" s="750"/>
      <c r="I3" s="750"/>
      <c r="J3" s="750"/>
      <c r="K3" s="750"/>
      <c r="L3" s="750"/>
      <c r="M3" s="750"/>
      <c r="N3" s="750"/>
    </row>
    <row r="4" spans="1:15" x14ac:dyDescent="0.3">
      <c r="A4" s="750" t="s">
        <v>53</v>
      </c>
      <c r="B4" s="750"/>
      <c r="C4" s="750"/>
      <c r="D4" s="750"/>
      <c r="E4" s="750"/>
      <c r="F4" s="750"/>
      <c r="G4" s="750"/>
      <c r="H4" s="750"/>
      <c r="I4" s="750"/>
      <c r="J4" s="750"/>
      <c r="K4" s="750"/>
      <c r="L4" s="750"/>
      <c r="M4" s="750"/>
      <c r="N4" s="750"/>
    </row>
    <row r="5" spans="1:15" x14ac:dyDescent="0.3">
      <c r="A5" s="750" t="s">
        <v>31</v>
      </c>
      <c r="B5" s="750"/>
      <c r="C5" s="750"/>
      <c r="D5" s="750"/>
      <c r="E5" s="750"/>
      <c r="F5" s="750"/>
      <c r="G5" s="750"/>
      <c r="H5" s="750"/>
      <c r="I5" s="750"/>
      <c r="J5" s="750"/>
      <c r="K5" s="750"/>
      <c r="L5" s="750"/>
      <c r="M5" s="750"/>
      <c r="N5" s="750"/>
    </row>
    <row r="6" spans="1:15" x14ac:dyDescent="0.3">
      <c r="A6" s="750" t="str">
        <f>'WS 1 Base and RR'!A6:F6</f>
        <v>For Costs in 2023</v>
      </c>
      <c r="B6" s="750"/>
      <c r="C6" s="750"/>
      <c r="D6" s="750"/>
      <c r="E6" s="750"/>
      <c r="F6" s="750"/>
      <c r="G6" s="750"/>
      <c r="H6" s="750"/>
      <c r="I6" s="750"/>
      <c r="J6" s="750"/>
      <c r="K6" s="750"/>
      <c r="L6" s="750"/>
      <c r="M6" s="750"/>
      <c r="N6" s="750"/>
    </row>
    <row r="7" spans="1:15" x14ac:dyDescent="0.3">
      <c r="A7" s="526"/>
      <c r="C7" s="526"/>
      <c r="D7" s="526"/>
      <c r="E7" s="526"/>
      <c r="F7" s="526"/>
      <c r="G7" s="526"/>
      <c r="H7" s="526"/>
      <c r="I7" s="526"/>
      <c r="J7" s="526"/>
      <c r="K7" s="526"/>
      <c r="L7" s="526"/>
      <c r="M7" s="526"/>
      <c r="N7" s="526"/>
    </row>
    <row r="8" spans="1:15" x14ac:dyDescent="0.3">
      <c r="B8" s="59" t="s">
        <v>115</v>
      </c>
      <c r="D8" s="16" t="s">
        <v>12</v>
      </c>
      <c r="E8" s="16"/>
      <c r="F8" s="16" t="s">
        <v>441</v>
      </c>
      <c r="G8" s="16"/>
      <c r="H8" s="16" t="s">
        <v>22</v>
      </c>
      <c r="I8" s="16"/>
      <c r="J8" s="16" t="s">
        <v>442</v>
      </c>
      <c r="K8" s="16"/>
      <c r="L8" s="16" t="s">
        <v>21</v>
      </c>
      <c r="M8" s="16"/>
      <c r="N8" s="16" t="s">
        <v>20</v>
      </c>
    </row>
    <row r="9" spans="1:15" x14ac:dyDescent="0.3">
      <c r="D9" s="16"/>
      <c r="E9" s="16"/>
      <c r="F9" s="16"/>
      <c r="G9" s="16"/>
      <c r="H9" s="16"/>
      <c r="I9" s="16"/>
      <c r="K9" s="16"/>
      <c r="L9" s="16"/>
      <c r="M9" s="16"/>
    </row>
    <row r="10" spans="1:15" x14ac:dyDescent="0.3">
      <c r="D10" s="16"/>
      <c r="E10" s="16"/>
      <c r="F10" s="16"/>
      <c r="G10" s="16"/>
      <c r="H10" s="16"/>
      <c r="I10" s="16"/>
      <c r="J10" s="19" t="s">
        <v>38</v>
      </c>
      <c r="K10" s="16"/>
      <c r="L10" s="16"/>
      <c r="M10" s="16"/>
    </row>
    <row r="11" spans="1:15" x14ac:dyDescent="0.3">
      <c r="A11" s="19" t="s">
        <v>45</v>
      </c>
      <c r="B11" s="40"/>
      <c r="C11" s="19"/>
      <c r="D11" s="40"/>
      <c r="E11" s="40"/>
      <c r="F11" s="19" t="s">
        <v>24</v>
      </c>
      <c r="G11" s="19"/>
      <c r="H11" s="19" t="s">
        <v>54</v>
      </c>
      <c r="I11" s="19"/>
      <c r="J11" s="19" t="s">
        <v>54</v>
      </c>
      <c r="K11" s="19"/>
      <c r="L11" s="19" t="s">
        <v>48</v>
      </c>
      <c r="M11" s="19"/>
      <c r="N11" s="19"/>
    </row>
    <row r="12" spans="1:15" x14ac:dyDescent="0.3">
      <c r="A12" s="43" t="s">
        <v>46</v>
      </c>
      <c r="B12" s="43" t="s">
        <v>25</v>
      </c>
      <c r="C12" s="19"/>
      <c r="D12" s="43" t="s">
        <v>24</v>
      </c>
      <c r="E12" s="19"/>
      <c r="F12" s="43" t="s">
        <v>39</v>
      </c>
      <c r="G12" s="19"/>
      <c r="H12" s="43" t="s">
        <v>55</v>
      </c>
      <c r="I12" s="161"/>
      <c r="J12" s="43" t="s">
        <v>55</v>
      </c>
      <c r="K12" s="19"/>
      <c r="L12" s="43" t="s">
        <v>49</v>
      </c>
      <c r="M12" s="16" t="s">
        <v>76</v>
      </c>
      <c r="N12" s="43" t="s">
        <v>846</v>
      </c>
    </row>
    <row r="13" spans="1:15" x14ac:dyDescent="0.3">
      <c r="A13" s="16"/>
      <c r="B13" s="144" t="s">
        <v>210</v>
      </c>
      <c r="D13" s="16"/>
      <c r="E13" s="16"/>
      <c r="F13" s="16"/>
      <c r="G13" s="16"/>
      <c r="H13" s="16"/>
      <c r="I13" s="16"/>
      <c r="J13" s="16"/>
      <c r="K13" s="16"/>
      <c r="L13" s="16"/>
      <c r="M13" s="16"/>
    </row>
    <row r="14" spans="1:15" x14ac:dyDescent="0.3">
      <c r="A14" s="16">
        <v>1</v>
      </c>
      <c r="B14" s="140" t="s">
        <v>240</v>
      </c>
      <c r="D14" s="158">
        <f>'WS 6 Capitalization'!H22</f>
        <v>557693171</v>
      </c>
      <c r="E14" s="159"/>
      <c r="F14" s="7">
        <f>IF($D$18=0,0,D14/$D$18)</f>
        <v>0.51334995973267306</v>
      </c>
      <c r="G14" s="160"/>
      <c r="H14" s="7">
        <f>'WS 6 Capitalization'!H32</f>
        <v>4.0579001253473683E-2</v>
      </c>
      <c r="I14" s="16"/>
      <c r="J14" s="229">
        <f>F14*H14</f>
        <v>2.0831228659462804E-2</v>
      </c>
      <c r="K14" s="160"/>
      <c r="L14" s="161" t="s">
        <v>14</v>
      </c>
      <c r="M14" s="160"/>
      <c r="N14" s="160" t="s">
        <v>811</v>
      </c>
    </row>
    <row r="15" spans="1:15" x14ac:dyDescent="0.3">
      <c r="A15" s="16">
        <f>A14+1</f>
        <v>2</v>
      </c>
      <c r="B15" s="140" t="s">
        <v>32</v>
      </c>
      <c r="D15" s="162">
        <f>'WS 6 Capitalization'!H39</f>
        <v>363065</v>
      </c>
      <c r="E15" s="159"/>
      <c r="F15" s="7">
        <f>IF($D$18=0,0,D15/$D$18)</f>
        <v>3.3419703310360764E-4</v>
      </c>
      <c r="G15" s="160"/>
      <c r="H15" s="7">
        <f>'WS 6 Capitalization'!H44</f>
        <v>7.0083869279605582E-2</v>
      </c>
      <c r="I15" s="16"/>
      <c r="J15" s="229">
        <f>F15*H15</f>
        <v>2.3421821181665258E-5</v>
      </c>
      <c r="K15" s="160"/>
      <c r="L15" s="7">
        <f>J15</f>
        <v>2.3421821181665258E-5</v>
      </c>
      <c r="M15" s="160"/>
      <c r="N15" s="160" t="s">
        <v>812</v>
      </c>
      <c r="O15" s="160"/>
    </row>
    <row r="16" spans="1:15" x14ac:dyDescent="0.3">
      <c r="A16" s="16">
        <f t="shared" ref="A16:A18" si="0">A15+1</f>
        <v>3</v>
      </c>
      <c r="B16" s="140" t="s">
        <v>52</v>
      </c>
      <c r="D16" s="162">
        <f>'WS 6 Capitalization'!H54</f>
        <v>528323845.31999999</v>
      </c>
      <c r="E16" s="159"/>
      <c r="F16" s="7">
        <f>IF($D$18=0,0,D16/$D$18)</f>
        <v>0.48631584323422344</v>
      </c>
      <c r="G16" s="147" t="s">
        <v>57</v>
      </c>
      <c r="H16" s="713">
        <v>0.1057</v>
      </c>
      <c r="I16" s="16"/>
      <c r="J16" s="229">
        <f>F16*H16</f>
        <v>5.1403584629857418E-2</v>
      </c>
      <c r="K16" s="160"/>
      <c r="L16" s="7">
        <f>J16</f>
        <v>5.1403584629857418E-2</v>
      </c>
      <c r="M16" s="160"/>
      <c r="N16" s="160" t="s">
        <v>813</v>
      </c>
      <c r="O16" s="160"/>
    </row>
    <row r="17" spans="1:15" x14ac:dyDescent="0.3">
      <c r="A17" s="16">
        <f t="shared" si="0"/>
        <v>4</v>
      </c>
      <c r="B17" s="140" t="s">
        <v>299</v>
      </c>
      <c r="D17" s="162">
        <f>'WS 6 Capitalization'!H55</f>
        <v>0</v>
      </c>
      <c r="E17" s="159"/>
      <c r="F17" s="7">
        <f>IF($D$18=0,0,D17/$D$18)</f>
        <v>0</v>
      </c>
      <c r="G17" s="147" t="s">
        <v>57</v>
      </c>
      <c r="H17" s="228"/>
      <c r="I17" s="16"/>
      <c r="J17" s="229">
        <f>F17*H17</f>
        <v>0</v>
      </c>
      <c r="K17" s="160"/>
      <c r="L17" s="7">
        <f>J17</f>
        <v>0</v>
      </c>
      <c r="M17" s="160"/>
      <c r="N17" s="160" t="s">
        <v>814</v>
      </c>
      <c r="O17" s="160"/>
    </row>
    <row r="18" spans="1:15" ht="13.5" thickBot="1" x14ac:dyDescent="0.35">
      <c r="A18" s="16">
        <f t="shared" si="0"/>
        <v>5</v>
      </c>
      <c r="B18" s="5" t="s">
        <v>95</v>
      </c>
      <c r="D18" s="163">
        <f>SUM(D14:D17)</f>
        <v>1086380081.3199999</v>
      </c>
      <c r="E18" s="158"/>
      <c r="F18" s="227">
        <f>SUM(F14:F17)</f>
        <v>1</v>
      </c>
      <c r="G18" s="160"/>
      <c r="H18" s="160"/>
      <c r="I18" s="160"/>
      <c r="J18" s="227">
        <f>SUM(J14:J17)</f>
        <v>7.2258235110501889E-2</v>
      </c>
      <c r="K18" s="160"/>
      <c r="L18" s="227">
        <f>SUM(L14:L17)</f>
        <v>5.1427006451039085E-2</v>
      </c>
      <c r="M18" s="160"/>
      <c r="N18" s="160"/>
      <c r="O18" s="160"/>
    </row>
    <row r="19" spans="1:15" ht="13.5" thickTop="1" x14ac:dyDescent="0.3">
      <c r="A19" s="16"/>
      <c r="B19" s="5"/>
      <c r="D19" s="158"/>
      <c r="E19" s="158"/>
      <c r="N19" s="160"/>
    </row>
    <row r="20" spans="1:15" x14ac:dyDescent="0.3">
      <c r="A20" s="16">
        <f>A18+1</f>
        <v>6</v>
      </c>
      <c r="B20" s="211" t="s">
        <v>218</v>
      </c>
      <c r="C20" s="14"/>
      <c r="D20" s="230">
        <f>J18</f>
        <v>7.2258235110501889E-2</v>
      </c>
      <c r="E20" s="166"/>
      <c r="N20" s="3" t="s">
        <v>156</v>
      </c>
    </row>
    <row r="21" spans="1:15" x14ac:dyDescent="0.3">
      <c r="A21" s="16"/>
      <c r="B21" s="6"/>
      <c r="C21" s="14"/>
      <c r="D21" s="165"/>
      <c r="E21" s="166"/>
    </row>
    <row r="22" spans="1:15" x14ac:dyDescent="0.3">
      <c r="A22" s="16">
        <f>A20+1</f>
        <v>7</v>
      </c>
      <c r="B22" s="6" t="s">
        <v>196</v>
      </c>
      <c r="C22" s="193" t="s">
        <v>59</v>
      </c>
      <c r="D22" s="231">
        <v>0</v>
      </c>
      <c r="E22" s="166"/>
      <c r="N22" s="5" t="s">
        <v>673</v>
      </c>
    </row>
    <row r="23" spans="1:15" x14ac:dyDescent="0.3">
      <c r="A23" s="16"/>
      <c r="B23" s="6"/>
      <c r="C23" s="14"/>
      <c r="D23" s="165"/>
      <c r="E23" s="166"/>
      <c r="N23" s="5"/>
    </row>
    <row r="24" spans="1:15" x14ac:dyDescent="0.3">
      <c r="A24" s="16"/>
      <c r="B24" s="167" t="s">
        <v>29</v>
      </c>
      <c r="C24" s="14"/>
      <c r="D24" s="164"/>
      <c r="E24" s="164"/>
      <c r="N24" s="5"/>
    </row>
    <row r="25" spans="1:15" x14ac:dyDescent="0.3">
      <c r="A25" s="16">
        <f>A22+1</f>
        <v>8</v>
      </c>
      <c r="B25" s="168" t="s">
        <v>184</v>
      </c>
      <c r="C25" s="14" t="s">
        <v>33</v>
      </c>
      <c r="D25" s="230">
        <f>L15+L16+D22</f>
        <v>5.1427006451039085E-2</v>
      </c>
      <c r="E25" s="169"/>
      <c r="N25" s="5" t="s">
        <v>815</v>
      </c>
    </row>
    <row r="26" spans="1:15" x14ac:dyDescent="0.3">
      <c r="A26" s="16">
        <v>9</v>
      </c>
      <c r="B26" s="168" t="s">
        <v>628</v>
      </c>
      <c r="C26" s="14"/>
      <c r="D26" s="171">
        <v>-5151.96</v>
      </c>
      <c r="E26" s="169"/>
      <c r="N26" s="5" t="s">
        <v>629</v>
      </c>
    </row>
    <row r="27" spans="1:15" x14ac:dyDescent="0.3">
      <c r="A27" s="16" t="s">
        <v>474</v>
      </c>
      <c r="B27" s="410" t="s">
        <v>632</v>
      </c>
      <c r="C27" s="14"/>
      <c r="D27" s="411">
        <f>$D$45</f>
        <v>0.48087484060124469</v>
      </c>
      <c r="E27" s="169"/>
      <c r="N27" s="5" t="s">
        <v>630</v>
      </c>
    </row>
    <row r="28" spans="1:15" x14ac:dyDescent="0.3">
      <c r="A28" s="16" t="s">
        <v>816</v>
      </c>
      <c r="B28" s="168" t="s">
        <v>817</v>
      </c>
      <c r="C28" s="14" t="s">
        <v>34</v>
      </c>
      <c r="D28" s="209">
        <f>D26*D27</f>
        <v>-2477.4479437839886</v>
      </c>
      <c r="E28" s="370" t="s">
        <v>72</v>
      </c>
      <c r="N28" s="106"/>
    </row>
    <row r="29" spans="1:15" x14ac:dyDescent="0.3">
      <c r="A29" s="16">
        <f>A26+1</f>
        <v>10</v>
      </c>
      <c r="B29" s="168" t="s">
        <v>219</v>
      </c>
      <c r="C29" s="14" t="s">
        <v>35</v>
      </c>
      <c r="D29" s="171">
        <f>'Attachment Supp - 2'!F27</f>
        <v>547971.08375550597</v>
      </c>
      <c r="E29" s="209"/>
      <c r="N29" s="59" t="s">
        <v>1424</v>
      </c>
    </row>
    <row r="30" spans="1:15" x14ac:dyDescent="0.3">
      <c r="A30" s="16">
        <f t="shared" ref="A30:A33" si="1">A29+1</f>
        <v>11</v>
      </c>
      <c r="B30" s="410" t="s">
        <v>674</v>
      </c>
      <c r="C30" s="14" t="s">
        <v>41</v>
      </c>
      <c r="D30" s="171">
        <f>'WS 10 ADIT WS'!X26</f>
        <v>-1498052.8879191969</v>
      </c>
      <c r="E30" s="209"/>
      <c r="F30" s="720"/>
      <c r="N30" s="59" t="s">
        <v>848</v>
      </c>
    </row>
    <row r="31" spans="1:15" x14ac:dyDescent="0.3">
      <c r="A31" s="16">
        <f t="shared" si="1"/>
        <v>12</v>
      </c>
      <c r="B31" s="168" t="s">
        <v>36</v>
      </c>
      <c r="C31" s="14" t="s">
        <v>746</v>
      </c>
      <c r="D31" s="170">
        <f>'WS 1 Base and RR'!D25</f>
        <v>339628317.5197767</v>
      </c>
      <c r="E31" s="209"/>
      <c r="N31" s="5" t="s">
        <v>190</v>
      </c>
    </row>
    <row r="32" spans="1:15" x14ac:dyDescent="0.3">
      <c r="A32" s="16">
        <f t="shared" si="1"/>
        <v>13</v>
      </c>
      <c r="B32" s="168" t="s">
        <v>28</v>
      </c>
      <c r="C32" s="14" t="s">
        <v>58</v>
      </c>
      <c r="D32" s="232">
        <v>0.21</v>
      </c>
      <c r="E32" s="361" t="s">
        <v>70</v>
      </c>
      <c r="N32" s="392" t="s">
        <v>1507</v>
      </c>
    </row>
    <row r="33" spans="1:20" ht="13.5" thickBot="1" x14ac:dyDescent="0.35">
      <c r="A33" s="16">
        <f t="shared" si="1"/>
        <v>14</v>
      </c>
      <c r="B33" s="6" t="s">
        <v>29</v>
      </c>
      <c r="C33" s="147" t="s">
        <v>60</v>
      </c>
      <c r="D33" s="214">
        <f>((+D25+((D28+D29+D30)/D31))*D32)/(1-D32)+((D28+D30)/D31)</f>
        <v>8.5067596290917917E-3</v>
      </c>
      <c r="E33" s="135"/>
      <c r="N33" s="5"/>
    </row>
    <row r="34" spans="1:20" ht="13.5" thickTop="1" x14ac:dyDescent="0.3">
      <c r="A34" s="16" t="s">
        <v>43</v>
      </c>
      <c r="B34" s="6"/>
      <c r="C34" s="14"/>
      <c r="D34" s="172"/>
      <c r="E34" s="173"/>
      <c r="N34" s="5"/>
    </row>
    <row r="35" spans="1:20" x14ac:dyDescent="0.3">
      <c r="A35" s="16"/>
      <c r="B35" s="167" t="s">
        <v>37</v>
      </c>
      <c r="C35" s="14"/>
      <c r="D35" s="174"/>
      <c r="E35" s="174"/>
      <c r="N35" s="5"/>
    </row>
    <row r="36" spans="1:20" x14ac:dyDescent="0.3">
      <c r="A36" s="16">
        <f>A33+1</f>
        <v>15</v>
      </c>
      <c r="B36" s="168" t="s">
        <v>30</v>
      </c>
      <c r="C36" s="14" t="s">
        <v>42</v>
      </c>
      <c r="D36" s="232">
        <v>8.9300000000000004E-2</v>
      </c>
      <c r="E36" s="361" t="s">
        <v>70</v>
      </c>
      <c r="N36" s="392" t="s">
        <v>1507</v>
      </c>
    </row>
    <row r="37" spans="1:20" ht="13.5" thickBot="1" x14ac:dyDescent="0.35">
      <c r="A37" s="16">
        <f>A36+1</f>
        <v>16</v>
      </c>
      <c r="B37" s="6" t="s">
        <v>37</v>
      </c>
      <c r="C37" s="16" t="s">
        <v>68</v>
      </c>
      <c r="D37" s="214">
        <f>(((+D25+((D29)/D31))+D33)*D36)/(1-D36)</f>
        <v>6.0351002645084488E-3</v>
      </c>
      <c r="E37" s="135"/>
    </row>
    <row r="38" spans="1:20" ht="13.5" thickTop="1" x14ac:dyDescent="0.3">
      <c r="A38" s="16" t="s">
        <v>43</v>
      </c>
      <c r="D38" s="19"/>
      <c r="F38" s="3"/>
      <c r="G38" s="3"/>
      <c r="H38" s="175"/>
    </row>
    <row r="39" spans="1:20" x14ac:dyDescent="0.3">
      <c r="A39" s="16">
        <f>A37+1</f>
        <v>17</v>
      </c>
      <c r="B39" s="210" t="s">
        <v>818</v>
      </c>
      <c r="D39" s="176">
        <f>+D31</f>
        <v>339628317.5197767</v>
      </c>
      <c r="E39" s="177"/>
      <c r="F39" s="3"/>
      <c r="G39" s="3"/>
      <c r="H39" s="5"/>
      <c r="N39" s="5"/>
    </row>
    <row r="40" spans="1:20" x14ac:dyDescent="0.3">
      <c r="A40" s="16">
        <f>A39+1</f>
        <v>18</v>
      </c>
      <c r="B40" s="211" t="s">
        <v>819</v>
      </c>
      <c r="D40" s="178">
        <f>+D37+D22+D33+D20</f>
        <v>8.6800095004102129E-2</v>
      </c>
      <c r="E40" s="135"/>
      <c r="F40" s="3"/>
      <c r="G40" s="3"/>
      <c r="H40" s="5"/>
    </row>
    <row r="41" spans="1:20" ht="13.5" thickBot="1" x14ac:dyDescent="0.35">
      <c r="A41" s="16">
        <f>A40+1</f>
        <v>19</v>
      </c>
      <c r="B41" s="211" t="s">
        <v>820</v>
      </c>
      <c r="D41" s="179">
        <f>D39*D40</f>
        <v>29479770.22679998</v>
      </c>
      <c r="E41" s="57"/>
      <c r="F41" s="3"/>
      <c r="G41" s="3"/>
    </row>
    <row r="42" spans="1:20" ht="13.5" thickTop="1" x14ac:dyDescent="0.3">
      <c r="A42" s="16"/>
      <c r="B42" s="6"/>
      <c r="D42" s="15"/>
      <c r="E42" s="57"/>
      <c r="F42" s="21"/>
      <c r="G42" s="21"/>
    </row>
    <row r="43" spans="1:20" x14ac:dyDescent="0.3">
      <c r="A43" s="145" t="s">
        <v>265</v>
      </c>
      <c r="B43" s="6"/>
      <c r="D43" s="15"/>
      <c r="E43" s="57"/>
      <c r="F43" s="21"/>
      <c r="G43" s="21"/>
    </row>
    <row r="44" spans="1:20" s="95" customFormat="1" x14ac:dyDescent="0.3">
      <c r="A44" s="530">
        <f>A41+1</f>
        <v>20</v>
      </c>
      <c r="B44" s="95" t="s">
        <v>262</v>
      </c>
      <c r="D44" s="311">
        <f>'WS 5 Allocation Factors'!$D$19</f>
        <v>0.10661366484685977</v>
      </c>
      <c r="E44" s="530"/>
      <c r="G44" s="203"/>
      <c r="H44" s="13"/>
      <c r="I44" s="203"/>
      <c r="J44" s="103"/>
      <c r="K44" s="530"/>
      <c r="M44" s="530"/>
      <c r="N44" s="95" t="s">
        <v>586</v>
      </c>
      <c r="O44" s="204"/>
      <c r="T44" s="205"/>
    </row>
    <row r="45" spans="1:20" s="95" customFormat="1" x14ac:dyDescent="0.3">
      <c r="A45" s="530">
        <f>A44+1</f>
        <v>21</v>
      </c>
      <c r="B45" s="95" t="s">
        <v>263</v>
      </c>
      <c r="D45" s="311">
        <f>'WS 5 Allocation Factors'!$D$29</f>
        <v>0.48087484060124469</v>
      </c>
      <c r="E45" s="530"/>
      <c r="G45" s="203"/>
      <c r="H45" s="13"/>
      <c r="I45" s="203"/>
      <c r="J45" s="103"/>
      <c r="K45" s="530"/>
      <c r="M45" s="530"/>
      <c r="N45" s="95" t="s">
        <v>587</v>
      </c>
      <c r="O45" s="204"/>
      <c r="T45" s="205"/>
    </row>
    <row r="46" spans="1:20" s="95" customFormat="1" x14ac:dyDescent="0.3">
      <c r="A46" s="530">
        <f>A45+1</f>
        <v>22</v>
      </c>
      <c r="B46" s="95" t="s">
        <v>264</v>
      </c>
      <c r="D46" s="311">
        <v>1</v>
      </c>
      <c r="E46" s="530"/>
      <c r="G46" s="203"/>
      <c r="H46" s="13"/>
      <c r="I46" s="203"/>
      <c r="J46" s="103"/>
      <c r="K46" s="530"/>
      <c r="M46" s="530"/>
      <c r="N46" s="95" t="s">
        <v>71</v>
      </c>
      <c r="O46" s="204"/>
      <c r="T46" s="205"/>
    </row>
    <row r="47" spans="1:20" x14ac:dyDescent="0.3">
      <c r="B47" s="6"/>
      <c r="D47" s="15"/>
      <c r="E47" s="57"/>
      <c r="F47" s="21"/>
      <c r="G47" s="21"/>
    </row>
    <row r="48" spans="1:20" x14ac:dyDescent="0.3">
      <c r="A48" s="153" t="s">
        <v>248</v>
      </c>
      <c r="D48" s="15"/>
      <c r="E48" s="57"/>
      <c r="F48" s="21"/>
      <c r="G48" s="21"/>
    </row>
    <row r="49" spans="1:12" x14ac:dyDescent="0.3">
      <c r="A49" s="16" t="s">
        <v>56</v>
      </c>
      <c r="B49" s="1" t="s">
        <v>317</v>
      </c>
      <c r="D49" s="15"/>
      <c r="E49" s="57"/>
      <c r="F49" s="21"/>
      <c r="G49" s="21"/>
    </row>
    <row r="50" spans="1:12" ht="13.15" customHeight="1" x14ac:dyDescent="0.3">
      <c r="A50" s="147" t="s">
        <v>57</v>
      </c>
      <c r="B50" s="5" t="s">
        <v>747</v>
      </c>
      <c r="C50" s="29"/>
      <c r="D50" s="29"/>
      <c r="E50" s="29"/>
      <c r="F50" s="29"/>
      <c r="G50" s="29"/>
      <c r="H50" s="29"/>
      <c r="I50" s="29"/>
      <c r="J50" s="29"/>
      <c r="K50" s="29"/>
      <c r="L50" s="29"/>
    </row>
    <row r="51" spans="1:12" ht="13.15" customHeight="1" x14ac:dyDescent="0.3">
      <c r="A51" s="147"/>
      <c r="B51" s="5" t="s">
        <v>295</v>
      </c>
      <c r="C51" s="29"/>
      <c r="D51" s="29"/>
      <c r="E51" s="29"/>
      <c r="F51" s="29"/>
      <c r="G51" s="29"/>
      <c r="H51" s="29"/>
      <c r="I51" s="29"/>
      <c r="J51" s="29"/>
      <c r="K51" s="29"/>
      <c r="L51" s="29"/>
    </row>
    <row r="52" spans="1:12" x14ac:dyDescent="0.3">
      <c r="A52" s="193" t="s">
        <v>59</v>
      </c>
      <c r="B52" s="5" t="s">
        <v>206</v>
      </c>
      <c r="C52" s="28"/>
      <c r="D52" s="28"/>
      <c r="E52" s="28"/>
      <c r="F52" s="28"/>
      <c r="G52" s="28"/>
      <c r="H52" s="28"/>
      <c r="I52" s="28"/>
      <c r="J52" s="28"/>
      <c r="K52" s="28"/>
      <c r="L52" s="24"/>
    </row>
    <row r="53" spans="1:12" x14ac:dyDescent="0.3">
      <c r="A53" s="193"/>
      <c r="B53" s="157" t="s">
        <v>1009</v>
      </c>
      <c r="C53" s="28"/>
      <c r="D53" s="28"/>
      <c r="E53" s="28"/>
      <c r="F53" s="28"/>
      <c r="G53" s="28"/>
      <c r="H53" s="28"/>
      <c r="I53" s="28"/>
      <c r="J53" s="28"/>
      <c r="K53" s="28"/>
      <c r="L53" s="24"/>
    </row>
    <row r="54" spans="1:12" x14ac:dyDescent="0.3">
      <c r="A54" s="147" t="s">
        <v>60</v>
      </c>
      <c r="B54" s="6" t="s">
        <v>50</v>
      </c>
      <c r="C54" s="30"/>
      <c r="D54" s="30"/>
      <c r="E54" s="30"/>
      <c r="F54" s="30"/>
      <c r="G54" s="30"/>
      <c r="H54" s="30"/>
      <c r="I54" s="30"/>
      <c r="J54" s="30"/>
      <c r="K54" s="30"/>
      <c r="L54" s="30"/>
    </row>
    <row r="55" spans="1:12" x14ac:dyDescent="0.3">
      <c r="A55" s="16"/>
      <c r="B55" s="17" t="s">
        <v>821</v>
      </c>
      <c r="C55" s="752" t="s">
        <v>271</v>
      </c>
      <c r="D55" s="413" t="s">
        <v>748</v>
      </c>
    </row>
    <row r="56" spans="1:12" x14ac:dyDescent="0.3">
      <c r="A56" s="193"/>
      <c r="B56" s="14" t="s">
        <v>822</v>
      </c>
      <c r="C56" s="752"/>
      <c r="D56" s="530" t="s">
        <v>746</v>
      </c>
    </row>
    <row r="57" spans="1:12" x14ac:dyDescent="0.3">
      <c r="A57" s="16" t="s">
        <v>68</v>
      </c>
      <c r="B57" s="6" t="s">
        <v>51</v>
      </c>
    </row>
    <row r="58" spans="1:12" x14ac:dyDescent="0.3">
      <c r="B58" s="208" t="s">
        <v>823</v>
      </c>
    </row>
    <row r="59" spans="1:12" x14ac:dyDescent="0.3">
      <c r="B59" s="14" t="s">
        <v>824</v>
      </c>
    </row>
    <row r="60" spans="1:12" x14ac:dyDescent="0.3">
      <c r="A60" s="16" t="s">
        <v>70</v>
      </c>
      <c r="B60" s="3" t="s">
        <v>272</v>
      </c>
    </row>
    <row r="61" spans="1:12" x14ac:dyDescent="0.3">
      <c r="A61" s="16" t="s">
        <v>71</v>
      </c>
      <c r="B61" s="95" t="s">
        <v>594</v>
      </c>
    </row>
    <row r="62" spans="1:12" x14ac:dyDescent="0.3">
      <c r="A62" s="16" t="s">
        <v>72</v>
      </c>
      <c r="B62" s="3" t="s">
        <v>647</v>
      </c>
    </row>
    <row r="63" spans="1:12" x14ac:dyDescent="0.3">
      <c r="A63" s="16" t="s">
        <v>76</v>
      </c>
      <c r="B63" s="3" t="s">
        <v>1052</v>
      </c>
    </row>
  </sheetData>
  <mergeCells count="7">
    <mergeCell ref="C55:C56"/>
    <mergeCell ref="A6:N6"/>
    <mergeCell ref="A1:N1"/>
    <mergeCell ref="A2:N2"/>
    <mergeCell ref="A3:N3"/>
    <mergeCell ref="A4:N4"/>
    <mergeCell ref="A5:N5"/>
  </mergeCells>
  <pageMargins left="0.7" right="0.7" top="0.75" bottom="0.75" header="0.3" footer="0.3"/>
  <pageSetup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topLeftCell="A7" zoomScaleNormal="100" zoomScaleSheetLayoutView="55" zoomScalePageLayoutView="55" workbookViewId="0">
      <selection activeCell="H40" sqref="H40"/>
    </sheetView>
  </sheetViews>
  <sheetFormatPr defaultRowHeight="13" x14ac:dyDescent="0.3"/>
  <cols>
    <col min="1" max="1" width="6.81640625" style="3" bestFit="1" customWidth="1"/>
    <col min="2" max="2" width="81.26953125" style="3" customWidth="1"/>
    <col min="3" max="3" width="1.7265625" style="3" customWidth="1"/>
    <col min="4" max="4" width="12.81640625" style="3" bestFit="1" customWidth="1"/>
    <col min="5" max="5" width="3.1796875" style="3" bestFit="1" customWidth="1"/>
    <col min="6" max="6" width="14.453125" style="3" customWidth="1"/>
    <col min="7" max="7" width="1.7265625" style="3" customWidth="1"/>
    <col min="8" max="8" width="14.453125" style="3" customWidth="1"/>
    <col min="9" max="9" width="1.7265625" style="3" customWidth="1"/>
    <col min="10" max="10" width="16.26953125" style="3" bestFit="1" customWidth="1"/>
    <col min="11" max="11" width="6" style="3" bestFit="1" customWidth="1"/>
    <col min="12" max="12" width="18.453125" style="3" customWidth="1"/>
    <col min="13" max="13" width="5.54296875" style="3" bestFit="1" customWidth="1"/>
    <col min="14" max="14" width="13.54296875" style="3" bestFit="1" customWidth="1"/>
    <col min="15" max="15" width="3.54296875" style="3" bestFit="1" customWidth="1"/>
    <col min="16" max="16" width="44.1796875" style="3" bestFit="1" customWidth="1"/>
    <col min="17" max="17" width="6.453125" style="3" bestFit="1" customWidth="1"/>
    <col min="18" max="18" width="10.7265625" style="3" bestFit="1" customWidth="1"/>
    <col min="19" max="19" width="9.26953125" style="3"/>
    <col min="20" max="20" width="10.453125" style="3" bestFit="1" customWidth="1"/>
    <col min="21" max="252" width="9.26953125" style="3"/>
    <col min="253" max="253" width="6" style="3" customWidth="1"/>
    <col min="254" max="254" width="2.54296875" style="3" customWidth="1"/>
    <col min="255" max="255" width="37.453125" style="3" bestFit="1" customWidth="1"/>
    <col min="256" max="256" width="15.54296875" style="3" customWidth="1"/>
    <col min="257" max="257" width="3" style="3" customWidth="1"/>
    <col min="258" max="258" width="10.54296875" style="3" customWidth="1"/>
    <col min="259" max="259" width="3.26953125" style="3" customWidth="1"/>
    <col min="260" max="260" width="12.7265625" style="3" customWidth="1"/>
    <col min="261" max="261" width="2.453125" style="3" customWidth="1"/>
    <col min="262" max="262" width="10.7265625" style="3" customWidth="1"/>
    <col min="263" max="263" width="1.7265625" style="3" customWidth="1"/>
    <col min="264" max="264" width="14.26953125" style="3" customWidth="1"/>
    <col min="265" max="265" width="3.26953125" style="3" bestFit="1" customWidth="1"/>
    <col min="266" max="266" width="10.7265625" style="3" customWidth="1"/>
    <col min="267" max="267" width="2.7265625" style="3" customWidth="1"/>
    <col min="268" max="268" width="14.26953125" style="3" customWidth="1"/>
    <col min="269" max="269" width="2.7265625" style="3" customWidth="1"/>
    <col min="270" max="270" width="23.453125" style="3" bestFit="1" customWidth="1"/>
    <col min="271" max="271" width="9.26953125" style="3"/>
    <col min="272" max="272" width="10.54296875" style="3" bestFit="1" customWidth="1"/>
    <col min="273" max="273" width="9.26953125" style="3"/>
    <col min="274" max="274" width="10.7265625" style="3" bestFit="1" customWidth="1"/>
    <col min="275" max="275" width="9.26953125" style="3"/>
    <col min="276" max="276" width="10.453125" style="3" bestFit="1" customWidth="1"/>
    <col min="277" max="508" width="9.26953125" style="3"/>
    <col min="509" max="509" width="6" style="3" customWidth="1"/>
    <col min="510" max="510" width="2.54296875" style="3" customWidth="1"/>
    <col min="511" max="511" width="37.453125" style="3" bestFit="1" customWidth="1"/>
    <col min="512" max="512" width="15.54296875" style="3" customWidth="1"/>
    <col min="513" max="513" width="3" style="3" customWidth="1"/>
    <col min="514" max="514" width="10.54296875" style="3" customWidth="1"/>
    <col min="515" max="515" width="3.26953125" style="3" customWidth="1"/>
    <col min="516" max="516" width="12.7265625" style="3" customWidth="1"/>
    <col min="517" max="517" width="2.453125" style="3" customWidth="1"/>
    <col min="518" max="518" width="10.7265625" style="3" customWidth="1"/>
    <col min="519" max="519" width="1.7265625" style="3" customWidth="1"/>
    <col min="520" max="520" width="14.26953125" style="3" customWidth="1"/>
    <col min="521" max="521" width="3.26953125" style="3" bestFit="1" customWidth="1"/>
    <col min="522" max="522" width="10.7265625" style="3" customWidth="1"/>
    <col min="523" max="523" width="2.7265625" style="3" customWidth="1"/>
    <col min="524" max="524" width="14.26953125" style="3" customWidth="1"/>
    <col min="525" max="525" width="2.7265625" style="3" customWidth="1"/>
    <col min="526" max="526" width="23.453125" style="3" bestFit="1" customWidth="1"/>
    <col min="527" max="527" width="9.26953125" style="3"/>
    <col min="528" max="528" width="10.54296875" style="3" bestFit="1" customWidth="1"/>
    <col min="529" max="529" width="9.26953125" style="3"/>
    <col min="530" max="530" width="10.7265625" style="3" bestFit="1" customWidth="1"/>
    <col min="531" max="531" width="9.26953125" style="3"/>
    <col min="532" max="532" width="10.453125" style="3" bestFit="1" customWidth="1"/>
    <col min="533" max="764" width="9.26953125" style="3"/>
    <col min="765" max="765" width="6" style="3" customWidth="1"/>
    <col min="766" max="766" width="2.54296875" style="3" customWidth="1"/>
    <col min="767" max="767" width="37.453125" style="3" bestFit="1" customWidth="1"/>
    <col min="768" max="768" width="15.54296875" style="3" customWidth="1"/>
    <col min="769" max="769" width="3" style="3" customWidth="1"/>
    <col min="770" max="770" width="10.54296875" style="3" customWidth="1"/>
    <col min="771" max="771" width="3.26953125" style="3" customWidth="1"/>
    <col min="772" max="772" width="12.7265625" style="3" customWidth="1"/>
    <col min="773" max="773" width="2.453125" style="3" customWidth="1"/>
    <col min="774" max="774" width="10.7265625" style="3" customWidth="1"/>
    <col min="775" max="775" width="1.7265625" style="3" customWidth="1"/>
    <col min="776" max="776" width="14.26953125" style="3" customWidth="1"/>
    <col min="777" max="777" width="3.26953125" style="3" bestFit="1" customWidth="1"/>
    <col min="778" max="778" width="10.7265625" style="3" customWidth="1"/>
    <col min="779" max="779" width="2.7265625" style="3" customWidth="1"/>
    <col min="780" max="780" width="14.26953125" style="3" customWidth="1"/>
    <col min="781" max="781" width="2.7265625" style="3" customWidth="1"/>
    <col min="782" max="782" width="23.453125" style="3" bestFit="1" customWidth="1"/>
    <col min="783" max="783" width="9.26953125" style="3"/>
    <col min="784" max="784" width="10.54296875" style="3" bestFit="1" customWidth="1"/>
    <col min="785" max="785" width="9.26953125" style="3"/>
    <col min="786" max="786" width="10.7265625" style="3" bestFit="1" customWidth="1"/>
    <col min="787" max="787" width="9.26953125" style="3"/>
    <col min="788" max="788" width="10.453125" style="3" bestFit="1" customWidth="1"/>
    <col min="789" max="1020" width="9.26953125" style="3"/>
    <col min="1021" max="1021" width="6" style="3" customWidth="1"/>
    <col min="1022" max="1022" width="2.54296875" style="3" customWidth="1"/>
    <col min="1023" max="1023" width="37.453125" style="3" bestFit="1" customWidth="1"/>
    <col min="1024" max="1024" width="15.54296875" style="3" customWidth="1"/>
    <col min="1025" max="1025" width="3" style="3" customWidth="1"/>
    <col min="1026" max="1026" width="10.54296875" style="3" customWidth="1"/>
    <col min="1027" max="1027" width="3.26953125" style="3" customWidth="1"/>
    <col min="1028" max="1028" width="12.7265625" style="3" customWidth="1"/>
    <col min="1029" max="1029" width="2.453125" style="3" customWidth="1"/>
    <col min="1030" max="1030" width="10.7265625" style="3" customWidth="1"/>
    <col min="1031" max="1031" width="1.7265625" style="3" customWidth="1"/>
    <col min="1032" max="1032" width="14.26953125" style="3" customWidth="1"/>
    <col min="1033" max="1033" width="3.26953125" style="3" bestFit="1" customWidth="1"/>
    <col min="1034" max="1034" width="10.7265625" style="3" customWidth="1"/>
    <col min="1035" max="1035" width="2.7265625" style="3" customWidth="1"/>
    <col min="1036" max="1036" width="14.26953125" style="3" customWidth="1"/>
    <col min="1037" max="1037" width="2.7265625" style="3" customWidth="1"/>
    <col min="1038" max="1038" width="23.453125" style="3" bestFit="1" customWidth="1"/>
    <col min="1039" max="1039" width="9.26953125" style="3"/>
    <col min="1040" max="1040" width="10.54296875" style="3" bestFit="1" customWidth="1"/>
    <col min="1041" max="1041" width="9.26953125" style="3"/>
    <col min="1042" max="1042" width="10.7265625" style="3" bestFit="1" customWidth="1"/>
    <col min="1043" max="1043" width="9.26953125" style="3"/>
    <col min="1044" max="1044" width="10.453125" style="3" bestFit="1" customWidth="1"/>
    <col min="1045" max="1276" width="9.26953125" style="3"/>
    <col min="1277" max="1277" width="6" style="3" customWidth="1"/>
    <col min="1278" max="1278" width="2.54296875" style="3" customWidth="1"/>
    <col min="1279" max="1279" width="37.453125" style="3" bestFit="1" customWidth="1"/>
    <col min="1280" max="1280" width="15.54296875" style="3" customWidth="1"/>
    <col min="1281" max="1281" width="3" style="3" customWidth="1"/>
    <col min="1282" max="1282" width="10.54296875" style="3" customWidth="1"/>
    <col min="1283" max="1283" width="3.26953125" style="3" customWidth="1"/>
    <col min="1284" max="1284" width="12.7265625" style="3" customWidth="1"/>
    <col min="1285" max="1285" width="2.453125" style="3" customWidth="1"/>
    <col min="1286" max="1286" width="10.7265625" style="3" customWidth="1"/>
    <col min="1287" max="1287" width="1.7265625" style="3" customWidth="1"/>
    <col min="1288" max="1288" width="14.26953125" style="3" customWidth="1"/>
    <col min="1289" max="1289" width="3.26953125" style="3" bestFit="1" customWidth="1"/>
    <col min="1290" max="1290" width="10.7265625" style="3" customWidth="1"/>
    <col min="1291" max="1291" width="2.7265625" style="3" customWidth="1"/>
    <col min="1292" max="1292" width="14.26953125" style="3" customWidth="1"/>
    <col min="1293" max="1293" width="2.7265625" style="3" customWidth="1"/>
    <col min="1294" max="1294" width="23.453125" style="3" bestFit="1" customWidth="1"/>
    <col min="1295" max="1295" width="9.26953125" style="3"/>
    <col min="1296" max="1296" width="10.54296875" style="3" bestFit="1" customWidth="1"/>
    <col min="1297" max="1297" width="9.26953125" style="3"/>
    <col min="1298" max="1298" width="10.7265625" style="3" bestFit="1" customWidth="1"/>
    <col min="1299" max="1299" width="9.26953125" style="3"/>
    <col min="1300" max="1300" width="10.453125" style="3" bestFit="1" customWidth="1"/>
    <col min="1301" max="1532" width="9.26953125" style="3"/>
    <col min="1533" max="1533" width="6" style="3" customWidth="1"/>
    <col min="1534" max="1534" width="2.54296875" style="3" customWidth="1"/>
    <col min="1535" max="1535" width="37.453125" style="3" bestFit="1" customWidth="1"/>
    <col min="1536" max="1536" width="15.54296875" style="3" customWidth="1"/>
    <col min="1537" max="1537" width="3" style="3" customWidth="1"/>
    <col min="1538" max="1538" width="10.54296875" style="3" customWidth="1"/>
    <col min="1539" max="1539" width="3.26953125" style="3" customWidth="1"/>
    <col min="1540" max="1540" width="12.7265625" style="3" customWidth="1"/>
    <col min="1541" max="1541" width="2.453125" style="3" customWidth="1"/>
    <col min="1542" max="1542" width="10.7265625" style="3" customWidth="1"/>
    <col min="1543" max="1543" width="1.7265625" style="3" customWidth="1"/>
    <col min="1544" max="1544" width="14.26953125" style="3" customWidth="1"/>
    <col min="1545" max="1545" width="3.26953125" style="3" bestFit="1" customWidth="1"/>
    <col min="1546" max="1546" width="10.7265625" style="3" customWidth="1"/>
    <col min="1547" max="1547" width="2.7265625" style="3" customWidth="1"/>
    <col min="1548" max="1548" width="14.26953125" style="3" customWidth="1"/>
    <col min="1549" max="1549" width="2.7265625" style="3" customWidth="1"/>
    <col min="1550" max="1550" width="23.453125" style="3" bestFit="1" customWidth="1"/>
    <col min="1551" max="1551" width="9.26953125" style="3"/>
    <col min="1552" max="1552" width="10.54296875" style="3" bestFit="1" customWidth="1"/>
    <col min="1553" max="1553" width="9.26953125" style="3"/>
    <col min="1554" max="1554" width="10.7265625" style="3" bestFit="1" customWidth="1"/>
    <col min="1555" max="1555" width="9.26953125" style="3"/>
    <col min="1556" max="1556" width="10.453125" style="3" bestFit="1" customWidth="1"/>
    <col min="1557" max="1788" width="9.26953125" style="3"/>
    <col min="1789" max="1789" width="6" style="3" customWidth="1"/>
    <col min="1790" max="1790" width="2.54296875" style="3" customWidth="1"/>
    <col min="1791" max="1791" width="37.453125" style="3" bestFit="1" customWidth="1"/>
    <col min="1792" max="1792" width="15.54296875" style="3" customWidth="1"/>
    <col min="1793" max="1793" width="3" style="3" customWidth="1"/>
    <col min="1794" max="1794" width="10.54296875" style="3" customWidth="1"/>
    <col min="1795" max="1795" width="3.26953125" style="3" customWidth="1"/>
    <col min="1796" max="1796" width="12.7265625" style="3" customWidth="1"/>
    <col min="1797" max="1797" width="2.453125" style="3" customWidth="1"/>
    <col min="1798" max="1798" width="10.7265625" style="3" customWidth="1"/>
    <col min="1799" max="1799" width="1.7265625" style="3" customWidth="1"/>
    <col min="1800" max="1800" width="14.26953125" style="3" customWidth="1"/>
    <col min="1801" max="1801" width="3.26953125" style="3" bestFit="1" customWidth="1"/>
    <col min="1802" max="1802" width="10.7265625" style="3" customWidth="1"/>
    <col min="1803" max="1803" width="2.7265625" style="3" customWidth="1"/>
    <col min="1804" max="1804" width="14.26953125" style="3" customWidth="1"/>
    <col min="1805" max="1805" width="2.7265625" style="3" customWidth="1"/>
    <col min="1806" max="1806" width="23.453125" style="3" bestFit="1" customWidth="1"/>
    <col min="1807" max="1807" width="9.26953125" style="3"/>
    <col min="1808" max="1808" width="10.54296875" style="3" bestFit="1" customWidth="1"/>
    <col min="1809" max="1809" width="9.26953125" style="3"/>
    <col min="1810" max="1810" width="10.7265625" style="3" bestFit="1" customWidth="1"/>
    <col min="1811" max="1811" width="9.26953125" style="3"/>
    <col min="1812" max="1812" width="10.453125" style="3" bestFit="1" customWidth="1"/>
    <col min="1813" max="2044" width="9.26953125" style="3"/>
    <col min="2045" max="2045" width="6" style="3" customWidth="1"/>
    <col min="2046" max="2046" width="2.54296875" style="3" customWidth="1"/>
    <col min="2047" max="2047" width="37.453125" style="3" bestFit="1" customWidth="1"/>
    <col min="2048" max="2048" width="15.54296875" style="3" customWidth="1"/>
    <col min="2049" max="2049" width="3" style="3" customWidth="1"/>
    <col min="2050" max="2050" width="10.54296875" style="3" customWidth="1"/>
    <col min="2051" max="2051" width="3.26953125" style="3" customWidth="1"/>
    <col min="2052" max="2052" width="12.7265625" style="3" customWidth="1"/>
    <col min="2053" max="2053" width="2.453125" style="3" customWidth="1"/>
    <col min="2054" max="2054" width="10.7265625" style="3" customWidth="1"/>
    <col min="2055" max="2055" width="1.7265625" style="3" customWidth="1"/>
    <col min="2056" max="2056" width="14.26953125" style="3" customWidth="1"/>
    <col min="2057" max="2057" width="3.26953125" style="3" bestFit="1" customWidth="1"/>
    <col min="2058" max="2058" width="10.7265625" style="3" customWidth="1"/>
    <col min="2059" max="2059" width="2.7265625" style="3" customWidth="1"/>
    <col min="2060" max="2060" width="14.26953125" style="3" customWidth="1"/>
    <col min="2061" max="2061" width="2.7265625" style="3" customWidth="1"/>
    <col min="2062" max="2062" width="23.453125" style="3" bestFit="1" customWidth="1"/>
    <col min="2063" max="2063" width="9.26953125" style="3"/>
    <col min="2064" max="2064" width="10.54296875" style="3" bestFit="1" customWidth="1"/>
    <col min="2065" max="2065" width="9.26953125" style="3"/>
    <col min="2066" max="2066" width="10.7265625" style="3" bestFit="1" customWidth="1"/>
    <col min="2067" max="2067" width="9.26953125" style="3"/>
    <col min="2068" max="2068" width="10.453125" style="3" bestFit="1" customWidth="1"/>
    <col min="2069" max="2300" width="9.26953125" style="3"/>
    <col min="2301" max="2301" width="6" style="3" customWidth="1"/>
    <col min="2302" max="2302" width="2.54296875" style="3" customWidth="1"/>
    <col min="2303" max="2303" width="37.453125" style="3" bestFit="1" customWidth="1"/>
    <col min="2304" max="2304" width="15.54296875" style="3" customWidth="1"/>
    <col min="2305" max="2305" width="3" style="3" customWidth="1"/>
    <col min="2306" max="2306" width="10.54296875" style="3" customWidth="1"/>
    <col min="2307" max="2307" width="3.26953125" style="3" customWidth="1"/>
    <col min="2308" max="2308" width="12.7265625" style="3" customWidth="1"/>
    <col min="2309" max="2309" width="2.453125" style="3" customWidth="1"/>
    <col min="2310" max="2310" width="10.7265625" style="3" customWidth="1"/>
    <col min="2311" max="2311" width="1.7265625" style="3" customWidth="1"/>
    <col min="2312" max="2312" width="14.26953125" style="3" customWidth="1"/>
    <col min="2313" max="2313" width="3.26953125" style="3" bestFit="1" customWidth="1"/>
    <col min="2314" max="2314" width="10.7265625" style="3" customWidth="1"/>
    <col min="2315" max="2315" width="2.7265625" style="3" customWidth="1"/>
    <col min="2316" max="2316" width="14.26953125" style="3" customWidth="1"/>
    <col min="2317" max="2317" width="2.7265625" style="3" customWidth="1"/>
    <col min="2318" max="2318" width="23.453125" style="3" bestFit="1" customWidth="1"/>
    <col min="2319" max="2319" width="9.26953125" style="3"/>
    <col min="2320" max="2320" width="10.54296875" style="3" bestFit="1" customWidth="1"/>
    <col min="2321" max="2321" width="9.26953125" style="3"/>
    <col min="2322" max="2322" width="10.7265625" style="3" bestFit="1" customWidth="1"/>
    <col min="2323" max="2323" width="9.26953125" style="3"/>
    <col min="2324" max="2324" width="10.453125" style="3" bestFit="1" customWidth="1"/>
    <col min="2325" max="2556" width="9.26953125" style="3"/>
    <col min="2557" max="2557" width="6" style="3" customWidth="1"/>
    <col min="2558" max="2558" width="2.54296875" style="3" customWidth="1"/>
    <col min="2559" max="2559" width="37.453125" style="3" bestFit="1" customWidth="1"/>
    <col min="2560" max="2560" width="15.54296875" style="3" customWidth="1"/>
    <col min="2561" max="2561" width="3" style="3" customWidth="1"/>
    <col min="2562" max="2562" width="10.54296875" style="3" customWidth="1"/>
    <col min="2563" max="2563" width="3.26953125" style="3" customWidth="1"/>
    <col min="2564" max="2564" width="12.7265625" style="3" customWidth="1"/>
    <col min="2565" max="2565" width="2.453125" style="3" customWidth="1"/>
    <col min="2566" max="2566" width="10.7265625" style="3" customWidth="1"/>
    <col min="2567" max="2567" width="1.7265625" style="3" customWidth="1"/>
    <col min="2568" max="2568" width="14.26953125" style="3" customWidth="1"/>
    <col min="2569" max="2569" width="3.26953125" style="3" bestFit="1" customWidth="1"/>
    <col min="2570" max="2570" width="10.7265625" style="3" customWidth="1"/>
    <col min="2571" max="2571" width="2.7265625" style="3" customWidth="1"/>
    <col min="2572" max="2572" width="14.26953125" style="3" customWidth="1"/>
    <col min="2573" max="2573" width="2.7265625" style="3" customWidth="1"/>
    <col min="2574" max="2574" width="23.453125" style="3" bestFit="1" customWidth="1"/>
    <col min="2575" max="2575" width="9.26953125" style="3"/>
    <col min="2576" max="2576" width="10.54296875" style="3" bestFit="1" customWidth="1"/>
    <col min="2577" max="2577" width="9.26953125" style="3"/>
    <col min="2578" max="2578" width="10.7265625" style="3" bestFit="1" customWidth="1"/>
    <col min="2579" max="2579" width="9.26953125" style="3"/>
    <col min="2580" max="2580" width="10.453125" style="3" bestFit="1" customWidth="1"/>
    <col min="2581" max="2812" width="9.26953125" style="3"/>
    <col min="2813" max="2813" width="6" style="3" customWidth="1"/>
    <col min="2814" max="2814" width="2.54296875" style="3" customWidth="1"/>
    <col min="2815" max="2815" width="37.453125" style="3" bestFit="1" customWidth="1"/>
    <col min="2816" max="2816" width="15.54296875" style="3" customWidth="1"/>
    <col min="2817" max="2817" width="3" style="3" customWidth="1"/>
    <col min="2818" max="2818" width="10.54296875" style="3" customWidth="1"/>
    <col min="2819" max="2819" width="3.26953125" style="3" customWidth="1"/>
    <col min="2820" max="2820" width="12.7265625" style="3" customWidth="1"/>
    <col min="2821" max="2821" width="2.453125" style="3" customWidth="1"/>
    <col min="2822" max="2822" width="10.7265625" style="3" customWidth="1"/>
    <col min="2823" max="2823" width="1.7265625" style="3" customWidth="1"/>
    <col min="2824" max="2824" width="14.26953125" style="3" customWidth="1"/>
    <col min="2825" max="2825" width="3.26953125" style="3" bestFit="1" customWidth="1"/>
    <col min="2826" max="2826" width="10.7265625" style="3" customWidth="1"/>
    <col min="2827" max="2827" width="2.7265625" style="3" customWidth="1"/>
    <col min="2828" max="2828" width="14.26953125" style="3" customWidth="1"/>
    <col min="2829" max="2829" width="2.7265625" style="3" customWidth="1"/>
    <col min="2830" max="2830" width="23.453125" style="3" bestFit="1" customWidth="1"/>
    <col min="2831" max="2831" width="9.26953125" style="3"/>
    <col min="2832" max="2832" width="10.54296875" style="3" bestFit="1" customWidth="1"/>
    <col min="2833" max="2833" width="9.26953125" style="3"/>
    <col min="2834" max="2834" width="10.7265625" style="3" bestFit="1" customWidth="1"/>
    <col min="2835" max="2835" width="9.26953125" style="3"/>
    <col min="2836" max="2836" width="10.453125" style="3" bestFit="1" customWidth="1"/>
    <col min="2837" max="3068" width="9.26953125" style="3"/>
    <col min="3069" max="3069" width="6" style="3" customWidth="1"/>
    <col min="3070" max="3070" width="2.54296875" style="3" customWidth="1"/>
    <col min="3071" max="3071" width="37.453125" style="3" bestFit="1" customWidth="1"/>
    <col min="3072" max="3072" width="15.54296875" style="3" customWidth="1"/>
    <col min="3073" max="3073" width="3" style="3" customWidth="1"/>
    <col min="3074" max="3074" width="10.54296875" style="3" customWidth="1"/>
    <col min="3075" max="3075" width="3.26953125" style="3" customWidth="1"/>
    <col min="3076" max="3076" width="12.7265625" style="3" customWidth="1"/>
    <col min="3077" max="3077" width="2.453125" style="3" customWidth="1"/>
    <col min="3078" max="3078" width="10.7265625" style="3" customWidth="1"/>
    <col min="3079" max="3079" width="1.7265625" style="3" customWidth="1"/>
    <col min="3080" max="3080" width="14.26953125" style="3" customWidth="1"/>
    <col min="3081" max="3081" width="3.26953125" style="3" bestFit="1" customWidth="1"/>
    <col min="3082" max="3082" width="10.7265625" style="3" customWidth="1"/>
    <col min="3083" max="3083" width="2.7265625" style="3" customWidth="1"/>
    <col min="3084" max="3084" width="14.26953125" style="3" customWidth="1"/>
    <col min="3085" max="3085" width="2.7265625" style="3" customWidth="1"/>
    <col min="3086" max="3086" width="23.453125" style="3" bestFit="1" customWidth="1"/>
    <col min="3087" max="3087" width="9.26953125" style="3"/>
    <col min="3088" max="3088" width="10.54296875" style="3" bestFit="1" customWidth="1"/>
    <col min="3089" max="3089" width="9.26953125" style="3"/>
    <col min="3090" max="3090" width="10.7265625" style="3" bestFit="1" customWidth="1"/>
    <col min="3091" max="3091" width="9.26953125" style="3"/>
    <col min="3092" max="3092" width="10.453125" style="3" bestFit="1" customWidth="1"/>
    <col min="3093" max="3324" width="9.26953125" style="3"/>
    <col min="3325" max="3325" width="6" style="3" customWidth="1"/>
    <col min="3326" max="3326" width="2.54296875" style="3" customWidth="1"/>
    <col min="3327" max="3327" width="37.453125" style="3" bestFit="1" customWidth="1"/>
    <col min="3328" max="3328" width="15.54296875" style="3" customWidth="1"/>
    <col min="3329" max="3329" width="3" style="3" customWidth="1"/>
    <col min="3330" max="3330" width="10.54296875" style="3" customWidth="1"/>
    <col min="3331" max="3331" width="3.26953125" style="3" customWidth="1"/>
    <col min="3332" max="3332" width="12.7265625" style="3" customWidth="1"/>
    <col min="3333" max="3333" width="2.453125" style="3" customWidth="1"/>
    <col min="3334" max="3334" width="10.7265625" style="3" customWidth="1"/>
    <col min="3335" max="3335" width="1.7265625" style="3" customWidth="1"/>
    <col min="3336" max="3336" width="14.26953125" style="3" customWidth="1"/>
    <col min="3337" max="3337" width="3.26953125" style="3" bestFit="1" customWidth="1"/>
    <col min="3338" max="3338" width="10.7265625" style="3" customWidth="1"/>
    <col min="3339" max="3339" width="2.7265625" style="3" customWidth="1"/>
    <col min="3340" max="3340" width="14.26953125" style="3" customWidth="1"/>
    <col min="3341" max="3341" width="2.7265625" style="3" customWidth="1"/>
    <col min="3342" max="3342" width="23.453125" style="3" bestFit="1" customWidth="1"/>
    <col min="3343" max="3343" width="9.26953125" style="3"/>
    <col min="3344" max="3344" width="10.54296875" style="3" bestFit="1" customWidth="1"/>
    <col min="3345" max="3345" width="9.26953125" style="3"/>
    <col min="3346" max="3346" width="10.7265625" style="3" bestFit="1" customWidth="1"/>
    <col min="3347" max="3347" width="9.26953125" style="3"/>
    <col min="3348" max="3348" width="10.453125" style="3" bestFit="1" customWidth="1"/>
    <col min="3349" max="3580" width="9.26953125" style="3"/>
    <col min="3581" max="3581" width="6" style="3" customWidth="1"/>
    <col min="3582" max="3582" width="2.54296875" style="3" customWidth="1"/>
    <col min="3583" max="3583" width="37.453125" style="3" bestFit="1" customWidth="1"/>
    <col min="3584" max="3584" width="15.54296875" style="3" customWidth="1"/>
    <col min="3585" max="3585" width="3" style="3" customWidth="1"/>
    <col min="3586" max="3586" width="10.54296875" style="3" customWidth="1"/>
    <col min="3587" max="3587" width="3.26953125" style="3" customWidth="1"/>
    <col min="3588" max="3588" width="12.7265625" style="3" customWidth="1"/>
    <col min="3589" max="3589" width="2.453125" style="3" customWidth="1"/>
    <col min="3590" max="3590" width="10.7265625" style="3" customWidth="1"/>
    <col min="3591" max="3591" width="1.7265625" style="3" customWidth="1"/>
    <col min="3592" max="3592" width="14.26953125" style="3" customWidth="1"/>
    <col min="3593" max="3593" width="3.26953125" style="3" bestFit="1" customWidth="1"/>
    <col min="3594" max="3594" width="10.7265625" style="3" customWidth="1"/>
    <col min="3595" max="3595" width="2.7265625" style="3" customWidth="1"/>
    <col min="3596" max="3596" width="14.26953125" style="3" customWidth="1"/>
    <col min="3597" max="3597" width="2.7265625" style="3" customWidth="1"/>
    <col min="3598" max="3598" width="23.453125" style="3" bestFit="1" customWidth="1"/>
    <col min="3599" max="3599" width="9.26953125" style="3"/>
    <col min="3600" max="3600" width="10.54296875" style="3" bestFit="1" customWidth="1"/>
    <col min="3601" max="3601" width="9.26953125" style="3"/>
    <col min="3602" max="3602" width="10.7265625" style="3" bestFit="1" customWidth="1"/>
    <col min="3603" max="3603" width="9.26953125" style="3"/>
    <col min="3604" max="3604" width="10.453125" style="3" bestFit="1" customWidth="1"/>
    <col min="3605" max="3836" width="9.26953125" style="3"/>
    <col min="3837" max="3837" width="6" style="3" customWidth="1"/>
    <col min="3838" max="3838" width="2.54296875" style="3" customWidth="1"/>
    <col min="3839" max="3839" width="37.453125" style="3" bestFit="1" customWidth="1"/>
    <col min="3840" max="3840" width="15.54296875" style="3" customWidth="1"/>
    <col min="3841" max="3841" width="3" style="3" customWidth="1"/>
    <col min="3842" max="3842" width="10.54296875" style="3" customWidth="1"/>
    <col min="3843" max="3843" width="3.26953125" style="3" customWidth="1"/>
    <col min="3844" max="3844" width="12.7265625" style="3" customWidth="1"/>
    <col min="3845" max="3845" width="2.453125" style="3" customWidth="1"/>
    <col min="3846" max="3846" width="10.7265625" style="3" customWidth="1"/>
    <col min="3847" max="3847" width="1.7265625" style="3" customWidth="1"/>
    <col min="3848" max="3848" width="14.26953125" style="3" customWidth="1"/>
    <col min="3849" max="3849" width="3.26953125" style="3" bestFit="1" customWidth="1"/>
    <col min="3850" max="3850" width="10.7265625" style="3" customWidth="1"/>
    <col min="3851" max="3851" width="2.7265625" style="3" customWidth="1"/>
    <col min="3852" max="3852" width="14.26953125" style="3" customWidth="1"/>
    <col min="3853" max="3853" width="2.7265625" style="3" customWidth="1"/>
    <col min="3854" max="3854" width="23.453125" style="3" bestFit="1" customWidth="1"/>
    <col min="3855" max="3855" width="9.26953125" style="3"/>
    <col min="3856" max="3856" width="10.54296875" style="3" bestFit="1" customWidth="1"/>
    <col min="3857" max="3857" width="9.26953125" style="3"/>
    <col min="3858" max="3858" width="10.7265625" style="3" bestFit="1" customWidth="1"/>
    <col min="3859" max="3859" width="9.26953125" style="3"/>
    <col min="3860" max="3860" width="10.453125" style="3" bestFit="1" customWidth="1"/>
    <col min="3861" max="4092" width="9.26953125" style="3"/>
    <col min="4093" max="4093" width="6" style="3" customWidth="1"/>
    <col min="4094" max="4094" width="2.54296875" style="3" customWidth="1"/>
    <col min="4095" max="4095" width="37.453125" style="3" bestFit="1" customWidth="1"/>
    <col min="4096" max="4096" width="15.54296875" style="3" customWidth="1"/>
    <col min="4097" max="4097" width="3" style="3" customWidth="1"/>
    <col min="4098" max="4098" width="10.54296875" style="3" customWidth="1"/>
    <col min="4099" max="4099" width="3.26953125" style="3" customWidth="1"/>
    <col min="4100" max="4100" width="12.7265625" style="3" customWidth="1"/>
    <col min="4101" max="4101" width="2.453125" style="3" customWidth="1"/>
    <col min="4102" max="4102" width="10.7265625" style="3" customWidth="1"/>
    <col min="4103" max="4103" width="1.7265625" style="3" customWidth="1"/>
    <col min="4104" max="4104" width="14.26953125" style="3" customWidth="1"/>
    <col min="4105" max="4105" width="3.26953125" style="3" bestFit="1" customWidth="1"/>
    <col min="4106" max="4106" width="10.7265625" style="3" customWidth="1"/>
    <col min="4107" max="4107" width="2.7265625" style="3" customWidth="1"/>
    <col min="4108" max="4108" width="14.26953125" style="3" customWidth="1"/>
    <col min="4109" max="4109" width="2.7265625" style="3" customWidth="1"/>
    <col min="4110" max="4110" width="23.453125" style="3" bestFit="1" customWidth="1"/>
    <col min="4111" max="4111" width="9.26953125" style="3"/>
    <col min="4112" max="4112" width="10.54296875" style="3" bestFit="1" customWidth="1"/>
    <col min="4113" max="4113" width="9.26953125" style="3"/>
    <col min="4114" max="4114" width="10.7265625" style="3" bestFit="1" customWidth="1"/>
    <col min="4115" max="4115" width="9.26953125" style="3"/>
    <col min="4116" max="4116" width="10.453125" style="3" bestFit="1" customWidth="1"/>
    <col min="4117" max="4348" width="9.26953125" style="3"/>
    <col min="4349" max="4349" width="6" style="3" customWidth="1"/>
    <col min="4350" max="4350" width="2.54296875" style="3" customWidth="1"/>
    <col min="4351" max="4351" width="37.453125" style="3" bestFit="1" customWidth="1"/>
    <col min="4352" max="4352" width="15.54296875" style="3" customWidth="1"/>
    <col min="4353" max="4353" width="3" style="3" customWidth="1"/>
    <col min="4354" max="4354" width="10.54296875" style="3" customWidth="1"/>
    <col min="4355" max="4355" width="3.26953125" style="3" customWidth="1"/>
    <col min="4356" max="4356" width="12.7265625" style="3" customWidth="1"/>
    <col min="4357" max="4357" width="2.453125" style="3" customWidth="1"/>
    <col min="4358" max="4358" width="10.7265625" style="3" customWidth="1"/>
    <col min="4359" max="4359" width="1.7265625" style="3" customWidth="1"/>
    <col min="4360" max="4360" width="14.26953125" style="3" customWidth="1"/>
    <col min="4361" max="4361" width="3.26953125" style="3" bestFit="1" customWidth="1"/>
    <col min="4362" max="4362" width="10.7265625" style="3" customWidth="1"/>
    <col min="4363" max="4363" width="2.7265625" style="3" customWidth="1"/>
    <col min="4364" max="4364" width="14.26953125" style="3" customWidth="1"/>
    <col min="4365" max="4365" width="2.7265625" style="3" customWidth="1"/>
    <col min="4366" max="4366" width="23.453125" style="3" bestFit="1" customWidth="1"/>
    <col min="4367" max="4367" width="9.26953125" style="3"/>
    <col min="4368" max="4368" width="10.54296875" style="3" bestFit="1" customWidth="1"/>
    <col min="4369" max="4369" width="9.26953125" style="3"/>
    <col min="4370" max="4370" width="10.7265625" style="3" bestFit="1" customWidth="1"/>
    <col min="4371" max="4371" width="9.26953125" style="3"/>
    <col min="4372" max="4372" width="10.453125" style="3" bestFit="1" customWidth="1"/>
    <col min="4373" max="4604" width="9.26953125" style="3"/>
    <col min="4605" max="4605" width="6" style="3" customWidth="1"/>
    <col min="4606" max="4606" width="2.54296875" style="3" customWidth="1"/>
    <col min="4607" max="4607" width="37.453125" style="3" bestFit="1" customWidth="1"/>
    <col min="4608" max="4608" width="15.54296875" style="3" customWidth="1"/>
    <col min="4609" max="4609" width="3" style="3" customWidth="1"/>
    <col min="4610" max="4610" width="10.54296875" style="3" customWidth="1"/>
    <col min="4611" max="4611" width="3.26953125" style="3" customWidth="1"/>
    <col min="4612" max="4612" width="12.7265625" style="3" customWidth="1"/>
    <col min="4613" max="4613" width="2.453125" style="3" customWidth="1"/>
    <col min="4614" max="4614" width="10.7265625" style="3" customWidth="1"/>
    <col min="4615" max="4615" width="1.7265625" style="3" customWidth="1"/>
    <col min="4616" max="4616" width="14.26953125" style="3" customWidth="1"/>
    <col min="4617" max="4617" width="3.26953125" style="3" bestFit="1" customWidth="1"/>
    <col min="4618" max="4618" width="10.7265625" style="3" customWidth="1"/>
    <col min="4619" max="4619" width="2.7265625" style="3" customWidth="1"/>
    <col min="4620" max="4620" width="14.26953125" style="3" customWidth="1"/>
    <col min="4621" max="4621" width="2.7265625" style="3" customWidth="1"/>
    <col min="4622" max="4622" width="23.453125" style="3" bestFit="1" customWidth="1"/>
    <col min="4623" max="4623" width="9.26953125" style="3"/>
    <col min="4624" max="4624" width="10.54296875" style="3" bestFit="1" customWidth="1"/>
    <col min="4625" max="4625" width="9.26953125" style="3"/>
    <col min="4626" max="4626" width="10.7265625" style="3" bestFit="1" customWidth="1"/>
    <col min="4627" max="4627" width="9.26953125" style="3"/>
    <col min="4628" max="4628" width="10.453125" style="3" bestFit="1" customWidth="1"/>
    <col min="4629" max="4860" width="9.26953125" style="3"/>
    <col min="4861" max="4861" width="6" style="3" customWidth="1"/>
    <col min="4862" max="4862" width="2.54296875" style="3" customWidth="1"/>
    <col min="4863" max="4863" width="37.453125" style="3" bestFit="1" customWidth="1"/>
    <col min="4864" max="4864" width="15.54296875" style="3" customWidth="1"/>
    <col min="4865" max="4865" width="3" style="3" customWidth="1"/>
    <col min="4866" max="4866" width="10.54296875" style="3" customWidth="1"/>
    <col min="4867" max="4867" width="3.26953125" style="3" customWidth="1"/>
    <col min="4868" max="4868" width="12.7265625" style="3" customWidth="1"/>
    <col min="4869" max="4869" width="2.453125" style="3" customWidth="1"/>
    <col min="4870" max="4870" width="10.7265625" style="3" customWidth="1"/>
    <col min="4871" max="4871" width="1.7265625" style="3" customWidth="1"/>
    <col min="4872" max="4872" width="14.26953125" style="3" customWidth="1"/>
    <col min="4873" max="4873" width="3.26953125" style="3" bestFit="1" customWidth="1"/>
    <col min="4874" max="4874" width="10.7265625" style="3" customWidth="1"/>
    <col min="4875" max="4875" width="2.7265625" style="3" customWidth="1"/>
    <col min="4876" max="4876" width="14.26953125" style="3" customWidth="1"/>
    <col min="4877" max="4877" width="2.7265625" style="3" customWidth="1"/>
    <col min="4878" max="4878" width="23.453125" style="3" bestFit="1" customWidth="1"/>
    <col min="4879" max="4879" width="9.26953125" style="3"/>
    <col min="4880" max="4880" width="10.54296875" style="3" bestFit="1" customWidth="1"/>
    <col min="4881" max="4881" width="9.26953125" style="3"/>
    <col min="4882" max="4882" width="10.7265625" style="3" bestFit="1" customWidth="1"/>
    <col min="4883" max="4883" width="9.26953125" style="3"/>
    <col min="4884" max="4884" width="10.453125" style="3" bestFit="1" customWidth="1"/>
    <col min="4885" max="5116" width="9.26953125" style="3"/>
    <col min="5117" max="5117" width="6" style="3" customWidth="1"/>
    <col min="5118" max="5118" width="2.54296875" style="3" customWidth="1"/>
    <col min="5119" max="5119" width="37.453125" style="3" bestFit="1" customWidth="1"/>
    <col min="5120" max="5120" width="15.54296875" style="3" customWidth="1"/>
    <col min="5121" max="5121" width="3" style="3" customWidth="1"/>
    <col min="5122" max="5122" width="10.54296875" style="3" customWidth="1"/>
    <col min="5123" max="5123" width="3.26953125" style="3" customWidth="1"/>
    <col min="5124" max="5124" width="12.7265625" style="3" customWidth="1"/>
    <col min="5125" max="5125" width="2.453125" style="3" customWidth="1"/>
    <col min="5126" max="5126" width="10.7265625" style="3" customWidth="1"/>
    <col min="5127" max="5127" width="1.7265625" style="3" customWidth="1"/>
    <col min="5128" max="5128" width="14.26953125" style="3" customWidth="1"/>
    <col min="5129" max="5129" width="3.26953125" style="3" bestFit="1" customWidth="1"/>
    <col min="5130" max="5130" width="10.7265625" style="3" customWidth="1"/>
    <col min="5131" max="5131" width="2.7265625" style="3" customWidth="1"/>
    <col min="5132" max="5132" width="14.26953125" style="3" customWidth="1"/>
    <col min="5133" max="5133" width="2.7265625" style="3" customWidth="1"/>
    <col min="5134" max="5134" width="23.453125" style="3" bestFit="1" customWidth="1"/>
    <col min="5135" max="5135" width="9.26953125" style="3"/>
    <col min="5136" max="5136" width="10.54296875" style="3" bestFit="1" customWidth="1"/>
    <col min="5137" max="5137" width="9.26953125" style="3"/>
    <col min="5138" max="5138" width="10.7265625" style="3" bestFit="1" customWidth="1"/>
    <col min="5139" max="5139" width="9.26953125" style="3"/>
    <col min="5140" max="5140" width="10.453125" style="3" bestFit="1" customWidth="1"/>
    <col min="5141" max="5372" width="9.26953125" style="3"/>
    <col min="5373" max="5373" width="6" style="3" customWidth="1"/>
    <col min="5374" max="5374" width="2.54296875" style="3" customWidth="1"/>
    <col min="5375" max="5375" width="37.453125" style="3" bestFit="1" customWidth="1"/>
    <col min="5376" max="5376" width="15.54296875" style="3" customWidth="1"/>
    <col min="5377" max="5377" width="3" style="3" customWidth="1"/>
    <col min="5378" max="5378" width="10.54296875" style="3" customWidth="1"/>
    <col min="5379" max="5379" width="3.26953125" style="3" customWidth="1"/>
    <col min="5380" max="5380" width="12.7265625" style="3" customWidth="1"/>
    <col min="5381" max="5381" width="2.453125" style="3" customWidth="1"/>
    <col min="5382" max="5382" width="10.7265625" style="3" customWidth="1"/>
    <col min="5383" max="5383" width="1.7265625" style="3" customWidth="1"/>
    <col min="5384" max="5384" width="14.26953125" style="3" customWidth="1"/>
    <col min="5385" max="5385" width="3.26953125" style="3" bestFit="1" customWidth="1"/>
    <col min="5386" max="5386" width="10.7265625" style="3" customWidth="1"/>
    <col min="5387" max="5387" width="2.7265625" style="3" customWidth="1"/>
    <col min="5388" max="5388" width="14.26953125" style="3" customWidth="1"/>
    <col min="5389" max="5389" width="2.7265625" style="3" customWidth="1"/>
    <col min="5390" max="5390" width="23.453125" style="3" bestFit="1" customWidth="1"/>
    <col min="5391" max="5391" width="9.26953125" style="3"/>
    <col min="5392" max="5392" width="10.54296875" style="3" bestFit="1" customWidth="1"/>
    <col min="5393" max="5393" width="9.26953125" style="3"/>
    <col min="5394" max="5394" width="10.7265625" style="3" bestFit="1" customWidth="1"/>
    <col min="5395" max="5395" width="9.26953125" style="3"/>
    <col min="5396" max="5396" width="10.453125" style="3" bestFit="1" customWidth="1"/>
    <col min="5397" max="5628" width="9.26953125" style="3"/>
    <col min="5629" max="5629" width="6" style="3" customWidth="1"/>
    <col min="5630" max="5630" width="2.54296875" style="3" customWidth="1"/>
    <col min="5631" max="5631" width="37.453125" style="3" bestFit="1" customWidth="1"/>
    <col min="5632" max="5632" width="15.54296875" style="3" customWidth="1"/>
    <col min="5633" max="5633" width="3" style="3" customWidth="1"/>
    <col min="5634" max="5634" width="10.54296875" style="3" customWidth="1"/>
    <col min="5635" max="5635" width="3.26953125" style="3" customWidth="1"/>
    <col min="5636" max="5636" width="12.7265625" style="3" customWidth="1"/>
    <col min="5637" max="5637" width="2.453125" style="3" customWidth="1"/>
    <col min="5638" max="5638" width="10.7265625" style="3" customWidth="1"/>
    <col min="5639" max="5639" width="1.7265625" style="3" customWidth="1"/>
    <col min="5640" max="5640" width="14.26953125" style="3" customWidth="1"/>
    <col min="5641" max="5641" width="3.26953125" style="3" bestFit="1" customWidth="1"/>
    <col min="5642" max="5642" width="10.7265625" style="3" customWidth="1"/>
    <col min="5643" max="5643" width="2.7265625" style="3" customWidth="1"/>
    <col min="5644" max="5644" width="14.26953125" style="3" customWidth="1"/>
    <col min="5645" max="5645" width="2.7265625" style="3" customWidth="1"/>
    <col min="5646" max="5646" width="23.453125" style="3" bestFit="1" customWidth="1"/>
    <col min="5647" max="5647" width="9.26953125" style="3"/>
    <col min="5648" max="5648" width="10.54296875" style="3" bestFit="1" customWidth="1"/>
    <col min="5649" max="5649" width="9.26953125" style="3"/>
    <col min="5650" max="5650" width="10.7265625" style="3" bestFit="1" customWidth="1"/>
    <col min="5651" max="5651" width="9.26953125" style="3"/>
    <col min="5652" max="5652" width="10.453125" style="3" bestFit="1" customWidth="1"/>
    <col min="5653" max="5884" width="9.26953125" style="3"/>
    <col min="5885" max="5885" width="6" style="3" customWidth="1"/>
    <col min="5886" max="5886" width="2.54296875" style="3" customWidth="1"/>
    <col min="5887" max="5887" width="37.453125" style="3" bestFit="1" customWidth="1"/>
    <col min="5888" max="5888" width="15.54296875" style="3" customWidth="1"/>
    <col min="5889" max="5889" width="3" style="3" customWidth="1"/>
    <col min="5890" max="5890" width="10.54296875" style="3" customWidth="1"/>
    <col min="5891" max="5891" width="3.26953125" style="3" customWidth="1"/>
    <col min="5892" max="5892" width="12.7265625" style="3" customWidth="1"/>
    <col min="5893" max="5893" width="2.453125" style="3" customWidth="1"/>
    <col min="5894" max="5894" width="10.7265625" style="3" customWidth="1"/>
    <col min="5895" max="5895" width="1.7265625" style="3" customWidth="1"/>
    <col min="5896" max="5896" width="14.26953125" style="3" customWidth="1"/>
    <col min="5897" max="5897" width="3.26953125" style="3" bestFit="1" customWidth="1"/>
    <col min="5898" max="5898" width="10.7265625" style="3" customWidth="1"/>
    <col min="5899" max="5899" width="2.7265625" style="3" customWidth="1"/>
    <col min="5900" max="5900" width="14.26953125" style="3" customWidth="1"/>
    <col min="5901" max="5901" width="2.7265625" style="3" customWidth="1"/>
    <col min="5902" max="5902" width="23.453125" style="3" bestFit="1" customWidth="1"/>
    <col min="5903" max="5903" width="9.26953125" style="3"/>
    <col min="5904" max="5904" width="10.54296875" style="3" bestFit="1" customWidth="1"/>
    <col min="5905" max="5905" width="9.26953125" style="3"/>
    <col min="5906" max="5906" width="10.7265625" style="3" bestFit="1" customWidth="1"/>
    <col min="5907" max="5907" width="9.26953125" style="3"/>
    <col min="5908" max="5908" width="10.453125" style="3" bestFit="1" customWidth="1"/>
    <col min="5909" max="6140" width="9.26953125" style="3"/>
    <col min="6141" max="6141" width="6" style="3" customWidth="1"/>
    <col min="6142" max="6142" width="2.54296875" style="3" customWidth="1"/>
    <col min="6143" max="6143" width="37.453125" style="3" bestFit="1" customWidth="1"/>
    <col min="6144" max="6144" width="15.54296875" style="3" customWidth="1"/>
    <col min="6145" max="6145" width="3" style="3" customWidth="1"/>
    <col min="6146" max="6146" width="10.54296875" style="3" customWidth="1"/>
    <col min="6147" max="6147" width="3.26953125" style="3" customWidth="1"/>
    <col min="6148" max="6148" width="12.7265625" style="3" customWidth="1"/>
    <col min="6149" max="6149" width="2.453125" style="3" customWidth="1"/>
    <col min="6150" max="6150" width="10.7265625" style="3" customWidth="1"/>
    <col min="6151" max="6151" width="1.7265625" style="3" customWidth="1"/>
    <col min="6152" max="6152" width="14.26953125" style="3" customWidth="1"/>
    <col min="6153" max="6153" width="3.26953125" style="3" bestFit="1" customWidth="1"/>
    <col min="6154" max="6154" width="10.7265625" style="3" customWidth="1"/>
    <col min="6155" max="6155" width="2.7265625" style="3" customWidth="1"/>
    <col min="6156" max="6156" width="14.26953125" style="3" customWidth="1"/>
    <col min="6157" max="6157" width="2.7265625" style="3" customWidth="1"/>
    <col min="6158" max="6158" width="23.453125" style="3" bestFit="1" customWidth="1"/>
    <col min="6159" max="6159" width="9.26953125" style="3"/>
    <col min="6160" max="6160" width="10.54296875" style="3" bestFit="1" customWidth="1"/>
    <col min="6161" max="6161" width="9.26953125" style="3"/>
    <col min="6162" max="6162" width="10.7265625" style="3" bestFit="1" customWidth="1"/>
    <col min="6163" max="6163" width="9.26953125" style="3"/>
    <col min="6164" max="6164" width="10.453125" style="3" bestFit="1" customWidth="1"/>
    <col min="6165" max="6396" width="9.26953125" style="3"/>
    <col min="6397" max="6397" width="6" style="3" customWidth="1"/>
    <col min="6398" max="6398" width="2.54296875" style="3" customWidth="1"/>
    <col min="6399" max="6399" width="37.453125" style="3" bestFit="1" customWidth="1"/>
    <col min="6400" max="6400" width="15.54296875" style="3" customWidth="1"/>
    <col min="6401" max="6401" width="3" style="3" customWidth="1"/>
    <col min="6402" max="6402" width="10.54296875" style="3" customWidth="1"/>
    <col min="6403" max="6403" width="3.26953125" style="3" customWidth="1"/>
    <col min="6404" max="6404" width="12.7265625" style="3" customWidth="1"/>
    <col min="6405" max="6405" width="2.453125" style="3" customWidth="1"/>
    <col min="6406" max="6406" width="10.7265625" style="3" customWidth="1"/>
    <col min="6407" max="6407" width="1.7265625" style="3" customWidth="1"/>
    <col min="6408" max="6408" width="14.26953125" style="3" customWidth="1"/>
    <col min="6409" max="6409" width="3.26953125" style="3" bestFit="1" customWidth="1"/>
    <col min="6410" max="6410" width="10.7265625" style="3" customWidth="1"/>
    <col min="6411" max="6411" width="2.7265625" style="3" customWidth="1"/>
    <col min="6412" max="6412" width="14.26953125" style="3" customWidth="1"/>
    <col min="6413" max="6413" width="2.7265625" style="3" customWidth="1"/>
    <col min="6414" max="6414" width="23.453125" style="3" bestFit="1" customWidth="1"/>
    <col min="6415" max="6415" width="9.26953125" style="3"/>
    <col min="6416" max="6416" width="10.54296875" style="3" bestFit="1" customWidth="1"/>
    <col min="6417" max="6417" width="9.26953125" style="3"/>
    <col min="6418" max="6418" width="10.7265625" style="3" bestFit="1" customWidth="1"/>
    <col min="6419" max="6419" width="9.26953125" style="3"/>
    <col min="6420" max="6420" width="10.453125" style="3" bestFit="1" customWidth="1"/>
    <col min="6421" max="6652" width="9.26953125" style="3"/>
    <col min="6653" max="6653" width="6" style="3" customWidth="1"/>
    <col min="6654" max="6654" width="2.54296875" style="3" customWidth="1"/>
    <col min="6655" max="6655" width="37.453125" style="3" bestFit="1" customWidth="1"/>
    <col min="6656" max="6656" width="15.54296875" style="3" customWidth="1"/>
    <col min="6657" max="6657" width="3" style="3" customWidth="1"/>
    <col min="6658" max="6658" width="10.54296875" style="3" customWidth="1"/>
    <col min="6659" max="6659" width="3.26953125" style="3" customWidth="1"/>
    <col min="6660" max="6660" width="12.7265625" style="3" customWidth="1"/>
    <col min="6661" max="6661" width="2.453125" style="3" customWidth="1"/>
    <col min="6662" max="6662" width="10.7265625" style="3" customWidth="1"/>
    <col min="6663" max="6663" width="1.7265625" style="3" customWidth="1"/>
    <col min="6664" max="6664" width="14.26953125" style="3" customWidth="1"/>
    <col min="6665" max="6665" width="3.26953125" style="3" bestFit="1" customWidth="1"/>
    <col min="6666" max="6666" width="10.7265625" style="3" customWidth="1"/>
    <col min="6667" max="6667" width="2.7265625" style="3" customWidth="1"/>
    <col min="6668" max="6668" width="14.26953125" style="3" customWidth="1"/>
    <col min="6669" max="6669" width="2.7265625" style="3" customWidth="1"/>
    <col min="6670" max="6670" width="23.453125" style="3" bestFit="1" customWidth="1"/>
    <col min="6671" max="6671" width="9.26953125" style="3"/>
    <col min="6672" max="6672" width="10.54296875" style="3" bestFit="1" customWidth="1"/>
    <col min="6673" max="6673" width="9.26953125" style="3"/>
    <col min="6674" max="6674" width="10.7265625" style="3" bestFit="1" customWidth="1"/>
    <col min="6675" max="6675" width="9.26953125" style="3"/>
    <col min="6676" max="6676" width="10.453125" style="3" bestFit="1" customWidth="1"/>
    <col min="6677" max="6908" width="9.26953125" style="3"/>
    <col min="6909" max="6909" width="6" style="3" customWidth="1"/>
    <col min="6910" max="6910" width="2.54296875" style="3" customWidth="1"/>
    <col min="6911" max="6911" width="37.453125" style="3" bestFit="1" customWidth="1"/>
    <col min="6912" max="6912" width="15.54296875" style="3" customWidth="1"/>
    <col min="6913" max="6913" width="3" style="3" customWidth="1"/>
    <col min="6914" max="6914" width="10.54296875" style="3" customWidth="1"/>
    <col min="6915" max="6915" width="3.26953125" style="3" customWidth="1"/>
    <col min="6916" max="6916" width="12.7265625" style="3" customWidth="1"/>
    <col min="6917" max="6917" width="2.453125" style="3" customWidth="1"/>
    <col min="6918" max="6918" width="10.7265625" style="3" customWidth="1"/>
    <col min="6919" max="6919" width="1.7265625" style="3" customWidth="1"/>
    <col min="6920" max="6920" width="14.26953125" style="3" customWidth="1"/>
    <col min="6921" max="6921" width="3.26953125" style="3" bestFit="1" customWidth="1"/>
    <col min="6922" max="6922" width="10.7265625" style="3" customWidth="1"/>
    <col min="6923" max="6923" width="2.7265625" style="3" customWidth="1"/>
    <col min="6924" max="6924" width="14.26953125" style="3" customWidth="1"/>
    <col min="6925" max="6925" width="2.7265625" style="3" customWidth="1"/>
    <col min="6926" max="6926" width="23.453125" style="3" bestFit="1" customWidth="1"/>
    <col min="6927" max="6927" width="9.26953125" style="3"/>
    <col min="6928" max="6928" width="10.54296875" style="3" bestFit="1" customWidth="1"/>
    <col min="6929" max="6929" width="9.26953125" style="3"/>
    <col min="6930" max="6930" width="10.7265625" style="3" bestFit="1" customWidth="1"/>
    <col min="6931" max="6931" width="9.26953125" style="3"/>
    <col min="6932" max="6932" width="10.453125" style="3" bestFit="1" customWidth="1"/>
    <col min="6933" max="7164" width="9.26953125" style="3"/>
    <col min="7165" max="7165" width="6" style="3" customWidth="1"/>
    <col min="7166" max="7166" width="2.54296875" style="3" customWidth="1"/>
    <col min="7167" max="7167" width="37.453125" style="3" bestFit="1" customWidth="1"/>
    <col min="7168" max="7168" width="15.54296875" style="3" customWidth="1"/>
    <col min="7169" max="7169" width="3" style="3" customWidth="1"/>
    <col min="7170" max="7170" width="10.54296875" style="3" customWidth="1"/>
    <col min="7171" max="7171" width="3.26953125" style="3" customWidth="1"/>
    <col min="7172" max="7172" width="12.7265625" style="3" customWidth="1"/>
    <col min="7173" max="7173" width="2.453125" style="3" customWidth="1"/>
    <col min="7174" max="7174" width="10.7265625" style="3" customWidth="1"/>
    <col min="7175" max="7175" width="1.7265625" style="3" customWidth="1"/>
    <col min="7176" max="7176" width="14.26953125" style="3" customWidth="1"/>
    <col min="7177" max="7177" width="3.26953125" style="3" bestFit="1" customWidth="1"/>
    <col min="7178" max="7178" width="10.7265625" style="3" customWidth="1"/>
    <col min="7179" max="7179" width="2.7265625" style="3" customWidth="1"/>
    <col min="7180" max="7180" width="14.26953125" style="3" customWidth="1"/>
    <col min="7181" max="7181" width="2.7265625" style="3" customWidth="1"/>
    <col min="7182" max="7182" width="23.453125" style="3" bestFit="1" customWidth="1"/>
    <col min="7183" max="7183" width="9.26953125" style="3"/>
    <col min="7184" max="7184" width="10.54296875" style="3" bestFit="1" customWidth="1"/>
    <col min="7185" max="7185" width="9.26953125" style="3"/>
    <col min="7186" max="7186" width="10.7265625" style="3" bestFit="1" customWidth="1"/>
    <col min="7187" max="7187" width="9.26953125" style="3"/>
    <col min="7188" max="7188" width="10.453125" style="3" bestFit="1" customWidth="1"/>
    <col min="7189" max="7420" width="9.26953125" style="3"/>
    <col min="7421" max="7421" width="6" style="3" customWidth="1"/>
    <col min="7422" max="7422" width="2.54296875" style="3" customWidth="1"/>
    <col min="7423" max="7423" width="37.453125" style="3" bestFit="1" customWidth="1"/>
    <col min="7424" max="7424" width="15.54296875" style="3" customWidth="1"/>
    <col min="7425" max="7425" width="3" style="3" customWidth="1"/>
    <col min="7426" max="7426" width="10.54296875" style="3" customWidth="1"/>
    <col min="7427" max="7427" width="3.26953125" style="3" customWidth="1"/>
    <col min="7428" max="7428" width="12.7265625" style="3" customWidth="1"/>
    <col min="7429" max="7429" width="2.453125" style="3" customWidth="1"/>
    <col min="7430" max="7430" width="10.7265625" style="3" customWidth="1"/>
    <col min="7431" max="7431" width="1.7265625" style="3" customWidth="1"/>
    <col min="7432" max="7432" width="14.26953125" style="3" customWidth="1"/>
    <col min="7433" max="7433" width="3.26953125" style="3" bestFit="1" customWidth="1"/>
    <col min="7434" max="7434" width="10.7265625" style="3" customWidth="1"/>
    <col min="7435" max="7435" width="2.7265625" style="3" customWidth="1"/>
    <col min="7436" max="7436" width="14.26953125" style="3" customWidth="1"/>
    <col min="7437" max="7437" width="2.7265625" style="3" customWidth="1"/>
    <col min="7438" max="7438" width="23.453125" style="3" bestFit="1" customWidth="1"/>
    <col min="7439" max="7439" width="9.26953125" style="3"/>
    <col min="7440" max="7440" width="10.54296875" style="3" bestFit="1" customWidth="1"/>
    <col min="7441" max="7441" width="9.26953125" style="3"/>
    <col min="7442" max="7442" width="10.7265625" style="3" bestFit="1" customWidth="1"/>
    <col min="7443" max="7443" width="9.26953125" style="3"/>
    <col min="7444" max="7444" width="10.453125" style="3" bestFit="1" customWidth="1"/>
    <col min="7445" max="7676" width="9.26953125" style="3"/>
    <col min="7677" max="7677" width="6" style="3" customWidth="1"/>
    <col min="7678" max="7678" width="2.54296875" style="3" customWidth="1"/>
    <col min="7679" max="7679" width="37.453125" style="3" bestFit="1" customWidth="1"/>
    <col min="7680" max="7680" width="15.54296875" style="3" customWidth="1"/>
    <col min="7681" max="7681" width="3" style="3" customWidth="1"/>
    <col min="7682" max="7682" width="10.54296875" style="3" customWidth="1"/>
    <col min="7683" max="7683" width="3.26953125" style="3" customWidth="1"/>
    <col min="7684" max="7684" width="12.7265625" style="3" customWidth="1"/>
    <col min="7685" max="7685" width="2.453125" style="3" customWidth="1"/>
    <col min="7686" max="7686" width="10.7265625" style="3" customWidth="1"/>
    <col min="7687" max="7687" width="1.7265625" style="3" customWidth="1"/>
    <col min="7688" max="7688" width="14.26953125" style="3" customWidth="1"/>
    <col min="7689" max="7689" width="3.26953125" style="3" bestFit="1" customWidth="1"/>
    <col min="7690" max="7690" width="10.7265625" style="3" customWidth="1"/>
    <col min="7691" max="7691" width="2.7265625" style="3" customWidth="1"/>
    <col min="7692" max="7692" width="14.26953125" style="3" customWidth="1"/>
    <col min="7693" max="7693" width="2.7265625" style="3" customWidth="1"/>
    <col min="7694" max="7694" width="23.453125" style="3" bestFit="1" customWidth="1"/>
    <col min="7695" max="7695" width="9.26953125" style="3"/>
    <col min="7696" max="7696" width="10.54296875" style="3" bestFit="1" customWidth="1"/>
    <col min="7697" max="7697" width="9.26953125" style="3"/>
    <col min="7698" max="7698" width="10.7265625" style="3" bestFit="1" customWidth="1"/>
    <col min="7699" max="7699" width="9.26953125" style="3"/>
    <col min="7700" max="7700" width="10.453125" style="3" bestFit="1" customWidth="1"/>
    <col min="7701" max="7932" width="9.26953125" style="3"/>
    <col min="7933" max="7933" width="6" style="3" customWidth="1"/>
    <col min="7934" max="7934" width="2.54296875" style="3" customWidth="1"/>
    <col min="7935" max="7935" width="37.453125" style="3" bestFit="1" customWidth="1"/>
    <col min="7936" max="7936" width="15.54296875" style="3" customWidth="1"/>
    <col min="7937" max="7937" width="3" style="3" customWidth="1"/>
    <col min="7938" max="7938" width="10.54296875" style="3" customWidth="1"/>
    <col min="7939" max="7939" width="3.26953125" style="3" customWidth="1"/>
    <col min="7940" max="7940" width="12.7265625" style="3" customWidth="1"/>
    <col min="7941" max="7941" width="2.453125" style="3" customWidth="1"/>
    <col min="7942" max="7942" width="10.7265625" style="3" customWidth="1"/>
    <col min="7943" max="7943" width="1.7265625" style="3" customWidth="1"/>
    <col min="7944" max="7944" width="14.26953125" style="3" customWidth="1"/>
    <col min="7945" max="7945" width="3.26953125" style="3" bestFit="1" customWidth="1"/>
    <col min="7946" max="7946" width="10.7265625" style="3" customWidth="1"/>
    <col min="7947" max="7947" width="2.7265625" style="3" customWidth="1"/>
    <col min="7948" max="7948" width="14.26953125" style="3" customWidth="1"/>
    <col min="7949" max="7949" width="2.7265625" style="3" customWidth="1"/>
    <col min="7950" max="7950" width="23.453125" style="3" bestFit="1" customWidth="1"/>
    <col min="7951" max="7951" width="9.26953125" style="3"/>
    <col min="7952" max="7952" width="10.54296875" style="3" bestFit="1" customWidth="1"/>
    <col min="7953" max="7953" width="9.26953125" style="3"/>
    <col min="7954" max="7954" width="10.7265625" style="3" bestFit="1" customWidth="1"/>
    <col min="7955" max="7955" width="9.26953125" style="3"/>
    <col min="7956" max="7956" width="10.453125" style="3" bestFit="1" customWidth="1"/>
    <col min="7957" max="8188" width="9.26953125" style="3"/>
    <col min="8189" max="8189" width="6" style="3" customWidth="1"/>
    <col min="8190" max="8190" width="2.54296875" style="3" customWidth="1"/>
    <col min="8191" max="8191" width="37.453125" style="3" bestFit="1" customWidth="1"/>
    <col min="8192" max="8192" width="15.54296875" style="3" customWidth="1"/>
    <col min="8193" max="8193" width="3" style="3" customWidth="1"/>
    <col min="8194" max="8194" width="10.54296875" style="3" customWidth="1"/>
    <col min="8195" max="8195" width="3.26953125" style="3" customWidth="1"/>
    <col min="8196" max="8196" width="12.7265625" style="3" customWidth="1"/>
    <col min="8197" max="8197" width="2.453125" style="3" customWidth="1"/>
    <col min="8198" max="8198" width="10.7265625" style="3" customWidth="1"/>
    <col min="8199" max="8199" width="1.7265625" style="3" customWidth="1"/>
    <col min="8200" max="8200" width="14.26953125" style="3" customWidth="1"/>
    <col min="8201" max="8201" width="3.26953125" style="3" bestFit="1" customWidth="1"/>
    <col min="8202" max="8202" width="10.7265625" style="3" customWidth="1"/>
    <col min="8203" max="8203" width="2.7265625" style="3" customWidth="1"/>
    <col min="8204" max="8204" width="14.26953125" style="3" customWidth="1"/>
    <col min="8205" max="8205" width="2.7265625" style="3" customWidth="1"/>
    <col min="8206" max="8206" width="23.453125" style="3" bestFit="1" customWidth="1"/>
    <col min="8207" max="8207" width="9.26953125" style="3"/>
    <col min="8208" max="8208" width="10.54296875" style="3" bestFit="1" customWidth="1"/>
    <col min="8209" max="8209" width="9.26953125" style="3"/>
    <col min="8210" max="8210" width="10.7265625" style="3" bestFit="1" customWidth="1"/>
    <col min="8211" max="8211" width="9.26953125" style="3"/>
    <col min="8212" max="8212" width="10.453125" style="3" bestFit="1" customWidth="1"/>
    <col min="8213" max="8444" width="9.26953125" style="3"/>
    <col min="8445" max="8445" width="6" style="3" customWidth="1"/>
    <col min="8446" max="8446" width="2.54296875" style="3" customWidth="1"/>
    <col min="8447" max="8447" width="37.453125" style="3" bestFit="1" customWidth="1"/>
    <col min="8448" max="8448" width="15.54296875" style="3" customWidth="1"/>
    <col min="8449" max="8449" width="3" style="3" customWidth="1"/>
    <col min="8450" max="8450" width="10.54296875" style="3" customWidth="1"/>
    <col min="8451" max="8451" width="3.26953125" style="3" customWidth="1"/>
    <col min="8452" max="8452" width="12.7265625" style="3" customWidth="1"/>
    <col min="8453" max="8453" width="2.453125" style="3" customWidth="1"/>
    <col min="8454" max="8454" width="10.7265625" style="3" customWidth="1"/>
    <col min="8455" max="8455" width="1.7265625" style="3" customWidth="1"/>
    <col min="8456" max="8456" width="14.26953125" style="3" customWidth="1"/>
    <col min="8457" max="8457" width="3.26953125" style="3" bestFit="1" customWidth="1"/>
    <col min="8458" max="8458" width="10.7265625" style="3" customWidth="1"/>
    <col min="8459" max="8459" width="2.7265625" style="3" customWidth="1"/>
    <col min="8460" max="8460" width="14.26953125" style="3" customWidth="1"/>
    <col min="8461" max="8461" width="2.7265625" style="3" customWidth="1"/>
    <col min="8462" max="8462" width="23.453125" style="3" bestFit="1" customWidth="1"/>
    <col min="8463" max="8463" width="9.26953125" style="3"/>
    <col min="8464" max="8464" width="10.54296875" style="3" bestFit="1" customWidth="1"/>
    <col min="8465" max="8465" width="9.26953125" style="3"/>
    <col min="8466" max="8466" width="10.7265625" style="3" bestFit="1" customWidth="1"/>
    <col min="8467" max="8467" width="9.26953125" style="3"/>
    <col min="8468" max="8468" width="10.453125" style="3" bestFit="1" customWidth="1"/>
    <col min="8469" max="8700" width="9.26953125" style="3"/>
    <col min="8701" max="8701" width="6" style="3" customWidth="1"/>
    <col min="8702" max="8702" width="2.54296875" style="3" customWidth="1"/>
    <col min="8703" max="8703" width="37.453125" style="3" bestFit="1" customWidth="1"/>
    <col min="8704" max="8704" width="15.54296875" style="3" customWidth="1"/>
    <col min="8705" max="8705" width="3" style="3" customWidth="1"/>
    <col min="8706" max="8706" width="10.54296875" style="3" customWidth="1"/>
    <col min="8707" max="8707" width="3.26953125" style="3" customWidth="1"/>
    <col min="8708" max="8708" width="12.7265625" style="3" customWidth="1"/>
    <col min="8709" max="8709" width="2.453125" style="3" customWidth="1"/>
    <col min="8710" max="8710" width="10.7265625" style="3" customWidth="1"/>
    <col min="8711" max="8711" width="1.7265625" style="3" customWidth="1"/>
    <col min="8712" max="8712" width="14.26953125" style="3" customWidth="1"/>
    <col min="8713" max="8713" width="3.26953125" style="3" bestFit="1" customWidth="1"/>
    <col min="8714" max="8714" width="10.7265625" style="3" customWidth="1"/>
    <col min="8715" max="8715" width="2.7265625" style="3" customWidth="1"/>
    <col min="8716" max="8716" width="14.26953125" style="3" customWidth="1"/>
    <col min="8717" max="8717" width="2.7265625" style="3" customWidth="1"/>
    <col min="8718" max="8718" width="23.453125" style="3" bestFit="1" customWidth="1"/>
    <col min="8719" max="8719" width="9.26953125" style="3"/>
    <col min="8720" max="8720" width="10.54296875" style="3" bestFit="1" customWidth="1"/>
    <col min="8721" max="8721" width="9.26953125" style="3"/>
    <col min="8722" max="8722" width="10.7265625" style="3" bestFit="1" customWidth="1"/>
    <col min="8723" max="8723" width="9.26953125" style="3"/>
    <col min="8724" max="8724" width="10.453125" style="3" bestFit="1" customWidth="1"/>
    <col min="8725" max="8956" width="9.26953125" style="3"/>
    <col min="8957" max="8957" width="6" style="3" customWidth="1"/>
    <col min="8958" max="8958" width="2.54296875" style="3" customWidth="1"/>
    <col min="8959" max="8959" width="37.453125" style="3" bestFit="1" customWidth="1"/>
    <col min="8960" max="8960" width="15.54296875" style="3" customWidth="1"/>
    <col min="8961" max="8961" width="3" style="3" customWidth="1"/>
    <col min="8962" max="8962" width="10.54296875" style="3" customWidth="1"/>
    <col min="8963" max="8963" width="3.26953125" style="3" customWidth="1"/>
    <col min="8964" max="8964" width="12.7265625" style="3" customWidth="1"/>
    <col min="8965" max="8965" width="2.453125" style="3" customWidth="1"/>
    <col min="8966" max="8966" width="10.7265625" style="3" customWidth="1"/>
    <col min="8967" max="8967" width="1.7265625" style="3" customWidth="1"/>
    <col min="8968" max="8968" width="14.26953125" style="3" customWidth="1"/>
    <col min="8969" max="8969" width="3.26953125" style="3" bestFit="1" customWidth="1"/>
    <col min="8970" max="8970" width="10.7265625" style="3" customWidth="1"/>
    <col min="8971" max="8971" width="2.7265625" style="3" customWidth="1"/>
    <col min="8972" max="8972" width="14.26953125" style="3" customWidth="1"/>
    <col min="8973" max="8973" width="2.7265625" style="3" customWidth="1"/>
    <col min="8974" max="8974" width="23.453125" style="3" bestFit="1" customWidth="1"/>
    <col min="8975" max="8975" width="9.26953125" style="3"/>
    <col min="8976" max="8976" width="10.54296875" style="3" bestFit="1" customWidth="1"/>
    <col min="8977" max="8977" width="9.26953125" style="3"/>
    <col min="8978" max="8978" width="10.7265625" style="3" bestFit="1" customWidth="1"/>
    <col min="8979" max="8979" width="9.26953125" style="3"/>
    <col min="8980" max="8980" width="10.453125" style="3" bestFit="1" customWidth="1"/>
    <col min="8981" max="9212" width="9.26953125" style="3"/>
    <col min="9213" max="9213" width="6" style="3" customWidth="1"/>
    <col min="9214" max="9214" width="2.54296875" style="3" customWidth="1"/>
    <col min="9215" max="9215" width="37.453125" style="3" bestFit="1" customWidth="1"/>
    <col min="9216" max="9216" width="15.54296875" style="3" customWidth="1"/>
    <col min="9217" max="9217" width="3" style="3" customWidth="1"/>
    <col min="9218" max="9218" width="10.54296875" style="3" customWidth="1"/>
    <col min="9219" max="9219" width="3.26953125" style="3" customWidth="1"/>
    <col min="9220" max="9220" width="12.7265625" style="3" customWidth="1"/>
    <col min="9221" max="9221" width="2.453125" style="3" customWidth="1"/>
    <col min="9222" max="9222" width="10.7265625" style="3" customWidth="1"/>
    <col min="9223" max="9223" width="1.7265625" style="3" customWidth="1"/>
    <col min="9224" max="9224" width="14.26953125" style="3" customWidth="1"/>
    <col min="9225" max="9225" width="3.26953125" style="3" bestFit="1" customWidth="1"/>
    <col min="9226" max="9226" width="10.7265625" style="3" customWidth="1"/>
    <col min="9227" max="9227" width="2.7265625" style="3" customWidth="1"/>
    <col min="9228" max="9228" width="14.26953125" style="3" customWidth="1"/>
    <col min="9229" max="9229" width="2.7265625" style="3" customWidth="1"/>
    <col min="9230" max="9230" width="23.453125" style="3" bestFit="1" customWidth="1"/>
    <col min="9231" max="9231" width="9.26953125" style="3"/>
    <col min="9232" max="9232" width="10.54296875" style="3" bestFit="1" customWidth="1"/>
    <col min="9233" max="9233" width="9.26953125" style="3"/>
    <col min="9234" max="9234" width="10.7265625" style="3" bestFit="1" customWidth="1"/>
    <col min="9235" max="9235" width="9.26953125" style="3"/>
    <col min="9236" max="9236" width="10.453125" style="3" bestFit="1" customWidth="1"/>
    <col min="9237" max="9468" width="9.26953125" style="3"/>
    <col min="9469" max="9469" width="6" style="3" customWidth="1"/>
    <col min="9470" max="9470" width="2.54296875" style="3" customWidth="1"/>
    <col min="9471" max="9471" width="37.453125" style="3" bestFit="1" customWidth="1"/>
    <col min="9472" max="9472" width="15.54296875" style="3" customWidth="1"/>
    <col min="9473" max="9473" width="3" style="3" customWidth="1"/>
    <col min="9474" max="9474" width="10.54296875" style="3" customWidth="1"/>
    <col min="9475" max="9475" width="3.26953125" style="3" customWidth="1"/>
    <col min="9476" max="9476" width="12.7265625" style="3" customWidth="1"/>
    <col min="9477" max="9477" width="2.453125" style="3" customWidth="1"/>
    <col min="9478" max="9478" width="10.7265625" style="3" customWidth="1"/>
    <col min="9479" max="9479" width="1.7265625" style="3" customWidth="1"/>
    <col min="9480" max="9480" width="14.26953125" style="3" customWidth="1"/>
    <col min="9481" max="9481" width="3.26953125" style="3" bestFit="1" customWidth="1"/>
    <col min="9482" max="9482" width="10.7265625" style="3" customWidth="1"/>
    <col min="9483" max="9483" width="2.7265625" style="3" customWidth="1"/>
    <col min="9484" max="9484" width="14.26953125" style="3" customWidth="1"/>
    <col min="9485" max="9485" width="2.7265625" style="3" customWidth="1"/>
    <col min="9486" max="9486" width="23.453125" style="3" bestFit="1" customWidth="1"/>
    <col min="9487" max="9487" width="9.26953125" style="3"/>
    <col min="9488" max="9488" width="10.54296875" style="3" bestFit="1" customWidth="1"/>
    <col min="9489" max="9489" width="9.26953125" style="3"/>
    <col min="9490" max="9490" width="10.7265625" style="3" bestFit="1" customWidth="1"/>
    <col min="9491" max="9491" width="9.26953125" style="3"/>
    <col min="9492" max="9492" width="10.453125" style="3" bestFit="1" customWidth="1"/>
    <col min="9493" max="9724" width="9.26953125" style="3"/>
    <col min="9725" max="9725" width="6" style="3" customWidth="1"/>
    <col min="9726" max="9726" width="2.54296875" style="3" customWidth="1"/>
    <col min="9727" max="9727" width="37.453125" style="3" bestFit="1" customWidth="1"/>
    <col min="9728" max="9728" width="15.54296875" style="3" customWidth="1"/>
    <col min="9729" max="9729" width="3" style="3" customWidth="1"/>
    <col min="9730" max="9730" width="10.54296875" style="3" customWidth="1"/>
    <col min="9731" max="9731" width="3.26953125" style="3" customWidth="1"/>
    <col min="9732" max="9732" width="12.7265625" style="3" customWidth="1"/>
    <col min="9733" max="9733" width="2.453125" style="3" customWidth="1"/>
    <col min="9734" max="9734" width="10.7265625" style="3" customWidth="1"/>
    <col min="9735" max="9735" width="1.7265625" style="3" customWidth="1"/>
    <col min="9736" max="9736" width="14.26953125" style="3" customWidth="1"/>
    <col min="9737" max="9737" width="3.26953125" style="3" bestFit="1" customWidth="1"/>
    <col min="9738" max="9738" width="10.7265625" style="3" customWidth="1"/>
    <col min="9739" max="9739" width="2.7265625" style="3" customWidth="1"/>
    <col min="9740" max="9740" width="14.26953125" style="3" customWidth="1"/>
    <col min="9741" max="9741" width="2.7265625" style="3" customWidth="1"/>
    <col min="9742" max="9742" width="23.453125" style="3" bestFit="1" customWidth="1"/>
    <col min="9743" max="9743" width="9.26953125" style="3"/>
    <col min="9744" max="9744" width="10.54296875" style="3" bestFit="1" customWidth="1"/>
    <col min="9745" max="9745" width="9.26953125" style="3"/>
    <col min="9746" max="9746" width="10.7265625" style="3" bestFit="1" customWidth="1"/>
    <col min="9747" max="9747" width="9.26953125" style="3"/>
    <col min="9748" max="9748" width="10.453125" style="3" bestFit="1" customWidth="1"/>
    <col min="9749" max="9980" width="9.26953125" style="3"/>
    <col min="9981" max="9981" width="6" style="3" customWidth="1"/>
    <col min="9982" max="9982" width="2.54296875" style="3" customWidth="1"/>
    <col min="9983" max="9983" width="37.453125" style="3" bestFit="1" customWidth="1"/>
    <col min="9984" max="9984" width="15.54296875" style="3" customWidth="1"/>
    <col min="9985" max="9985" width="3" style="3" customWidth="1"/>
    <col min="9986" max="9986" width="10.54296875" style="3" customWidth="1"/>
    <col min="9987" max="9987" width="3.26953125" style="3" customWidth="1"/>
    <col min="9988" max="9988" width="12.7265625" style="3" customWidth="1"/>
    <col min="9989" max="9989" width="2.453125" style="3" customWidth="1"/>
    <col min="9990" max="9990" width="10.7265625" style="3" customWidth="1"/>
    <col min="9991" max="9991" width="1.7265625" style="3" customWidth="1"/>
    <col min="9992" max="9992" width="14.26953125" style="3" customWidth="1"/>
    <col min="9993" max="9993" width="3.26953125" style="3" bestFit="1" customWidth="1"/>
    <col min="9994" max="9994" width="10.7265625" style="3" customWidth="1"/>
    <col min="9995" max="9995" width="2.7265625" style="3" customWidth="1"/>
    <col min="9996" max="9996" width="14.26953125" style="3" customWidth="1"/>
    <col min="9997" max="9997" width="2.7265625" style="3" customWidth="1"/>
    <col min="9998" max="9998" width="23.453125" style="3" bestFit="1" customWidth="1"/>
    <col min="9999" max="9999" width="9.26953125" style="3"/>
    <col min="10000" max="10000" width="10.54296875" style="3" bestFit="1" customWidth="1"/>
    <col min="10001" max="10001" width="9.26953125" style="3"/>
    <col min="10002" max="10002" width="10.7265625" style="3" bestFit="1" customWidth="1"/>
    <col min="10003" max="10003" width="9.26953125" style="3"/>
    <col min="10004" max="10004" width="10.453125" style="3" bestFit="1" customWidth="1"/>
    <col min="10005" max="10236" width="9.26953125" style="3"/>
    <col min="10237" max="10237" width="6" style="3" customWidth="1"/>
    <col min="10238" max="10238" width="2.54296875" style="3" customWidth="1"/>
    <col min="10239" max="10239" width="37.453125" style="3" bestFit="1" customWidth="1"/>
    <col min="10240" max="10240" width="15.54296875" style="3" customWidth="1"/>
    <col min="10241" max="10241" width="3" style="3" customWidth="1"/>
    <col min="10242" max="10242" width="10.54296875" style="3" customWidth="1"/>
    <col min="10243" max="10243" width="3.26953125" style="3" customWidth="1"/>
    <col min="10244" max="10244" width="12.7265625" style="3" customWidth="1"/>
    <col min="10245" max="10245" width="2.453125" style="3" customWidth="1"/>
    <col min="10246" max="10246" width="10.7265625" style="3" customWidth="1"/>
    <col min="10247" max="10247" width="1.7265625" style="3" customWidth="1"/>
    <col min="10248" max="10248" width="14.26953125" style="3" customWidth="1"/>
    <col min="10249" max="10249" width="3.26953125" style="3" bestFit="1" customWidth="1"/>
    <col min="10250" max="10250" width="10.7265625" style="3" customWidth="1"/>
    <col min="10251" max="10251" width="2.7265625" style="3" customWidth="1"/>
    <col min="10252" max="10252" width="14.26953125" style="3" customWidth="1"/>
    <col min="10253" max="10253" width="2.7265625" style="3" customWidth="1"/>
    <col min="10254" max="10254" width="23.453125" style="3" bestFit="1" customWidth="1"/>
    <col min="10255" max="10255" width="9.26953125" style="3"/>
    <col min="10256" max="10256" width="10.54296875" style="3" bestFit="1" customWidth="1"/>
    <col min="10257" max="10257" width="9.26953125" style="3"/>
    <col min="10258" max="10258" width="10.7265625" style="3" bestFit="1" customWidth="1"/>
    <col min="10259" max="10259" width="9.26953125" style="3"/>
    <col min="10260" max="10260" width="10.453125" style="3" bestFit="1" customWidth="1"/>
    <col min="10261" max="10492" width="9.26953125" style="3"/>
    <col min="10493" max="10493" width="6" style="3" customWidth="1"/>
    <col min="10494" max="10494" width="2.54296875" style="3" customWidth="1"/>
    <col min="10495" max="10495" width="37.453125" style="3" bestFit="1" customWidth="1"/>
    <col min="10496" max="10496" width="15.54296875" style="3" customWidth="1"/>
    <col min="10497" max="10497" width="3" style="3" customWidth="1"/>
    <col min="10498" max="10498" width="10.54296875" style="3" customWidth="1"/>
    <col min="10499" max="10499" width="3.26953125" style="3" customWidth="1"/>
    <col min="10500" max="10500" width="12.7265625" style="3" customWidth="1"/>
    <col min="10501" max="10501" width="2.453125" style="3" customWidth="1"/>
    <col min="10502" max="10502" width="10.7265625" style="3" customWidth="1"/>
    <col min="10503" max="10503" width="1.7265625" style="3" customWidth="1"/>
    <col min="10504" max="10504" width="14.26953125" style="3" customWidth="1"/>
    <col min="10505" max="10505" width="3.26953125" style="3" bestFit="1" customWidth="1"/>
    <col min="10506" max="10506" width="10.7265625" style="3" customWidth="1"/>
    <col min="10507" max="10507" width="2.7265625" style="3" customWidth="1"/>
    <col min="10508" max="10508" width="14.26953125" style="3" customWidth="1"/>
    <col min="10509" max="10509" width="2.7265625" style="3" customWidth="1"/>
    <col min="10510" max="10510" width="23.453125" style="3" bestFit="1" customWidth="1"/>
    <col min="10511" max="10511" width="9.26953125" style="3"/>
    <col min="10512" max="10512" width="10.54296875" style="3" bestFit="1" customWidth="1"/>
    <col min="10513" max="10513" width="9.26953125" style="3"/>
    <col min="10514" max="10514" width="10.7265625" style="3" bestFit="1" customWidth="1"/>
    <col min="10515" max="10515" width="9.26953125" style="3"/>
    <col min="10516" max="10516" width="10.453125" style="3" bestFit="1" customWidth="1"/>
    <col min="10517" max="10748" width="9.26953125" style="3"/>
    <col min="10749" max="10749" width="6" style="3" customWidth="1"/>
    <col min="10750" max="10750" width="2.54296875" style="3" customWidth="1"/>
    <col min="10751" max="10751" width="37.453125" style="3" bestFit="1" customWidth="1"/>
    <col min="10752" max="10752" width="15.54296875" style="3" customWidth="1"/>
    <col min="10753" max="10753" width="3" style="3" customWidth="1"/>
    <col min="10754" max="10754" width="10.54296875" style="3" customWidth="1"/>
    <col min="10755" max="10755" width="3.26953125" style="3" customWidth="1"/>
    <col min="10756" max="10756" width="12.7265625" style="3" customWidth="1"/>
    <col min="10757" max="10757" width="2.453125" style="3" customWidth="1"/>
    <col min="10758" max="10758" width="10.7265625" style="3" customWidth="1"/>
    <col min="10759" max="10759" width="1.7265625" style="3" customWidth="1"/>
    <col min="10760" max="10760" width="14.26953125" style="3" customWidth="1"/>
    <col min="10761" max="10761" width="3.26953125" style="3" bestFit="1" customWidth="1"/>
    <col min="10762" max="10762" width="10.7265625" style="3" customWidth="1"/>
    <col min="10763" max="10763" width="2.7265625" style="3" customWidth="1"/>
    <col min="10764" max="10764" width="14.26953125" style="3" customWidth="1"/>
    <col min="10765" max="10765" width="2.7265625" style="3" customWidth="1"/>
    <col min="10766" max="10766" width="23.453125" style="3" bestFit="1" customWidth="1"/>
    <col min="10767" max="10767" width="9.26953125" style="3"/>
    <col min="10768" max="10768" width="10.54296875" style="3" bestFit="1" customWidth="1"/>
    <col min="10769" max="10769" width="9.26953125" style="3"/>
    <col min="10770" max="10770" width="10.7265625" style="3" bestFit="1" customWidth="1"/>
    <col min="10771" max="10771" width="9.26953125" style="3"/>
    <col min="10772" max="10772" width="10.453125" style="3" bestFit="1" customWidth="1"/>
    <col min="10773" max="11004" width="9.26953125" style="3"/>
    <col min="11005" max="11005" width="6" style="3" customWidth="1"/>
    <col min="11006" max="11006" width="2.54296875" style="3" customWidth="1"/>
    <col min="11007" max="11007" width="37.453125" style="3" bestFit="1" customWidth="1"/>
    <col min="11008" max="11008" width="15.54296875" style="3" customWidth="1"/>
    <col min="11009" max="11009" width="3" style="3" customWidth="1"/>
    <col min="11010" max="11010" width="10.54296875" style="3" customWidth="1"/>
    <col min="11011" max="11011" width="3.26953125" style="3" customWidth="1"/>
    <col min="11012" max="11012" width="12.7265625" style="3" customWidth="1"/>
    <col min="11013" max="11013" width="2.453125" style="3" customWidth="1"/>
    <col min="11014" max="11014" width="10.7265625" style="3" customWidth="1"/>
    <col min="11015" max="11015" width="1.7265625" style="3" customWidth="1"/>
    <col min="11016" max="11016" width="14.26953125" style="3" customWidth="1"/>
    <col min="11017" max="11017" width="3.26953125" style="3" bestFit="1" customWidth="1"/>
    <col min="11018" max="11018" width="10.7265625" style="3" customWidth="1"/>
    <col min="11019" max="11019" width="2.7265625" style="3" customWidth="1"/>
    <col min="11020" max="11020" width="14.26953125" style="3" customWidth="1"/>
    <col min="11021" max="11021" width="2.7265625" style="3" customWidth="1"/>
    <col min="11022" max="11022" width="23.453125" style="3" bestFit="1" customWidth="1"/>
    <col min="11023" max="11023" width="9.26953125" style="3"/>
    <col min="11024" max="11024" width="10.54296875" style="3" bestFit="1" customWidth="1"/>
    <col min="11025" max="11025" width="9.26953125" style="3"/>
    <col min="11026" max="11026" width="10.7265625" style="3" bestFit="1" customWidth="1"/>
    <col min="11027" max="11027" width="9.26953125" style="3"/>
    <col min="11028" max="11028" width="10.453125" style="3" bestFit="1" customWidth="1"/>
    <col min="11029" max="11260" width="9.26953125" style="3"/>
    <col min="11261" max="11261" width="6" style="3" customWidth="1"/>
    <col min="11262" max="11262" width="2.54296875" style="3" customWidth="1"/>
    <col min="11263" max="11263" width="37.453125" style="3" bestFit="1" customWidth="1"/>
    <col min="11264" max="11264" width="15.54296875" style="3" customWidth="1"/>
    <col min="11265" max="11265" width="3" style="3" customWidth="1"/>
    <col min="11266" max="11266" width="10.54296875" style="3" customWidth="1"/>
    <col min="11267" max="11267" width="3.26953125" style="3" customWidth="1"/>
    <col min="11268" max="11268" width="12.7265625" style="3" customWidth="1"/>
    <col min="11269" max="11269" width="2.453125" style="3" customWidth="1"/>
    <col min="11270" max="11270" width="10.7265625" style="3" customWidth="1"/>
    <col min="11271" max="11271" width="1.7265625" style="3" customWidth="1"/>
    <col min="11272" max="11272" width="14.26953125" style="3" customWidth="1"/>
    <col min="11273" max="11273" width="3.26953125" style="3" bestFit="1" customWidth="1"/>
    <col min="11274" max="11274" width="10.7265625" style="3" customWidth="1"/>
    <col min="11275" max="11275" width="2.7265625" style="3" customWidth="1"/>
    <col min="11276" max="11276" width="14.26953125" style="3" customWidth="1"/>
    <col min="11277" max="11277" width="2.7265625" style="3" customWidth="1"/>
    <col min="11278" max="11278" width="23.453125" style="3" bestFit="1" customWidth="1"/>
    <col min="11279" max="11279" width="9.26953125" style="3"/>
    <col min="11280" max="11280" width="10.54296875" style="3" bestFit="1" customWidth="1"/>
    <col min="11281" max="11281" width="9.26953125" style="3"/>
    <col min="11282" max="11282" width="10.7265625" style="3" bestFit="1" customWidth="1"/>
    <col min="11283" max="11283" width="9.26953125" style="3"/>
    <col min="11284" max="11284" width="10.453125" style="3" bestFit="1" customWidth="1"/>
    <col min="11285" max="11516" width="9.26953125" style="3"/>
    <col min="11517" max="11517" width="6" style="3" customWidth="1"/>
    <col min="11518" max="11518" width="2.54296875" style="3" customWidth="1"/>
    <col min="11519" max="11519" width="37.453125" style="3" bestFit="1" customWidth="1"/>
    <col min="11520" max="11520" width="15.54296875" style="3" customWidth="1"/>
    <col min="11521" max="11521" width="3" style="3" customWidth="1"/>
    <col min="11522" max="11522" width="10.54296875" style="3" customWidth="1"/>
    <col min="11523" max="11523" width="3.26953125" style="3" customWidth="1"/>
    <col min="11524" max="11524" width="12.7265625" style="3" customWidth="1"/>
    <col min="11525" max="11525" width="2.453125" style="3" customWidth="1"/>
    <col min="11526" max="11526" width="10.7265625" style="3" customWidth="1"/>
    <col min="11527" max="11527" width="1.7265625" style="3" customWidth="1"/>
    <col min="11528" max="11528" width="14.26953125" style="3" customWidth="1"/>
    <col min="11529" max="11529" width="3.26953125" style="3" bestFit="1" customWidth="1"/>
    <col min="11530" max="11530" width="10.7265625" style="3" customWidth="1"/>
    <col min="11531" max="11531" width="2.7265625" style="3" customWidth="1"/>
    <col min="11532" max="11532" width="14.26953125" style="3" customWidth="1"/>
    <col min="11533" max="11533" width="2.7265625" style="3" customWidth="1"/>
    <col min="11534" max="11534" width="23.453125" style="3" bestFit="1" customWidth="1"/>
    <col min="11535" max="11535" width="9.26953125" style="3"/>
    <col min="11536" max="11536" width="10.54296875" style="3" bestFit="1" customWidth="1"/>
    <col min="11537" max="11537" width="9.26953125" style="3"/>
    <col min="11538" max="11538" width="10.7265625" style="3" bestFit="1" customWidth="1"/>
    <col min="11539" max="11539" width="9.26953125" style="3"/>
    <col min="11540" max="11540" width="10.453125" style="3" bestFit="1" customWidth="1"/>
    <col min="11541" max="11772" width="9.26953125" style="3"/>
    <col min="11773" max="11773" width="6" style="3" customWidth="1"/>
    <col min="11774" max="11774" width="2.54296875" style="3" customWidth="1"/>
    <col min="11775" max="11775" width="37.453125" style="3" bestFit="1" customWidth="1"/>
    <col min="11776" max="11776" width="15.54296875" style="3" customWidth="1"/>
    <col min="11777" max="11777" width="3" style="3" customWidth="1"/>
    <col min="11778" max="11778" width="10.54296875" style="3" customWidth="1"/>
    <col min="11779" max="11779" width="3.26953125" style="3" customWidth="1"/>
    <col min="11780" max="11780" width="12.7265625" style="3" customWidth="1"/>
    <col min="11781" max="11781" width="2.453125" style="3" customWidth="1"/>
    <col min="11782" max="11782" width="10.7265625" style="3" customWidth="1"/>
    <col min="11783" max="11783" width="1.7265625" style="3" customWidth="1"/>
    <col min="11784" max="11784" width="14.26953125" style="3" customWidth="1"/>
    <col min="11785" max="11785" width="3.26953125" style="3" bestFit="1" customWidth="1"/>
    <col min="11786" max="11786" width="10.7265625" style="3" customWidth="1"/>
    <col min="11787" max="11787" width="2.7265625" style="3" customWidth="1"/>
    <col min="11788" max="11788" width="14.26953125" style="3" customWidth="1"/>
    <col min="11789" max="11789" width="2.7265625" style="3" customWidth="1"/>
    <col min="11790" max="11790" width="23.453125" style="3" bestFit="1" customWidth="1"/>
    <col min="11791" max="11791" width="9.26953125" style="3"/>
    <col min="11792" max="11792" width="10.54296875" style="3" bestFit="1" customWidth="1"/>
    <col min="11793" max="11793" width="9.26953125" style="3"/>
    <col min="11794" max="11794" width="10.7265625" style="3" bestFit="1" customWidth="1"/>
    <col min="11795" max="11795" width="9.26953125" style="3"/>
    <col min="11796" max="11796" width="10.453125" style="3" bestFit="1" customWidth="1"/>
    <col min="11797" max="12028" width="9.26953125" style="3"/>
    <col min="12029" max="12029" width="6" style="3" customWidth="1"/>
    <col min="12030" max="12030" width="2.54296875" style="3" customWidth="1"/>
    <col min="12031" max="12031" width="37.453125" style="3" bestFit="1" customWidth="1"/>
    <col min="12032" max="12032" width="15.54296875" style="3" customWidth="1"/>
    <col min="12033" max="12033" width="3" style="3" customWidth="1"/>
    <col min="12034" max="12034" width="10.54296875" style="3" customWidth="1"/>
    <col min="12035" max="12035" width="3.26953125" style="3" customWidth="1"/>
    <col min="12036" max="12036" width="12.7265625" style="3" customWidth="1"/>
    <col min="12037" max="12037" width="2.453125" style="3" customWidth="1"/>
    <col min="12038" max="12038" width="10.7265625" style="3" customWidth="1"/>
    <col min="12039" max="12039" width="1.7265625" style="3" customWidth="1"/>
    <col min="12040" max="12040" width="14.26953125" style="3" customWidth="1"/>
    <col min="12041" max="12041" width="3.26953125" style="3" bestFit="1" customWidth="1"/>
    <col min="12042" max="12042" width="10.7265625" style="3" customWidth="1"/>
    <col min="12043" max="12043" width="2.7265625" style="3" customWidth="1"/>
    <col min="12044" max="12044" width="14.26953125" style="3" customWidth="1"/>
    <col min="12045" max="12045" width="2.7265625" style="3" customWidth="1"/>
    <col min="12046" max="12046" width="23.453125" style="3" bestFit="1" customWidth="1"/>
    <col min="12047" max="12047" width="9.26953125" style="3"/>
    <col min="12048" max="12048" width="10.54296875" style="3" bestFit="1" customWidth="1"/>
    <col min="12049" max="12049" width="9.26953125" style="3"/>
    <col min="12050" max="12050" width="10.7265625" style="3" bestFit="1" customWidth="1"/>
    <col min="12051" max="12051" width="9.26953125" style="3"/>
    <col min="12052" max="12052" width="10.453125" style="3" bestFit="1" customWidth="1"/>
    <col min="12053" max="12284" width="9.26953125" style="3"/>
    <col min="12285" max="12285" width="6" style="3" customWidth="1"/>
    <col min="12286" max="12286" width="2.54296875" style="3" customWidth="1"/>
    <col min="12287" max="12287" width="37.453125" style="3" bestFit="1" customWidth="1"/>
    <col min="12288" max="12288" width="15.54296875" style="3" customWidth="1"/>
    <col min="12289" max="12289" width="3" style="3" customWidth="1"/>
    <col min="12290" max="12290" width="10.54296875" style="3" customWidth="1"/>
    <col min="12291" max="12291" width="3.26953125" style="3" customWidth="1"/>
    <col min="12292" max="12292" width="12.7265625" style="3" customWidth="1"/>
    <col min="12293" max="12293" width="2.453125" style="3" customWidth="1"/>
    <col min="12294" max="12294" width="10.7265625" style="3" customWidth="1"/>
    <col min="12295" max="12295" width="1.7265625" style="3" customWidth="1"/>
    <col min="12296" max="12296" width="14.26953125" style="3" customWidth="1"/>
    <col min="12297" max="12297" width="3.26953125" style="3" bestFit="1" customWidth="1"/>
    <col min="12298" max="12298" width="10.7265625" style="3" customWidth="1"/>
    <col min="12299" max="12299" width="2.7265625" style="3" customWidth="1"/>
    <col min="12300" max="12300" width="14.26953125" style="3" customWidth="1"/>
    <col min="12301" max="12301" width="2.7265625" style="3" customWidth="1"/>
    <col min="12302" max="12302" width="23.453125" style="3" bestFit="1" customWidth="1"/>
    <col min="12303" max="12303" width="9.26953125" style="3"/>
    <col min="12304" max="12304" width="10.54296875" style="3" bestFit="1" customWidth="1"/>
    <col min="12305" max="12305" width="9.26953125" style="3"/>
    <col min="12306" max="12306" width="10.7265625" style="3" bestFit="1" customWidth="1"/>
    <col min="12307" max="12307" width="9.26953125" style="3"/>
    <col min="12308" max="12308" width="10.453125" style="3" bestFit="1" customWidth="1"/>
    <col min="12309" max="12540" width="9.26953125" style="3"/>
    <col min="12541" max="12541" width="6" style="3" customWidth="1"/>
    <col min="12542" max="12542" width="2.54296875" style="3" customWidth="1"/>
    <col min="12543" max="12543" width="37.453125" style="3" bestFit="1" customWidth="1"/>
    <col min="12544" max="12544" width="15.54296875" style="3" customWidth="1"/>
    <col min="12545" max="12545" width="3" style="3" customWidth="1"/>
    <col min="12546" max="12546" width="10.54296875" style="3" customWidth="1"/>
    <col min="12547" max="12547" width="3.26953125" style="3" customWidth="1"/>
    <col min="12548" max="12548" width="12.7265625" style="3" customWidth="1"/>
    <col min="12549" max="12549" width="2.453125" style="3" customWidth="1"/>
    <col min="12550" max="12550" width="10.7265625" style="3" customWidth="1"/>
    <col min="12551" max="12551" width="1.7265625" style="3" customWidth="1"/>
    <col min="12552" max="12552" width="14.26953125" style="3" customWidth="1"/>
    <col min="12553" max="12553" width="3.26953125" style="3" bestFit="1" customWidth="1"/>
    <col min="12554" max="12554" width="10.7265625" style="3" customWidth="1"/>
    <col min="12555" max="12555" width="2.7265625" style="3" customWidth="1"/>
    <col min="12556" max="12556" width="14.26953125" style="3" customWidth="1"/>
    <col min="12557" max="12557" width="2.7265625" style="3" customWidth="1"/>
    <col min="12558" max="12558" width="23.453125" style="3" bestFit="1" customWidth="1"/>
    <col min="12559" max="12559" width="9.26953125" style="3"/>
    <col min="12560" max="12560" width="10.54296875" style="3" bestFit="1" customWidth="1"/>
    <col min="12561" max="12561" width="9.26953125" style="3"/>
    <col min="12562" max="12562" width="10.7265625" style="3" bestFit="1" customWidth="1"/>
    <col min="12563" max="12563" width="9.26953125" style="3"/>
    <col min="12564" max="12564" width="10.453125" style="3" bestFit="1" customWidth="1"/>
    <col min="12565" max="12796" width="9.26953125" style="3"/>
    <col min="12797" max="12797" width="6" style="3" customWidth="1"/>
    <col min="12798" max="12798" width="2.54296875" style="3" customWidth="1"/>
    <col min="12799" max="12799" width="37.453125" style="3" bestFit="1" customWidth="1"/>
    <col min="12800" max="12800" width="15.54296875" style="3" customWidth="1"/>
    <col min="12801" max="12801" width="3" style="3" customWidth="1"/>
    <col min="12802" max="12802" width="10.54296875" style="3" customWidth="1"/>
    <col min="12803" max="12803" width="3.26953125" style="3" customWidth="1"/>
    <col min="12804" max="12804" width="12.7265625" style="3" customWidth="1"/>
    <col min="12805" max="12805" width="2.453125" style="3" customWidth="1"/>
    <col min="12806" max="12806" width="10.7265625" style="3" customWidth="1"/>
    <col min="12807" max="12807" width="1.7265625" style="3" customWidth="1"/>
    <col min="12808" max="12808" width="14.26953125" style="3" customWidth="1"/>
    <col min="12809" max="12809" width="3.26953125" style="3" bestFit="1" customWidth="1"/>
    <col min="12810" max="12810" width="10.7265625" style="3" customWidth="1"/>
    <col min="12811" max="12811" width="2.7265625" style="3" customWidth="1"/>
    <col min="12812" max="12812" width="14.26953125" style="3" customWidth="1"/>
    <col min="12813" max="12813" width="2.7265625" style="3" customWidth="1"/>
    <col min="12814" max="12814" width="23.453125" style="3" bestFit="1" customWidth="1"/>
    <col min="12815" max="12815" width="9.26953125" style="3"/>
    <col min="12816" max="12816" width="10.54296875" style="3" bestFit="1" customWidth="1"/>
    <col min="12817" max="12817" width="9.26953125" style="3"/>
    <col min="12818" max="12818" width="10.7265625" style="3" bestFit="1" customWidth="1"/>
    <col min="12819" max="12819" width="9.26953125" style="3"/>
    <col min="12820" max="12820" width="10.453125" style="3" bestFit="1" customWidth="1"/>
    <col min="12821" max="13052" width="9.26953125" style="3"/>
    <col min="13053" max="13053" width="6" style="3" customWidth="1"/>
    <col min="13054" max="13054" width="2.54296875" style="3" customWidth="1"/>
    <col min="13055" max="13055" width="37.453125" style="3" bestFit="1" customWidth="1"/>
    <col min="13056" max="13056" width="15.54296875" style="3" customWidth="1"/>
    <col min="13057" max="13057" width="3" style="3" customWidth="1"/>
    <col min="13058" max="13058" width="10.54296875" style="3" customWidth="1"/>
    <col min="13059" max="13059" width="3.26953125" style="3" customWidth="1"/>
    <col min="13060" max="13060" width="12.7265625" style="3" customWidth="1"/>
    <col min="13061" max="13061" width="2.453125" style="3" customWidth="1"/>
    <col min="13062" max="13062" width="10.7265625" style="3" customWidth="1"/>
    <col min="13063" max="13063" width="1.7265625" style="3" customWidth="1"/>
    <col min="13064" max="13064" width="14.26953125" style="3" customWidth="1"/>
    <col min="13065" max="13065" width="3.26953125" style="3" bestFit="1" customWidth="1"/>
    <col min="13066" max="13066" width="10.7265625" style="3" customWidth="1"/>
    <col min="13067" max="13067" width="2.7265625" style="3" customWidth="1"/>
    <col min="13068" max="13068" width="14.26953125" style="3" customWidth="1"/>
    <col min="13069" max="13069" width="2.7265625" style="3" customWidth="1"/>
    <col min="13070" max="13070" width="23.453125" style="3" bestFit="1" customWidth="1"/>
    <col min="13071" max="13071" width="9.26953125" style="3"/>
    <col min="13072" max="13072" width="10.54296875" style="3" bestFit="1" customWidth="1"/>
    <col min="13073" max="13073" width="9.26953125" style="3"/>
    <col min="13074" max="13074" width="10.7265625" style="3" bestFit="1" customWidth="1"/>
    <col min="13075" max="13075" width="9.26953125" style="3"/>
    <col min="13076" max="13076" width="10.453125" style="3" bestFit="1" customWidth="1"/>
    <col min="13077" max="13308" width="9.26953125" style="3"/>
    <col min="13309" max="13309" width="6" style="3" customWidth="1"/>
    <col min="13310" max="13310" width="2.54296875" style="3" customWidth="1"/>
    <col min="13311" max="13311" width="37.453125" style="3" bestFit="1" customWidth="1"/>
    <col min="13312" max="13312" width="15.54296875" style="3" customWidth="1"/>
    <col min="13313" max="13313" width="3" style="3" customWidth="1"/>
    <col min="13314" max="13314" width="10.54296875" style="3" customWidth="1"/>
    <col min="13315" max="13315" width="3.26953125" style="3" customWidth="1"/>
    <col min="13316" max="13316" width="12.7265625" style="3" customWidth="1"/>
    <col min="13317" max="13317" width="2.453125" style="3" customWidth="1"/>
    <col min="13318" max="13318" width="10.7265625" style="3" customWidth="1"/>
    <col min="13319" max="13319" width="1.7265625" style="3" customWidth="1"/>
    <col min="13320" max="13320" width="14.26953125" style="3" customWidth="1"/>
    <col min="13321" max="13321" width="3.26953125" style="3" bestFit="1" customWidth="1"/>
    <col min="13322" max="13322" width="10.7265625" style="3" customWidth="1"/>
    <col min="13323" max="13323" width="2.7265625" style="3" customWidth="1"/>
    <col min="13324" max="13324" width="14.26953125" style="3" customWidth="1"/>
    <col min="13325" max="13325" width="2.7265625" style="3" customWidth="1"/>
    <col min="13326" max="13326" width="23.453125" style="3" bestFit="1" customWidth="1"/>
    <col min="13327" max="13327" width="9.26953125" style="3"/>
    <col min="13328" max="13328" width="10.54296875" style="3" bestFit="1" customWidth="1"/>
    <col min="13329" max="13329" width="9.26953125" style="3"/>
    <col min="13330" max="13330" width="10.7265625" style="3" bestFit="1" customWidth="1"/>
    <col min="13331" max="13331" width="9.26953125" style="3"/>
    <col min="13332" max="13332" width="10.453125" style="3" bestFit="1" customWidth="1"/>
    <col min="13333" max="13564" width="9.26953125" style="3"/>
    <col min="13565" max="13565" width="6" style="3" customWidth="1"/>
    <col min="13566" max="13566" width="2.54296875" style="3" customWidth="1"/>
    <col min="13567" max="13567" width="37.453125" style="3" bestFit="1" customWidth="1"/>
    <col min="13568" max="13568" width="15.54296875" style="3" customWidth="1"/>
    <col min="13569" max="13569" width="3" style="3" customWidth="1"/>
    <col min="13570" max="13570" width="10.54296875" style="3" customWidth="1"/>
    <col min="13571" max="13571" width="3.26953125" style="3" customWidth="1"/>
    <col min="13572" max="13572" width="12.7265625" style="3" customWidth="1"/>
    <col min="13573" max="13573" width="2.453125" style="3" customWidth="1"/>
    <col min="13574" max="13574" width="10.7265625" style="3" customWidth="1"/>
    <col min="13575" max="13575" width="1.7265625" style="3" customWidth="1"/>
    <col min="13576" max="13576" width="14.26953125" style="3" customWidth="1"/>
    <col min="13577" max="13577" width="3.26953125" style="3" bestFit="1" customWidth="1"/>
    <col min="13578" max="13578" width="10.7265625" style="3" customWidth="1"/>
    <col min="13579" max="13579" width="2.7265625" style="3" customWidth="1"/>
    <col min="13580" max="13580" width="14.26953125" style="3" customWidth="1"/>
    <col min="13581" max="13581" width="2.7265625" style="3" customWidth="1"/>
    <col min="13582" max="13582" width="23.453125" style="3" bestFit="1" customWidth="1"/>
    <col min="13583" max="13583" width="9.26953125" style="3"/>
    <col min="13584" max="13584" width="10.54296875" style="3" bestFit="1" customWidth="1"/>
    <col min="13585" max="13585" width="9.26953125" style="3"/>
    <col min="13586" max="13586" width="10.7265625" style="3" bestFit="1" customWidth="1"/>
    <col min="13587" max="13587" width="9.26953125" style="3"/>
    <col min="13588" max="13588" width="10.453125" style="3" bestFit="1" customWidth="1"/>
    <col min="13589" max="13820" width="9.26953125" style="3"/>
    <col min="13821" max="13821" width="6" style="3" customWidth="1"/>
    <col min="13822" max="13822" width="2.54296875" style="3" customWidth="1"/>
    <col min="13823" max="13823" width="37.453125" style="3" bestFit="1" customWidth="1"/>
    <col min="13824" max="13824" width="15.54296875" style="3" customWidth="1"/>
    <col min="13825" max="13825" width="3" style="3" customWidth="1"/>
    <col min="13826" max="13826" width="10.54296875" style="3" customWidth="1"/>
    <col min="13827" max="13827" width="3.26953125" style="3" customWidth="1"/>
    <col min="13828" max="13828" width="12.7265625" style="3" customWidth="1"/>
    <col min="13829" max="13829" width="2.453125" style="3" customWidth="1"/>
    <col min="13830" max="13830" width="10.7265625" style="3" customWidth="1"/>
    <col min="13831" max="13831" width="1.7265625" style="3" customWidth="1"/>
    <col min="13832" max="13832" width="14.26953125" style="3" customWidth="1"/>
    <col min="13833" max="13833" width="3.26953125" style="3" bestFit="1" customWidth="1"/>
    <col min="13834" max="13834" width="10.7265625" style="3" customWidth="1"/>
    <col min="13835" max="13835" width="2.7265625" style="3" customWidth="1"/>
    <col min="13836" max="13836" width="14.26953125" style="3" customWidth="1"/>
    <col min="13837" max="13837" width="2.7265625" style="3" customWidth="1"/>
    <col min="13838" max="13838" width="23.453125" style="3" bestFit="1" customWidth="1"/>
    <col min="13839" max="13839" width="9.26953125" style="3"/>
    <col min="13840" max="13840" width="10.54296875" style="3" bestFit="1" customWidth="1"/>
    <col min="13841" max="13841" width="9.26953125" style="3"/>
    <col min="13842" max="13842" width="10.7265625" style="3" bestFit="1" customWidth="1"/>
    <col min="13843" max="13843" width="9.26953125" style="3"/>
    <col min="13844" max="13844" width="10.453125" style="3" bestFit="1" customWidth="1"/>
    <col min="13845" max="14076" width="9.26953125" style="3"/>
    <col min="14077" max="14077" width="6" style="3" customWidth="1"/>
    <col min="14078" max="14078" width="2.54296875" style="3" customWidth="1"/>
    <col min="14079" max="14079" width="37.453125" style="3" bestFit="1" customWidth="1"/>
    <col min="14080" max="14080" width="15.54296875" style="3" customWidth="1"/>
    <col min="14081" max="14081" width="3" style="3" customWidth="1"/>
    <col min="14082" max="14082" width="10.54296875" style="3" customWidth="1"/>
    <col min="14083" max="14083" width="3.26953125" style="3" customWidth="1"/>
    <col min="14084" max="14084" width="12.7265625" style="3" customWidth="1"/>
    <col min="14085" max="14085" width="2.453125" style="3" customWidth="1"/>
    <col min="14086" max="14086" width="10.7265625" style="3" customWidth="1"/>
    <col min="14087" max="14087" width="1.7265625" style="3" customWidth="1"/>
    <col min="14088" max="14088" width="14.26953125" style="3" customWidth="1"/>
    <col min="14089" max="14089" width="3.26953125" style="3" bestFit="1" customWidth="1"/>
    <col min="14090" max="14090" width="10.7265625" style="3" customWidth="1"/>
    <col min="14091" max="14091" width="2.7265625" style="3" customWidth="1"/>
    <col min="14092" max="14092" width="14.26953125" style="3" customWidth="1"/>
    <col min="14093" max="14093" width="2.7265625" style="3" customWidth="1"/>
    <col min="14094" max="14094" width="23.453125" style="3" bestFit="1" customWidth="1"/>
    <col min="14095" max="14095" width="9.26953125" style="3"/>
    <col min="14096" max="14096" width="10.54296875" style="3" bestFit="1" customWidth="1"/>
    <col min="14097" max="14097" width="9.26953125" style="3"/>
    <col min="14098" max="14098" width="10.7265625" style="3" bestFit="1" customWidth="1"/>
    <col min="14099" max="14099" width="9.26953125" style="3"/>
    <col min="14100" max="14100" width="10.453125" style="3" bestFit="1" customWidth="1"/>
    <col min="14101" max="14332" width="9.26953125" style="3"/>
    <col min="14333" max="14333" width="6" style="3" customWidth="1"/>
    <col min="14334" max="14334" width="2.54296875" style="3" customWidth="1"/>
    <col min="14335" max="14335" width="37.453125" style="3" bestFit="1" customWidth="1"/>
    <col min="14336" max="14336" width="15.54296875" style="3" customWidth="1"/>
    <col min="14337" max="14337" width="3" style="3" customWidth="1"/>
    <col min="14338" max="14338" width="10.54296875" style="3" customWidth="1"/>
    <col min="14339" max="14339" width="3.26953125" style="3" customWidth="1"/>
    <col min="14340" max="14340" width="12.7265625" style="3" customWidth="1"/>
    <col min="14341" max="14341" width="2.453125" style="3" customWidth="1"/>
    <col min="14342" max="14342" width="10.7265625" style="3" customWidth="1"/>
    <col min="14343" max="14343" width="1.7265625" style="3" customWidth="1"/>
    <col min="14344" max="14344" width="14.26953125" style="3" customWidth="1"/>
    <col min="14345" max="14345" width="3.26953125" style="3" bestFit="1" customWidth="1"/>
    <col min="14346" max="14346" width="10.7265625" style="3" customWidth="1"/>
    <col min="14347" max="14347" width="2.7265625" style="3" customWidth="1"/>
    <col min="14348" max="14348" width="14.26953125" style="3" customWidth="1"/>
    <col min="14349" max="14349" width="2.7265625" style="3" customWidth="1"/>
    <col min="14350" max="14350" width="23.453125" style="3" bestFit="1" customWidth="1"/>
    <col min="14351" max="14351" width="9.26953125" style="3"/>
    <col min="14352" max="14352" width="10.54296875" style="3" bestFit="1" customWidth="1"/>
    <col min="14353" max="14353" width="9.26953125" style="3"/>
    <col min="14354" max="14354" width="10.7265625" style="3" bestFit="1" customWidth="1"/>
    <col min="14355" max="14355" width="9.26953125" style="3"/>
    <col min="14356" max="14356" width="10.453125" style="3" bestFit="1" customWidth="1"/>
    <col min="14357" max="14588" width="9.26953125" style="3"/>
    <col min="14589" max="14589" width="6" style="3" customWidth="1"/>
    <col min="14590" max="14590" width="2.54296875" style="3" customWidth="1"/>
    <col min="14591" max="14591" width="37.453125" style="3" bestFit="1" customWidth="1"/>
    <col min="14592" max="14592" width="15.54296875" style="3" customWidth="1"/>
    <col min="14593" max="14593" width="3" style="3" customWidth="1"/>
    <col min="14594" max="14594" width="10.54296875" style="3" customWidth="1"/>
    <col min="14595" max="14595" width="3.26953125" style="3" customWidth="1"/>
    <col min="14596" max="14596" width="12.7265625" style="3" customWidth="1"/>
    <col min="14597" max="14597" width="2.453125" style="3" customWidth="1"/>
    <col min="14598" max="14598" width="10.7265625" style="3" customWidth="1"/>
    <col min="14599" max="14599" width="1.7265625" style="3" customWidth="1"/>
    <col min="14600" max="14600" width="14.26953125" style="3" customWidth="1"/>
    <col min="14601" max="14601" width="3.26953125" style="3" bestFit="1" customWidth="1"/>
    <col min="14602" max="14602" width="10.7265625" style="3" customWidth="1"/>
    <col min="14603" max="14603" width="2.7265625" style="3" customWidth="1"/>
    <col min="14604" max="14604" width="14.26953125" style="3" customWidth="1"/>
    <col min="14605" max="14605" width="2.7265625" style="3" customWidth="1"/>
    <col min="14606" max="14606" width="23.453125" style="3" bestFit="1" customWidth="1"/>
    <col min="14607" max="14607" width="9.26953125" style="3"/>
    <col min="14608" max="14608" width="10.54296875" style="3" bestFit="1" customWidth="1"/>
    <col min="14609" max="14609" width="9.26953125" style="3"/>
    <col min="14610" max="14610" width="10.7265625" style="3" bestFit="1" customWidth="1"/>
    <col min="14611" max="14611" width="9.26953125" style="3"/>
    <col min="14612" max="14612" width="10.453125" style="3" bestFit="1" customWidth="1"/>
    <col min="14613" max="14844" width="9.26953125" style="3"/>
    <col min="14845" max="14845" width="6" style="3" customWidth="1"/>
    <col min="14846" max="14846" width="2.54296875" style="3" customWidth="1"/>
    <col min="14847" max="14847" width="37.453125" style="3" bestFit="1" customWidth="1"/>
    <col min="14848" max="14848" width="15.54296875" style="3" customWidth="1"/>
    <col min="14849" max="14849" width="3" style="3" customWidth="1"/>
    <col min="14850" max="14850" width="10.54296875" style="3" customWidth="1"/>
    <col min="14851" max="14851" width="3.26953125" style="3" customWidth="1"/>
    <col min="14852" max="14852" width="12.7265625" style="3" customWidth="1"/>
    <col min="14853" max="14853" width="2.453125" style="3" customWidth="1"/>
    <col min="14854" max="14854" width="10.7265625" style="3" customWidth="1"/>
    <col min="14855" max="14855" width="1.7265625" style="3" customWidth="1"/>
    <col min="14856" max="14856" width="14.26953125" style="3" customWidth="1"/>
    <col min="14857" max="14857" width="3.26953125" style="3" bestFit="1" customWidth="1"/>
    <col min="14858" max="14858" width="10.7265625" style="3" customWidth="1"/>
    <col min="14859" max="14859" width="2.7265625" style="3" customWidth="1"/>
    <col min="14860" max="14860" width="14.26953125" style="3" customWidth="1"/>
    <col min="14861" max="14861" width="2.7265625" style="3" customWidth="1"/>
    <col min="14862" max="14862" width="23.453125" style="3" bestFit="1" customWidth="1"/>
    <col min="14863" max="14863" width="9.26953125" style="3"/>
    <col min="14864" max="14864" width="10.54296875" style="3" bestFit="1" customWidth="1"/>
    <col min="14865" max="14865" width="9.26953125" style="3"/>
    <col min="14866" max="14866" width="10.7265625" style="3" bestFit="1" customWidth="1"/>
    <col min="14867" max="14867" width="9.26953125" style="3"/>
    <col min="14868" max="14868" width="10.453125" style="3" bestFit="1" customWidth="1"/>
    <col min="14869" max="15100" width="9.26953125" style="3"/>
    <col min="15101" max="15101" width="6" style="3" customWidth="1"/>
    <col min="15102" max="15102" width="2.54296875" style="3" customWidth="1"/>
    <col min="15103" max="15103" width="37.453125" style="3" bestFit="1" customWidth="1"/>
    <col min="15104" max="15104" width="15.54296875" style="3" customWidth="1"/>
    <col min="15105" max="15105" width="3" style="3" customWidth="1"/>
    <col min="15106" max="15106" width="10.54296875" style="3" customWidth="1"/>
    <col min="15107" max="15107" width="3.26953125" style="3" customWidth="1"/>
    <col min="15108" max="15108" width="12.7265625" style="3" customWidth="1"/>
    <col min="15109" max="15109" width="2.453125" style="3" customWidth="1"/>
    <col min="15110" max="15110" width="10.7265625" style="3" customWidth="1"/>
    <col min="15111" max="15111" width="1.7265625" style="3" customWidth="1"/>
    <col min="15112" max="15112" width="14.26953125" style="3" customWidth="1"/>
    <col min="15113" max="15113" width="3.26953125" style="3" bestFit="1" customWidth="1"/>
    <col min="15114" max="15114" width="10.7265625" style="3" customWidth="1"/>
    <col min="15115" max="15115" width="2.7265625" style="3" customWidth="1"/>
    <col min="15116" max="15116" width="14.26953125" style="3" customWidth="1"/>
    <col min="15117" max="15117" width="2.7265625" style="3" customWidth="1"/>
    <col min="15118" max="15118" width="23.453125" style="3" bestFit="1" customWidth="1"/>
    <col min="15119" max="15119" width="9.26953125" style="3"/>
    <col min="15120" max="15120" width="10.54296875" style="3" bestFit="1" customWidth="1"/>
    <col min="15121" max="15121" width="9.26953125" style="3"/>
    <col min="15122" max="15122" width="10.7265625" style="3" bestFit="1" customWidth="1"/>
    <col min="15123" max="15123" width="9.26953125" style="3"/>
    <col min="15124" max="15124" width="10.453125" style="3" bestFit="1" customWidth="1"/>
    <col min="15125" max="15356" width="9.26953125" style="3"/>
    <col min="15357" max="15357" width="6" style="3" customWidth="1"/>
    <col min="15358" max="15358" width="2.54296875" style="3" customWidth="1"/>
    <col min="15359" max="15359" width="37.453125" style="3" bestFit="1" customWidth="1"/>
    <col min="15360" max="15360" width="15.54296875" style="3" customWidth="1"/>
    <col min="15361" max="15361" width="3" style="3" customWidth="1"/>
    <col min="15362" max="15362" width="10.54296875" style="3" customWidth="1"/>
    <col min="15363" max="15363" width="3.26953125" style="3" customWidth="1"/>
    <col min="15364" max="15364" width="12.7265625" style="3" customWidth="1"/>
    <col min="15365" max="15365" width="2.453125" style="3" customWidth="1"/>
    <col min="15366" max="15366" width="10.7265625" style="3" customWidth="1"/>
    <col min="15367" max="15367" width="1.7265625" style="3" customWidth="1"/>
    <col min="15368" max="15368" width="14.26953125" style="3" customWidth="1"/>
    <col min="15369" max="15369" width="3.26953125" style="3" bestFit="1" customWidth="1"/>
    <col min="15370" max="15370" width="10.7265625" style="3" customWidth="1"/>
    <col min="15371" max="15371" width="2.7265625" style="3" customWidth="1"/>
    <col min="15372" max="15372" width="14.26953125" style="3" customWidth="1"/>
    <col min="15373" max="15373" width="2.7265625" style="3" customWidth="1"/>
    <col min="15374" max="15374" width="23.453125" style="3" bestFit="1" customWidth="1"/>
    <col min="15375" max="15375" width="9.26953125" style="3"/>
    <col min="15376" max="15376" width="10.54296875" style="3" bestFit="1" customWidth="1"/>
    <col min="15377" max="15377" width="9.26953125" style="3"/>
    <col min="15378" max="15378" width="10.7265625" style="3" bestFit="1" customWidth="1"/>
    <col min="15379" max="15379" width="9.26953125" style="3"/>
    <col min="15380" max="15380" width="10.453125" style="3" bestFit="1" customWidth="1"/>
    <col min="15381" max="15612" width="9.26953125" style="3"/>
    <col min="15613" max="15613" width="6" style="3" customWidth="1"/>
    <col min="15614" max="15614" width="2.54296875" style="3" customWidth="1"/>
    <col min="15615" max="15615" width="37.453125" style="3" bestFit="1" customWidth="1"/>
    <col min="15616" max="15616" width="15.54296875" style="3" customWidth="1"/>
    <col min="15617" max="15617" width="3" style="3" customWidth="1"/>
    <col min="15618" max="15618" width="10.54296875" style="3" customWidth="1"/>
    <col min="15619" max="15619" width="3.26953125" style="3" customWidth="1"/>
    <col min="15620" max="15620" width="12.7265625" style="3" customWidth="1"/>
    <col min="15621" max="15621" width="2.453125" style="3" customWidth="1"/>
    <col min="15622" max="15622" width="10.7265625" style="3" customWidth="1"/>
    <col min="15623" max="15623" width="1.7265625" style="3" customWidth="1"/>
    <col min="15624" max="15624" width="14.26953125" style="3" customWidth="1"/>
    <col min="15625" max="15625" width="3.26953125" style="3" bestFit="1" customWidth="1"/>
    <col min="15626" max="15626" width="10.7265625" style="3" customWidth="1"/>
    <col min="15627" max="15627" width="2.7265625" style="3" customWidth="1"/>
    <col min="15628" max="15628" width="14.26953125" style="3" customWidth="1"/>
    <col min="15629" max="15629" width="2.7265625" style="3" customWidth="1"/>
    <col min="15630" max="15630" width="23.453125" style="3" bestFit="1" customWidth="1"/>
    <col min="15631" max="15631" width="9.26953125" style="3"/>
    <col min="15632" max="15632" width="10.54296875" style="3" bestFit="1" customWidth="1"/>
    <col min="15633" max="15633" width="9.26953125" style="3"/>
    <col min="15634" max="15634" width="10.7265625" style="3" bestFit="1" customWidth="1"/>
    <col min="15635" max="15635" width="9.26953125" style="3"/>
    <col min="15636" max="15636" width="10.453125" style="3" bestFit="1" customWidth="1"/>
    <col min="15637" max="15868" width="9.26953125" style="3"/>
    <col min="15869" max="15869" width="6" style="3" customWidth="1"/>
    <col min="15870" max="15870" width="2.54296875" style="3" customWidth="1"/>
    <col min="15871" max="15871" width="37.453125" style="3" bestFit="1" customWidth="1"/>
    <col min="15872" max="15872" width="15.54296875" style="3" customWidth="1"/>
    <col min="15873" max="15873" width="3" style="3" customWidth="1"/>
    <col min="15874" max="15874" width="10.54296875" style="3" customWidth="1"/>
    <col min="15875" max="15875" width="3.26953125" style="3" customWidth="1"/>
    <col min="15876" max="15876" width="12.7265625" style="3" customWidth="1"/>
    <col min="15877" max="15877" width="2.453125" style="3" customWidth="1"/>
    <col min="15878" max="15878" width="10.7265625" style="3" customWidth="1"/>
    <col min="15879" max="15879" width="1.7265625" style="3" customWidth="1"/>
    <col min="15880" max="15880" width="14.26953125" style="3" customWidth="1"/>
    <col min="15881" max="15881" width="3.26953125" style="3" bestFit="1" customWidth="1"/>
    <col min="15882" max="15882" width="10.7265625" style="3" customWidth="1"/>
    <col min="15883" max="15883" width="2.7265625" style="3" customWidth="1"/>
    <col min="15884" max="15884" width="14.26953125" style="3" customWidth="1"/>
    <col min="15885" max="15885" width="2.7265625" style="3" customWidth="1"/>
    <col min="15886" max="15886" width="23.453125" style="3" bestFit="1" customWidth="1"/>
    <col min="15887" max="15887" width="9.26953125" style="3"/>
    <col min="15888" max="15888" width="10.54296875" style="3" bestFit="1" customWidth="1"/>
    <col min="15889" max="15889" width="9.26953125" style="3"/>
    <col min="15890" max="15890" width="10.7265625" style="3" bestFit="1" customWidth="1"/>
    <col min="15891" max="15891" width="9.26953125" style="3"/>
    <col min="15892" max="15892" width="10.453125" style="3" bestFit="1" customWidth="1"/>
    <col min="15893" max="16124" width="9.26953125" style="3"/>
    <col min="16125" max="16125" width="6" style="3" customWidth="1"/>
    <col min="16126" max="16126" width="2.54296875" style="3" customWidth="1"/>
    <col min="16127" max="16127" width="37.453125" style="3" bestFit="1" customWidth="1"/>
    <col min="16128" max="16128" width="15.54296875" style="3" customWidth="1"/>
    <col min="16129" max="16129" width="3" style="3" customWidth="1"/>
    <col min="16130" max="16130" width="10.54296875" style="3" customWidth="1"/>
    <col min="16131" max="16131" width="3.26953125" style="3" customWidth="1"/>
    <col min="16132" max="16132" width="12.7265625" style="3" customWidth="1"/>
    <col min="16133" max="16133" width="2.453125" style="3" customWidth="1"/>
    <col min="16134" max="16134" width="10.7265625" style="3" customWidth="1"/>
    <col min="16135" max="16135" width="1.7265625" style="3" customWidth="1"/>
    <col min="16136" max="16136" width="14.26953125" style="3" customWidth="1"/>
    <col min="16137" max="16137" width="3.26953125" style="3" bestFit="1" customWidth="1"/>
    <col min="16138" max="16138" width="10.7265625" style="3" customWidth="1"/>
    <col min="16139" max="16139" width="2.7265625" style="3" customWidth="1"/>
    <col min="16140" max="16140" width="14.26953125" style="3" customWidth="1"/>
    <col min="16141" max="16141" width="2.7265625" style="3" customWidth="1"/>
    <col min="16142" max="16142" width="23.453125" style="3" bestFit="1" customWidth="1"/>
    <col min="16143" max="16143" width="9.26953125" style="3"/>
    <col min="16144" max="16144" width="10.54296875" style="3" bestFit="1" customWidth="1"/>
    <col min="16145" max="16145" width="9.26953125" style="3"/>
    <col min="16146" max="16146" width="10.7265625" style="3" bestFit="1" customWidth="1"/>
    <col min="16147" max="16147" width="9.26953125" style="3"/>
    <col min="16148" max="16148" width="10.453125" style="3" bestFit="1" customWidth="1"/>
    <col min="16149" max="16384" width="9.26953125" style="3"/>
  </cols>
  <sheetData>
    <row r="1" spans="1:20" x14ac:dyDescent="0.3">
      <c r="A1" s="750" t="str">
        <f>'Table of Contents'!A1:C1</f>
        <v>Versant Power</v>
      </c>
      <c r="B1" s="750"/>
      <c r="C1" s="750"/>
      <c r="D1" s="750"/>
      <c r="E1" s="750"/>
      <c r="F1" s="750"/>
      <c r="G1" s="750"/>
      <c r="H1" s="750"/>
      <c r="I1" s="750"/>
      <c r="J1" s="750"/>
      <c r="K1" s="750"/>
      <c r="L1" s="750"/>
      <c r="M1" s="750"/>
      <c r="N1" s="750"/>
      <c r="O1" s="750"/>
      <c r="P1" s="750"/>
    </row>
    <row r="2" spans="1:20" x14ac:dyDescent="0.3">
      <c r="A2" s="750" t="str">
        <f>'Table of Contents'!A2:C2</f>
        <v>Annual Transmission Revenue Requirements (ATRR)</v>
      </c>
      <c r="B2" s="750"/>
      <c r="C2" s="750"/>
      <c r="D2" s="750"/>
      <c r="E2" s="750"/>
      <c r="F2" s="750"/>
      <c r="G2" s="750"/>
      <c r="H2" s="750"/>
      <c r="I2" s="750"/>
      <c r="J2" s="750"/>
      <c r="K2" s="750"/>
      <c r="L2" s="750"/>
      <c r="M2" s="750"/>
      <c r="N2" s="750"/>
      <c r="O2" s="750"/>
      <c r="P2" s="750"/>
    </row>
    <row r="3" spans="1:20" x14ac:dyDescent="0.3">
      <c r="A3" s="750" t="str">
        <f>'Table of Contents'!A3:C3</f>
        <v>Per Appendix A to Attachment F of the ISO New England Inc. Open Access Transmission Tariff</v>
      </c>
      <c r="B3" s="750"/>
      <c r="C3" s="750"/>
      <c r="D3" s="750"/>
      <c r="E3" s="750"/>
      <c r="F3" s="750"/>
      <c r="G3" s="750"/>
      <c r="H3" s="750"/>
      <c r="I3" s="750"/>
      <c r="J3" s="750"/>
      <c r="K3" s="750"/>
      <c r="L3" s="750"/>
      <c r="M3" s="750"/>
      <c r="N3" s="750"/>
      <c r="O3" s="750"/>
      <c r="P3" s="750"/>
    </row>
    <row r="4" spans="1:20" x14ac:dyDescent="0.3">
      <c r="A4" s="750" t="s">
        <v>13</v>
      </c>
      <c r="B4" s="750"/>
      <c r="C4" s="750"/>
      <c r="D4" s="750"/>
      <c r="E4" s="750"/>
      <c r="F4" s="750"/>
      <c r="G4" s="750"/>
      <c r="H4" s="750"/>
      <c r="I4" s="750"/>
      <c r="J4" s="750"/>
      <c r="K4" s="750"/>
      <c r="L4" s="750"/>
      <c r="M4" s="750"/>
      <c r="N4" s="750"/>
      <c r="O4" s="750"/>
      <c r="P4" s="750"/>
    </row>
    <row r="5" spans="1:20" ht="12.75" customHeight="1" x14ac:dyDescent="0.3">
      <c r="A5" s="750" t="s">
        <v>8</v>
      </c>
      <c r="B5" s="750"/>
      <c r="C5" s="750"/>
      <c r="D5" s="750"/>
      <c r="E5" s="750"/>
      <c r="F5" s="750"/>
      <c r="G5" s="750"/>
      <c r="H5" s="750"/>
      <c r="I5" s="750"/>
      <c r="J5" s="750"/>
      <c r="K5" s="750"/>
      <c r="L5" s="750"/>
      <c r="M5" s="750"/>
      <c r="N5" s="750"/>
      <c r="O5" s="750"/>
      <c r="P5" s="750"/>
    </row>
    <row r="6" spans="1:20" ht="12.75" customHeight="1" x14ac:dyDescent="0.3">
      <c r="A6" s="750" t="str">
        <f>'WS 1 Base and RR'!A6:F6</f>
        <v>For Costs in 2023</v>
      </c>
      <c r="B6" s="750"/>
      <c r="C6" s="750"/>
      <c r="D6" s="750"/>
      <c r="E6" s="750"/>
      <c r="F6" s="750"/>
      <c r="G6" s="750"/>
      <c r="H6" s="750"/>
      <c r="I6" s="750"/>
      <c r="J6" s="750"/>
      <c r="K6" s="750"/>
      <c r="L6" s="750"/>
      <c r="M6" s="750"/>
      <c r="N6" s="750"/>
      <c r="O6" s="750"/>
      <c r="P6" s="750"/>
    </row>
    <row r="7" spans="1:20" ht="12.75" customHeight="1" x14ac:dyDescent="0.3">
      <c r="A7" s="526"/>
      <c r="B7" s="526"/>
      <c r="C7" s="110"/>
      <c r="D7" s="526"/>
      <c r="E7" s="526"/>
      <c r="F7" s="526"/>
      <c r="G7" s="526"/>
      <c r="H7" s="526"/>
      <c r="I7" s="526"/>
      <c r="J7" s="526"/>
      <c r="K7" s="526"/>
      <c r="L7" s="526"/>
      <c r="M7" s="526"/>
      <c r="N7" s="526"/>
      <c r="O7" s="526"/>
      <c r="P7" s="526"/>
    </row>
    <row r="8" spans="1:20" x14ac:dyDescent="0.3">
      <c r="B8" s="59" t="s">
        <v>115</v>
      </c>
      <c r="E8" s="76"/>
      <c r="F8" s="8" t="s">
        <v>12</v>
      </c>
      <c r="G8" s="8"/>
      <c r="H8" s="8" t="s">
        <v>16</v>
      </c>
      <c r="I8" s="527"/>
      <c r="J8" s="8" t="s">
        <v>155</v>
      </c>
      <c r="K8" s="527"/>
      <c r="L8" s="8" t="s">
        <v>17</v>
      </c>
      <c r="M8" s="527"/>
      <c r="N8" s="8" t="s">
        <v>250</v>
      </c>
      <c r="O8" s="527"/>
      <c r="P8" s="8" t="s">
        <v>20</v>
      </c>
    </row>
    <row r="9" spans="1:20" x14ac:dyDescent="0.3">
      <c r="A9" s="76"/>
      <c r="D9" s="19"/>
      <c r="F9" s="531"/>
      <c r="G9" s="54"/>
      <c r="H9" s="531"/>
      <c r="I9" s="531"/>
      <c r="L9" s="397"/>
      <c r="M9" s="20"/>
      <c r="N9" s="20"/>
      <c r="O9" s="20"/>
    </row>
    <row r="10" spans="1:20" x14ac:dyDescent="0.3">
      <c r="A10" s="19"/>
      <c r="B10" s="40"/>
      <c r="C10" s="40"/>
      <c r="D10" s="19" t="s">
        <v>108</v>
      </c>
      <c r="E10" s="40"/>
      <c r="F10" s="531"/>
      <c r="G10" s="531"/>
      <c r="H10" s="531"/>
      <c r="I10" s="8"/>
      <c r="J10" s="42"/>
      <c r="K10" s="42"/>
      <c r="L10" s="398"/>
      <c r="M10" s="19"/>
      <c r="N10" s="19"/>
      <c r="O10" s="19"/>
      <c r="P10" s="19"/>
    </row>
    <row r="11" spans="1:20" ht="26" x14ac:dyDescent="0.3">
      <c r="A11" s="218" t="s">
        <v>424</v>
      </c>
      <c r="B11" s="43" t="s">
        <v>25</v>
      </c>
      <c r="C11" s="19"/>
      <c r="D11" s="218" t="s">
        <v>430</v>
      </c>
      <c r="E11" s="40"/>
      <c r="F11" s="69" t="s">
        <v>1420</v>
      </c>
      <c r="G11" s="527"/>
      <c r="H11" s="69" t="s">
        <v>1421</v>
      </c>
      <c r="I11" s="75"/>
      <c r="J11" s="139" t="s">
        <v>208</v>
      </c>
      <c r="K11" s="19"/>
      <c r="L11" s="218" t="s">
        <v>265</v>
      </c>
      <c r="M11" s="19"/>
      <c r="N11" s="43" t="s">
        <v>6</v>
      </c>
      <c r="O11" s="16" t="s">
        <v>737</v>
      </c>
      <c r="P11" s="43" t="s">
        <v>1</v>
      </c>
    </row>
    <row r="12" spans="1:20" x14ac:dyDescent="0.3">
      <c r="A12" s="16"/>
      <c r="B12" s="45" t="s">
        <v>125</v>
      </c>
      <c r="C12" s="153"/>
      <c r="D12" s="45"/>
      <c r="E12" s="16"/>
      <c r="F12" s="70"/>
      <c r="G12" s="531"/>
      <c r="H12" s="70"/>
      <c r="I12" s="71"/>
      <c r="K12" s="16"/>
      <c r="L12" s="16"/>
      <c r="M12" s="16"/>
    </row>
    <row r="13" spans="1:20" x14ac:dyDescent="0.3">
      <c r="A13" s="16">
        <v>1</v>
      </c>
      <c r="B13" s="140" t="s">
        <v>126</v>
      </c>
      <c r="C13" s="16"/>
      <c r="D13" s="530" t="s">
        <v>111</v>
      </c>
      <c r="E13" s="16" t="s">
        <v>57</v>
      </c>
      <c r="F13" s="141"/>
      <c r="G13" s="142"/>
      <c r="H13" s="141"/>
      <c r="I13" s="142"/>
      <c r="J13" s="13">
        <f>'WS 3a 5-Qtr Avg. Inv. Base'!P27</f>
        <v>587150658.27600002</v>
      </c>
      <c r="K13" s="404"/>
      <c r="L13" s="360">
        <f>$L$59</f>
        <v>1</v>
      </c>
      <c r="M13" s="16"/>
      <c r="N13" s="13">
        <f>J13*L13</f>
        <v>587150658.27600002</v>
      </c>
      <c r="O13" s="13"/>
      <c r="P13" s="3" t="s">
        <v>200</v>
      </c>
      <c r="T13" s="4"/>
    </row>
    <row r="14" spans="1:20" x14ac:dyDescent="0.3">
      <c r="A14" s="16" t="s">
        <v>43</v>
      </c>
      <c r="B14" s="5"/>
      <c r="C14" s="16"/>
      <c r="D14" s="530"/>
      <c r="E14" s="16"/>
      <c r="F14" s="143"/>
      <c r="G14" s="143"/>
      <c r="H14" s="143"/>
      <c r="I14" s="143"/>
      <c r="J14" s="50"/>
      <c r="K14" s="128"/>
      <c r="L14" s="52"/>
      <c r="M14" s="52"/>
      <c r="N14" s="50"/>
      <c r="O14" s="13"/>
      <c r="P14" s="2"/>
      <c r="T14" s="4"/>
    </row>
    <row r="15" spans="1:20" x14ac:dyDescent="0.3">
      <c r="A15" s="16"/>
      <c r="B15" s="144" t="s">
        <v>61</v>
      </c>
      <c r="C15" s="153"/>
      <c r="D15" s="145"/>
      <c r="E15" s="404"/>
      <c r="F15" s="143"/>
      <c r="G15" s="143"/>
      <c r="H15" s="143"/>
      <c r="I15" s="143"/>
      <c r="J15" s="36"/>
      <c r="K15" s="137"/>
      <c r="L15" s="52"/>
      <c r="M15" s="52"/>
      <c r="N15" s="36"/>
      <c r="O15" s="146"/>
      <c r="P15" s="2"/>
      <c r="T15" s="4"/>
    </row>
    <row r="16" spans="1:20" x14ac:dyDescent="0.3">
      <c r="A16" s="16">
        <f>A13+1</f>
        <v>2</v>
      </c>
      <c r="B16" s="140" t="s">
        <v>581</v>
      </c>
      <c r="D16" s="530" t="s">
        <v>506</v>
      </c>
      <c r="E16" s="16" t="s">
        <v>76</v>
      </c>
      <c r="F16" s="46">
        <f>'ATT VP-1, WS 1'!L19</f>
        <v>15813845.344447494</v>
      </c>
      <c r="G16" s="143"/>
      <c r="H16" s="46">
        <f>'ATT VP-1, WS 1'!N19</f>
        <v>15915096.464088613</v>
      </c>
      <c r="I16" s="143"/>
      <c r="J16" s="13">
        <f>AVERAGE(F16,H16)</f>
        <v>15864470.904268052</v>
      </c>
      <c r="K16" s="147" t="s">
        <v>740</v>
      </c>
      <c r="L16" s="360">
        <f t="shared" ref="L16:L17" si="0">$L$59</f>
        <v>1</v>
      </c>
      <c r="M16" s="148" t="s">
        <v>71</v>
      </c>
      <c r="N16" s="13">
        <f>J16*L16</f>
        <v>15864470.904268052</v>
      </c>
      <c r="O16" s="405"/>
      <c r="P16" s="3" t="s">
        <v>462</v>
      </c>
      <c r="Q16" s="14"/>
      <c r="T16" s="4"/>
    </row>
    <row r="17" spans="1:20" x14ac:dyDescent="0.3">
      <c r="A17" s="16">
        <f>A16+1</f>
        <v>3</v>
      </c>
      <c r="B17" s="140" t="s">
        <v>580</v>
      </c>
      <c r="D17" s="530" t="s">
        <v>513</v>
      </c>
      <c r="E17" s="16" t="s">
        <v>76</v>
      </c>
      <c r="F17" s="48">
        <f>'ATT VP-1, WS 1'!L26</f>
        <v>12229449.909054959</v>
      </c>
      <c r="G17" s="143"/>
      <c r="H17" s="48">
        <f>'ATT VP-1, WS 1'!N26</f>
        <v>13134600.981212344</v>
      </c>
      <c r="I17" s="143"/>
      <c r="J17" s="50">
        <f>AVERAGE(F17,H17)</f>
        <v>12682025.445133653</v>
      </c>
      <c r="K17" s="147" t="s">
        <v>740</v>
      </c>
      <c r="L17" s="360">
        <f t="shared" si="0"/>
        <v>1</v>
      </c>
      <c r="M17" s="148" t="s">
        <v>71</v>
      </c>
      <c r="N17" s="50">
        <f>J17*L17</f>
        <v>12682025.445133653</v>
      </c>
      <c r="O17" s="406"/>
      <c r="P17" s="3" t="s">
        <v>741</v>
      </c>
      <c r="Q17" s="14"/>
      <c r="T17" s="4"/>
    </row>
    <row r="18" spans="1:20" ht="13.5" thickBot="1" x14ac:dyDescent="0.35">
      <c r="A18" s="16">
        <f>A17+1</f>
        <v>4</v>
      </c>
      <c r="B18" s="5" t="s">
        <v>421</v>
      </c>
      <c r="D18" s="530"/>
      <c r="E18" s="16"/>
      <c r="F18" s="34">
        <f>F17+F16</f>
        <v>28043295.253502451</v>
      </c>
      <c r="G18" s="143"/>
      <c r="H18" s="34">
        <f>H17+H16</f>
        <v>29049697.445300959</v>
      </c>
      <c r="I18" s="143"/>
      <c r="J18" s="34">
        <f>J17+J16</f>
        <v>28546496.349401705</v>
      </c>
      <c r="K18" s="137"/>
      <c r="L18" s="148"/>
      <c r="M18" s="148"/>
      <c r="N18" s="34">
        <f>N17+N16</f>
        <v>28546496.349401705</v>
      </c>
      <c r="O18" s="13"/>
      <c r="Q18" s="16"/>
      <c r="T18" s="4"/>
    </row>
    <row r="19" spans="1:20" ht="13.5" thickTop="1" x14ac:dyDescent="0.3">
      <c r="A19" s="16" t="s">
        <v>43</v>
      </c>
      <c r="B19" s="5"/>
      <c r="D19" s="530"/>
      <c r="E19" s="16"/>
      <c r="F19" s="50"/>
      <c r="G19" s="143"/>
      <c r="H19" s="50"/>
      <c r="I19" s="143"/>
      <c r="J19" s="50"/>
      <c r="K19" s="129"/>
      <c r="L19" s="148"/>
      <c r="M19" s="148"/>
      <c r="N19" s="50"/>
      <c r="O19" s="13"/>
      <c r="Q19" s="16"/>
      <c r="T19" s="4"/>
    </row>
    <row r="20" spans="1:20" x14ac:dyDescent="0.3">
      <c r="A20" s="16">
        <f>A18+1</f>
        <v>5</v>
      </c>
      <c r="B20" s="45" t="str">
        <f>+'WS 1 Base and RR'!B13</f>
        <v>Transmission Plant/Land Held For Future Use</v>
      </c>
      <c r="D20" s="530">
        <v>105</v>
      </c>
      <c r="E20" s="16" t="s">
        <v>60</v>
      </c>
      <c r="F20" s="46">
        <v>0</v>
      </c>
      <c r="G20" s="143"/>
      <c r="H20" s="46">
        <v>0</v>
      </c>
      <c r="I20" s="143"/>
      <c r="J20" s="13">
        <f>AVERAGE(F20,H20)</f>
        <v>0</v>
      </c>
      <c r="K20" s="404"/>
      <c r="L20" s="360">
        <f>$L$59</f>
        <v>1</v>
      </c>
      <c r="M20" s="148"/>
      <c r="N20" s="13">
        <f>J20*L20</f>
        <v>0</v>
      </c>
      <c r="O20" s="13"/>
      <c r="P20" s="149" t="s">
        <v>322</v>
      </c>
      <c r="Q20" s="153"/>
      <c r="T20" s="4"/>
    </row>
    <row r="21" spans="1:20" x14ac:dyDescent="0.3">
      <c r="A21" s="16" t="s">
        <v>43</v>
      </c>
      <c r="D21" s="530"/>
      <c r="E21" s="16"/>
      <c r="F21" s="50"/>
      <c r="G21" s="143"/>
      <c r="H21" s="50" t="s">
        <v>69</v>
      </c>
      <c r="I21" s="143"/>
      <c r="J21" s="50" t="s">
        <v>69</v>
      </c>
      <c r="K21" s="128"/>
      <c r="L21" s="148"/>
      <c r="M21" s="148"/>
      <c r="N21" s="50"/>
      <c r="O21" s="13"/>
      <c r="Q21" s="16"/>
      <c r="T21" s="4"/>
    </row>
    <row r="22" spans="1:20" x14ac:dyDescent="0.3">
      <c r="A22" s="16"/>
      <c r="B22" s="45" t="s">
        <v>614</v>
      </c>
      <c r="D22" s="145"/>
      <c r="E22" s="404"/>
      <c r="F22" s="50"/>
      <c r="G22" s="143"/>
      <c r="H22" s="50"/>
      <c r="I22" s="143"/>
      <c r="J22" s="150"/>
      <c r="K22" s="128"/>
      <c r="L22" s="16"/>
      <c r="M22" s="16"/>
      <c r="N22" s="150"/>
      <c r="O22" s="4"/>
      <c r="Q22" s="153"/>
      <c r="T22" s="4"/>
    </row>
    <row r="23" spans="1:20" x14ac:dyDescent="0.3">
      <c r="A23" s="16">
        <f>A20+1</f>
        <v>6</v>
      </c>
      <c r="B23" s="140" t="s">
        <v>90</v>
      </c>
      <c r="D23" s="530">
        <v>108</v>
      </c>
      <c r="E23" s="16" t="s">
        <v>57</v>
      </c>
      <c r="F23" s="13"/>
      <c r="G23" s="143"/>
      <c r="H23" s="13"/>
      <c r="I23" s="143"/>
      <c r="J23" s="13">
        <f>'WS 3a 5-Qtr Avg. Inv. Base'!P34</f>
        <v>-155485214.95548695</v>
      </c>
      <c r="K23" s="404"/>
      <c r="L23" s="360">
        <f>$L$59</f>
        <v>1</v>
      </c>
      <c r="M23" s="148"/>
      <c r="N23" s="13">
        <f>J23*L23</f>
        <v>-155485214.95548695</v>
      </c>
      <c r="O23" s="13"/>
      <c r="P23" s="3" t="s">
        <v>154</v>
      </c>
      <c r="Q23" s="16"/>
      <c r="T23" s="4"/>
    </row>
    <row r="24" spans="1:20" x14ac:dyDescent="0.3">
      <c r="A24" s="16">
        <f>A23+1</f>
        <v>7</v>
      </c>
      <c r="B24" s="140" t="s">
        <v>220</v>
      </c>
      <c r="D24" s="530">
        <v>111</v>
      </c>
      <c r="E24" s="16"/>
      <c r="F24" s="136">
        <f>'ATT VP-1, WS 1'!L33</f>
        <v>-6782868.9484147299</v>
      </c>
      <c r="G24" s="143"/>
      <c r="H24" s="136">
        <f>'ATT VP-1, WS 1'!N33</f>
        <v>-7740215.2947266847</v>
      </c>
      <c r="I24" s="143"/>
      <c r="J24" s="36">
        <f>AVERAGE(F24,H24)</f>
        <v>-7261542.1215707073</v>
      </c>
      <c r="K24" s="147" t="s">
        <v>740</v>
      </c>
      <c r="L24" s="360">
        <f t="shared" ref="L24:L25" si="1">$L$59</f>
        <v>1</v>
      </c>
      <c r="M24" s="148" t="s">
        <v>742</v>
      </c>
      <c r="N24" s="36">
        <f>J24*L24</f>
        <v>-7261542.1215707073</v>
      </c>
      <c r="O24" s="36"/>
      <c r="P24" s="3" t="s">
        <v>804</v>
      </c>
      <c r="Q24" s="14"/>
      <c r="T24" s="4"/>
    </row>
    <row r="25" spans="1:20" x14ac:dyDescent="0.3">
      <c r="A25" s="16">
        <f>A24+1</f>
        <v>8</v>
      </c>
      <c r="B25" s="140" t="s">
        <v>221</v>
      </c>
      <c r="D25" s="530">
        <v>108</v>
      </c>
      <c r="E25" s="16"/>
      <c r="F25" s="48">
        <f>'ATT VP-1, WS 1'!L40</f>
        <v>-4082420.5978867598</v>
      </c>
      <c r="G25" s="143"/>
      <c r="H25" s="48">
        <f>'ATT VP-1, WS 1'!N40</f>
        <v>-4594447.2888726955</v>
      </c>
      <c r="I25" s="143"/>
      <c r="J25" s="36">
        <f>AVERAGE(F25,H25)</f>
        <v>-4338433.9433797281</v>
      </c>
      <c r="K25" s="147" t="s">
        <v>740</v>
      </c>
      <c r="L25" s="360">
        <f t="shared" si="1"/>
        <v>1</v>
      </c>
      <c r="M25" s="148" t="s">
        <v>71</v>
      </c>
      <c r="N25" s="36">
        <f>J25*L25</f>
        <v>-4338433.9433797281</v>
      </c>
      <c r="O25" s="151"/>
      <c r="P25" s="3" t="s">
        <v>408</v>
      </c>
      <c r="Q25" s="14"/>
      <c r="T25" s="4"/>
    </row>
    <row r="26" spans="1:20" x14ac:dyDescent="0.3">
      <c r="A26" s="16">
        <f t="shared" ref="A26:A36" si="2">A25+1</f>
        <v>9</v>
      </c>
      <c r="B26" s="140" t="s">
        <v>222</v>
      </c>
      <c r="D26" s="530">
        <v>111</v>
      </c>
      <c r="E26" s="16"/>
      <c r="F26" s="48">
        <v>0</v>
      </c>
      <c r="G26" s="143"/>
      <c r="H26" s="48">
        <v>0</v>
      </c>
      <c r="I26" s="143"/>
      <c r="J26" s="36">
        <f>AVERAGE(F26,H26)</f>
        <v>0</v>
      </c>
      <c r="K26" s="147" t="s">
        <v>740</v>
      </c>
      <c r="L26" s="360">
        <f>$L$57</f>
        <v>0.10661366484685977</v>
      </c>
      <c r="M26" s="148" t="s">
        <v>730</v>
      </c>
      <c r="N26" s="36">
        <f>J26*L26</f>
        <v>0</v>
      </c>
      <c r="O26" s="36"/>
      <c r="P26" s="3" t="s">
        <v>804</v>
      </c>
      <c r="Q26" s="14"/>
      <c r="T26" s="4"/>
    </row>
    <row r="27" spans="1:20" ht="13.5" thickBot="1" x14ac:dyDescent="0.35">
      <c r="A27" s="147">
        <f t="shared" si="2"/>
        <v>10</v>
      </c>
      <c r="B27" s="24" t="s">
        <v>232</v>
      </c>
      <c r="D27" s="530"/>
      <c r="F27" s="34">
        <f>SUM(F24:F26)</f>
        <v>-10865289.54630149</v>
      </c>
      <c r="G27" s="143"/>
      <c r="H27" s="34">
        <f>SUM(H23:H26)</f>
        <v>-12334662.583599381</v>
      </c>
      <c r="I27" s="143"/>
      <c r="J27" s="34">
        <f>SUM(J23:J26)</f>
        <v>-167085191.02043739</v>
      </c>
      <c r="K27" s="148"/>
      <c r="L27" s="148"/>
      <c r="M27" s="148"/>
      <c r="N27" s="34">
        <f>SUM(N23:N26)</f>
        <v>-167085191.02043739</v>
      </c>
      <c r="O27" s="7"/>
      <c r="Q27" s="16"/>
      <c r="T27" s="4"/>
    </row>
    <row r="28" spans="1:20" ht="13.5" thickTop="1" x14ac:dyDescent="0.3">
      <c r="A28" s="16"/>
      <c r="D28" s="530"/>
      <c r="E28" s="16"/>
      <c r="F28" s="150"/>
      <c r="G28" s="143"/>
      <c r="H28" s="150"/>
      <c r="I28" s="143"/>
      <c r="J28" s="150"/>
      <c r="K28" s="148"/>
      <c r="L28" s="148"/>
      <c r="M28" s="148"/>
      <c r="N28" s="150"/>
      <c r="O28" s="7"/>
      <c r="Q28" s="16"/>
      <c r="T28" s="4"/>
    </row>
    <row r="29" spans="1:20" x14ac:dyDescent="0.3">
      <c r="A29" s="16"/>
      <c r="B29" s="45" t="s">
        <v>613</v>
      </c>
      <c r="D29" s="145"/>
      <c r="E29" s="404"/>
      <c r="F29" s="150"/>
      <c r="G29" s="143"/>
      <c r="H29" s="150"/>
      <c r="I29" s="143"/>
      <c r="J29" s="150"/>
      <c r="K29" s="407"/>
      <c r="L29" s="16"/>
      <c r="M29" s="16"/>
      <c r="N29" s="150"/>
      <c r="O29" s="4"/>
      <c r="Q29" s="153"/>
      <c r="T29" s="4"/>
    </row>
    <row r="30" spans="1:20" x14ac:dyDescent="0.3">
      <c r="A30" s="16">
        <f>A27+1</f>
        <v>11</v>
      </c>
      <c r="B30" s="3" t="s">
        <v>233</v>
      </c>
      <c r="D30" s="530">
        <v>281</v>
      </c>
      <c r="E30" s="16"/>
      <c r="F30" s="46">
        <v>0</v>
      </c>
      <c r="G30" s="143"/>
      <c r="H30" s="46">
        <v>0</v>
      </c>
      <c r="I30" s="143"/>
      <c r="J30" s="13">
        <f t="shared" ref="J30:J35" si="3">AVERAGE(F30,H30)</f>
        <v>0</v>
      </c>
      <c r="K30" s="147" t="s">
        <v>745</v>
      </c>
      <c r="L30" s="360">
        <f>$L$58</f>
        <v>0.48087484060124469</v>
      </c>
      <c r="M30" s="14"/>
      <c r="N30" s="13">
        <f t="shared" ref="N30:N35" si="4">J30*L30</f>
        <v>0</v>
      </c>
      <c r="O30" s="152"/>
      <c r="P30" s="149" t="s">
        <v>805</v>
      </c>
      <c r="Q30" s="14"/>
      <c r="T30" s="4"/>
    </row>
    <row r="31" spans="1:20" x14ac:dyDescent="0.3">
      <c r="A31" s="16">
        <f t="shared" si="2"/>
        <v>12</v>
      </c>
      <c r="B31" s="3" t="s">
        <v>233</v>
      </c>
      <c r="D31" s="530">
        <v>282</v>
      </c>
      <c r="E31" s="16"/>
      <c r="F31" s="36"/>
      <c r="G31" s="143"/>
      <c r="H31" s="36"/>
      <c r="I31" s="143"/>
      <c r="J31" s="36">
        <f>'WS 11 ADIT Proration'!$F$15</f>
        <v>-83443958.589082137</v>
      </c>
      <c r="K31" s="532"/>
      <c r="L31" s="360">
        <f>$L$59</f>
        <v>1</v>
      </c>
      <c r="M31" s="14"/>
      <c r="N31" s="36">
        <f t="shared" si="4"/>
        <v>-83443958.589082137</v>
      </c>
      <c r="O31" s="4"/>
      <c r="P31" s="3" t="s">
        <v>1039</v>
      </c>
      <c r="Q31" s="14"/>
      <c r="T31" s="4"/>
    </row>
    <row r="32" spans="1:20" x14ac:dyDescent="0.3">
      <c r="A32" s="16">
        <f t="shared" si="2"/>
        <v>13</v>
      </c>
      <c r="B32" s="3" t="s">
        <v>233</v>
      </c>
      <c r="D32" s="530">
        <v>283</v>
      </c>
      <c r="E32" s="404"/>
      <c r="F32" s="48">
        <f>'ATT VP-2'!L79</f>
        <v>-486281.52641977527</v>
      </c>
      <c r="G32" s="143"/>
      <c r="H32" s="48">
        <f>'ATT VP-2'!L35</f>
        <v>-327447.89190622838</v>
      </c>
      <c r="I32" s="143"/>
      <c r="J32" s="36">
        <f t="shared" si="3"/>
        <v>-406864.70916300185</v>
      </c>
      <c r="K32" s="147" t="s">
        <v>745</v>
      </c>
      <c r="L32" s="712">
        <v>1</v>
      </c>
      <c r="M32" s="14"/>
      <c r="N32" s="36">
        <f t="shared" si="4"/>
        <v>-406864.70916300185</v>
      </c>
      <c r="O32" s="150"/>
      <c r="P32" s="392" t="s">
        <v>1466</v>
      </c>
      <c r="Q32" s="14"/>
      <c r="T32" s="4"/>
    </row>
    <row r="33" spans="1:20" x14ac:dyDescent="0.3">
      <c r="A33" s="16">
        <f t="shared" si="2"/>
        <v>14</v>
      </c>
      <c r="B33" s="3" t="s">
        <v>234</v>
      </c>
      <c r="D33" s="530">
        <v>190</v>
      </c>
      <c r="E33" s="404"/>
      <c r="F33" s="48">
        <f>'ATT VP-2'!L92</f>
        <v>1869901.2759268782</v>
      </c>
      <c r="G33" s="143"/>
      <c r="H33" s="48">
        <f>'ATT VP-2'!L48</f>
        <v>1180154.2471303092</v>
      </c>
      <c r="I33" s="143"/>
      <c r="J33" s="36">
        <f t="shared" si="3"/>
        <v>1525027.7615285937</v>
      </c>
      <c r="K33" s="147" t="s">
        <v>745</v>
      </c>
      <c r="L33" s="712">
        <v>1</v>
      </c>
      <c r="M33" s="14"/>
      <c r="N33" s="36">
        <f t="shared" si="4"/>
        <v>1525027.7615285937</v>
      </c>
      <c r="O33" s="4"/>
      <c r="P33" s="392" t="s">
        <v>1466</v>
      </c>
      <c r="Q33" s="14"/>
      <c r="T33" s="4"/>
    </row>
    <row r="34" spans="1:20" x14ac:dyDescent="0.3">
      <c r="A34" s="16">
        <f>A33+1</f>
        <v>15</v>
      </c>
      <c r="B34" s="9" t="s">
        <v>642</v>
      </c>
      <c r="D34" s="530">
        <v>190</v>
      </c>
      <c r="E34" s="16"/>
      <c r="F34" s="48">
        <v>0</v>
      </c>
      <c r="G34" s="143"/>
      <c r="H34" s="48">
        <v>0</v>
      </c>
      <c r="I34" s="143"/>
      <c r="J34" s="36">
        <f t="shared" si="3"/>
        <v>0</v>
      </c>
      <c r="K34" s="147" t="s">
        <v>745</v>
      </c>
      <c r="L34" s="360">
        <f t="shared" ref="L34:L35" si="5">$L$58</f>
        <v>0.48087484060124469</v>
      </c>
      <c r="M34" s="16"/>
      <c r="N34" s="36">
        <f t="shared" si="4"/>
        <v>0</v>
      </c>
      <c r="O34" s="4"/>
      <c r="P34" s="107" t="s">
        <v>1175</v>
      </c>
      <c r="Q34" s="16"/>
      <c r="T34" s="4"/>
    </row>
    <row r="35" spans="1:20" x14ac:dyDescent="0.3">
      <c r="A35" s="16">
        <f t="shared" si="2"/>
        <v>16</v>
      </c>
      <c r="B35" s="9" t="s">
        <v>643</v>
      </c>
      <c r="D35" s="530" t="s">
        <v>161</v>
      </c>
      <c r="E35" s="16"/>
      <c r="F35" s="48">
        <v>0</v>
      </c>
      <c r="G35" s="143"/>
      <c r="H35" s="48">
        <v>0</v>
      </c>
      <c r="I35" s="143"/>
      <c r="J35" s="36">
        <f t="shared" si="3"/>
        <v>0</v>
      </c>
      <c r="K35" s="147" t="s">
        <v>745</v>
      </c>
      <c r="L35" s="360">
        <f t="shared" si="5"/>
        <v>0.48087484060124469</v>
      </c>
      <c r="M35" s="16"/>
      <c r="N35" s="36">
        <f t="shared" si="4"/>
        <v>0</v>
      </c>
      <c r="O35" s="4"/>
      <c r="P35" s="107" t="s">
        <v>1175</v>
      </c>
      <c r="Q35" s="16"/>
      <c r="T35" s="4"/>
    </row>
    <row r="36" spans="1:20" ht="13.5" thickBot="1" x14ac:dyDescent="0.35">
      <c r="A36" s="147">
        <f t="shared" si="2"/>
        <v>17</v>
      </c>
      <c r="B36" s="24" t="s">
        <v>397</v>
      </c>
      <c r="D36" s="530"/>
      <c r="F36" s="34">
        <f>SUM(F30:F33)-F34-F35</f>
        <v>1383619.7495071029</v>
      </c>
      <c r="G36" s="143"/>
      <c r="H36" s="34">
        <f>SUM(H30:H33)-H34-H35</f>
        <v>852706.35522408085</v>
      </c>
      <c r="I36" s="143"/>
      <c r="J36" s="34">
        <f>SUM(J30:J33)-J34-J35</f>
        <v>-82325795.536716536</v>
      </c>
      <c r="K36" s="129"/>
      <c r="L36" s="16"/>
      <c r="M36" s="16"/>
      <c r="N36" s="34">
        <f>SUM(N30:N33)-N34-N35</f>
        <v>-82325795.536716536</v>
      </c>
      <c r="P36" s="95"/>
      <c r="Q36" s="16"/>
      <c r="T36" s="4"/>
    </row>
    <row r="37" spans="1:20" ht="13.5" thickTop="1" x14ac:dyDescent="0.3">
      <c r="A37" s="16" t="s">
        <v>43</v>
      </c>
      <c r="D37" s="530"/>
      <c r="E37" s="16"/>
      <c r="F37" s="50"/>
      <c r="G37" s="143"/>
      <c r="H37" s="50"/>
      <c r="I37" s="143"/>
      <c r="J37" s="150"/>
      <c r="K37" s="129"/>
      <c r="L37" s="16"/>
      <c r="M37" s="16"/>
      <c r="N37" s="150"/>
      <c r="P37" s="95"/>
      <c r="Q37" s="16"/>
      <c r="T37" s="4"/>
    </row>
    <row r="38" spans="1:20" x14ac:dyDescent="0.3">
      <c r="A38" s="16"/>
      <c r="B38" s="45" t="s">
        <v>612</v>
      </c>
      <c r="D38" s="145"/>
      <c r="E38" s="404"/>
      <c r="F38" s="50"/>
      <c r="G38" s="143"/>
      <c r="H38" s="50"/>
      <c r="I38" s="143"/>
      <c r="J38" s="150"/>
      <c r="K38" s="129"/>
      <c r="L38" s="16"/>
      <c r="M38" s="16"/>
      <c r="N38" s="150"/>
      <c r="O38" s="4"/>
      <c r="P38" s="95"/>
      <c r="Q38" s="153"/>
      <c r="T38" s="4"/>
    </row>
    <row r="39" spans="1:20" x14ac:dyDescent="0.3">
      <c r="A39" s="16">
        <f>A36+1</f>
        <v>18</v>
      </c>
      <c r="B39" s="140" t="s">
        <v>183</v>
      </c>
      <c r="D39" s="530">
        <v>182.3</v>
      </c>
      <c r="E39" s="16"/>
      <c r="F39" s="171">
        <v>0</v>
      </c>
      <c r="G39" s="143"/>
      <c r="H39" s="171">
        <v>0</v>
      </c>
      <c r="I39" s="143"/>
      <c r="J39" s="209">
        <f>AVERAGE(F39,H39)</f>
        <v>0</v>
      </c>
      <c r="K39" s="147"/>
      <c r="L39" s="360">
        <f>$L$58</f>
        <v>0.48087484060124469</v>
      </c>
      <c r="M39" s="14"/>
      <c r="N39" s="209">
        <f>J39*L39</f>
        <v>0</v>
      </c>
      <c r="O39" s="150"/>
      <c r="P39" s="59" t="s">
        <v>1175</v>
      </c>
      <c r="Q39" s="14"/>
      <c r="T39" s="4"/>
    </row>
    <row r="40" spans="1:20" x14ac:dyDescent="0.3">
      <c r="A40" s="16">
        <f>A39+1</f>
        <v>19</v>
      </c>
      <c r="B40" s="408" t="s">
        <v>690</v>
      </c>
      <c r="D40" s="530" t="s">
        <v>592</v>
      </c>
      <c r="E40" s="16"/>
      <c r="F40" s="48">
        <f>'WS 10 ADIT WS'!J18+'WS 10 ADIT WS'!L18</f>
        <v>-29295407.393345255</v>
      </c>
      <c r="G40" s="143"/>
      <c r="H40" s="48">
        <f>'WS 10 ADIT WS'!AH18+'WS 10 ADIT WS'!AJ18</f>
        <v>-27797354.505426057</v>
      </c>
      <c r="I40" s="143"/>
      <c r="J40" s="36">
        <f>AVERAGE(F40,H40)</f>
        <v>-28546380.949385658</v>
      </c>
      <c r="K40" s="530"/>
      <c r="L40" s="360">
        <f>$L$59</f>
        <v>1</v>
      </c>
      <c r="M40" s="148"/>
      <c r="N40" s="36">
        <f>J40*L40</f>
        <v>-28546380.949385658</v>
      </c>
      <c r="O40" s="150"/>
      <c r="P40" s="59" t="s">
        <v>848</v>
      </c>
      <c r="Q40" s="16"/>
      <c r="T40" s="4"/>
    </row>
    <row r="41" spans="1:20" ht="13.5" thickBot="1" x14ac:dyDescent="0.35">
      <c r="A41" s="16">
        <f>A40+1</f>
        <v>20</v>
      </c>
      <c r="B41" s="3" t="s">
        <v>593</v>
      </c>
      <c r="D41" s="530"/>
      <c r="E41" s="16"/>
      <c r="F41" s="34">
        <f>SUM(F39:F40)</f>
        <v>-29295407.393345255</v>
      </c>
      <c r="G41" s="143"/>
      <c r="H41" s="34">
        <f>SUM(H39:H40)</f>
        <v>-27797354.505426057</v>
      </c>
      <c r="I41" s="143"/>
      <c r="J41" s="34">
        <f>SUM(J39:J40)</f>
        <v>-28546380.949385658</v>
      </c>
      <c r="K41" s="147"/>
      <c r="L41" s="52"/>
      <c r="M41" s="148"/>
      <c r="N41" s="34">
        <f>SUM(N39:N40)</f>
        <v>-28546380.949385658</v>
      </c>
      <c r="O41" s="150"/>
      <c r="P41" s="2"/>
      <c r="Q41" s="16"/>
      <c r="T41" s="4"/>
    </row>
    <row r="42" spans="1:20" ht="13.5" thickTop="1" x14ac:dyDescent="0.3">
      <c r="A42" s="16" t="s">
        <v>43</v>
      </c>
      <c r="D42" s="530"/>
      <c r="E42" s="16"/>
      <c r="F42" s="719"/>
      <c r="G42" s="143"/>
      <c r="H42" s="224"/>
      <c r="I42" s="143"/>
      <c r="J42" s="150"/>
      <c r="K42" s="129"/>
      <c r="L42" s="16"/>
      <c r="M42" s="16"/>
      <c r="N42" s="150"/>
      <c r="O42" s="152"/>
      <c r="Q42" s="16"/>
      <c r="T42" s="4"/>
    </row>
    <row r="43" spans="1:20" x14ac:dyDescent="0.3">
      <c r="A43" s="16">
        <f>A41+1</f>
        <v>21</v>
      </c>
      <c r="B43" s="45" t="s">
        <v>3</v>
      </c>
      <c r="D43" s="530">
        <v>165</v>
      </c>
      <c r="E43" s="404"/>
      <c r="F43" s="13"/>
      <c r="G43" s="143"/>
      <c r="H43" s="13"/>
      <c r="I43" s="143"/>
      <c r="J43" s="152">
        <f>'WS 3b 5QAvg PrepayMS'!P12</f>
        <v>3624686.7670425228</v>
      </c>
      <c r="K43" s="147" t="s">
        <v>68</v>
      </c>
      <c r="L43" s="360">
        <f>$L$57</f>
        <v>0.10661366484685977</v>
      </c>
      <c r="M43" s="14"/>
      <c r="N43" s="152">
        <f>J43*L43</f>
        <v>386441.14015631919</v>
      </c>
      <c r="O43" s="152"/>
      <c r="P43" s="3" t="s">
        <v>743</v>
      </c>
      <c r="Q43" s="14"/>
      <c r="T43" s="4"/>
    </row>
    <row r="44" spans="1:20" x14ac:dyDescent="0.3">
      <c r="A44" s="16" t="s">
        <v>43</v>
      </c>
      <c r="D44" s="530"/>
      <c r="E44" s="16"/>
      <c r="F44" s="50"/>
      <c r="G44" s="143"/>
      <c r="H44" s="50"/>
      <c r="I44" s="143"/>
      <c r="J44" s="150"/>
      <c r="K44" s="129"/>
      <c r="L44" s="148"/>
      <c r="M44" s="148"/>
      <c r="N44" s="150"/>
      <c r="O44" s="152"/>
      <c r="Q44" s="16"/>
      <c r="T44" s="4"/>
    </row>
    <row r="45" spans="1:20" x14ac:dyDescent="0.3">
      <c r="A45" s="16">
        <f>A43+1</f>
        <v>22</v>
      </c>
      <c r="B45" s="45" t="s">
        <v>215</v>
      </c>
      <c r="D45" s="530">
        <v>154</v>
      </c>
      <c r="E45" s="16"/>
      <c r="F45" s="13"/>
      <c r="G45" s="143"/>
      <c r="H45" s="13"/>
      <c r="I45" s="143"/>
      <c r="J45" s="152">
        <f>'WS 3b 5QAvg PrepayMS'!P14</f>
        <v>3294828.9803378852</v>
      </c>
      <c r="K45" s="404"/>
      <c r="L45" s="360">
        <f>$L$59</f>
        <v>1</v>
      </c>
      <c r="M45" s="16" t="s">
        <v>76</v>
      </c>
      <c r="N45" s="152">
        <f>J45*L45</f>
        <v>3294828.9803378852</v>
      </c>
      <c r="O45" s="152"/>
      <c r="P45" s="2" t="s">
        <v>744</v>
      </c>
      <c r="Q45" s="14"/>
      <c r="T45" s="4"/>
    </row>
    <row r="46" spans="1:20" x14ac:dyDescent="0.3">
      <c r="A46" s="16" t="s">
        <v>43</v>
      </c>
      <c r="D46" s="16"/>
      <c r="E46" s="16"/>
      <c r="F46" s="143"/>
      <c r="G46" s="143"/>
      <c r="H46" s="143"/>
      <c r="I46" s="143"/>
      <c r="J46" s="150"/>
      <c r="K46" s="129"/>
      <c r="L46" s="16"/>
      <c r="M46" s="16"/>
      <c r="N46" s="150"/>
      <c r="O46" s="152"/>
      <c r="T46" s="4"/>
    </row>
    <row r="47" spans="1:20" x14ac:dyDescent="0.3">
      <c r="A47" s="16">
        <f>A45+1</f>
        <v>23</v>
      </c>
      <c r="B47" s="45" t="s">
        <v>624</v>
      </c>
      <c r="C47" s="45"/>
      <c r="D47" s="530" t="s">
        <v>114</v>
      </c>
      <c r="E47" s="16" t="s">
        <v>689</v>
      </c>
      <c r="F47" s="13"/>
      <c r="G47" s="143"/>
      <c r="H47" s="13"/>
      <c r="I47" s="143"/>
      <c r="J47" s="152">
        <f>'ATT 1 - Unfunded Reserve'!$R$67</f>
        <v>-2891059.425095615</v>
      </c>
      <c r="K47" s="404"/>
      <c r="L47" s="360">
        <f>$L$59</f>
        <v>1</v>
      </c>
      <c r="M47" s="148"/>
      <c r="N47" s="152">
        <f>J47*L47</f>
        <v>-2891059.425095615</v>
      </c>
      <c r="O47" s="152"/>
      <c r="P47" s="3" t="s">
        <v>675</v>
      </c>
      <c r="T47" s="4"/>
    </row>
    <row r="48" spans="1:20" x14ac:dyDescent="0.3">
      <c r="A48" s="16" t="s">
        <v>43</v>
      </c>
      <c r="D48" s="16"/>
      <c r="E48" s="16"/>
      <c r="F48" s="143"/>
      <c r="G48" s="143"/>
      <c r="H48" s="143"/>
      <c r="I48" s="143"/>
      <c r="J48" s="150"/>
      <c r="K48" s="129"/>
      <c r="L48" s="16"/>
      <c r="M48" s="16"/>
      <c r="N48" s="150"/>
      <c r="O48" s="152"/>
      <c r="T48" s="4"/>
    </row>
    <row r="49" spans="1:20" x14ac:dyDescent="0.3">
      <c r="A49" s="16"/>
      <c r="B49" s="45" t="s">
        <v>62</v>
      </c>
      <c r="C49" s="45"/>
      <c r="D49" s="153"/>
      <c r="E49" s="16"/>
      <c r="F49" s="143"/>
      <c r="G49" s="143"/>
      <c r="H49" s="143"/>
      <c r="I49" s="143"/>
      <c r="J49" s="150"/>
      <c r="K49" s="154"/>
      <c r="L49" s="16"/>
      <c r="M49" s="16"/>
      <c r="N49" s="150"/>
      <c r="O49" s="4"/>
      <c r="T49" s="4"/>
    </row>
    <row r="50" spans="1:20" x14ac:dyDescent="0.3">
      <c r="A50" s="16">
        <f>A47+1</f>
        <v>24</v>
      </c>
      <c r="B50" s="140" t="s">
        <v>235</v>
      </c>
      <c r="D50" s="16"/>
      <c r="E50" s="16"/>
      <c r="F50" s="13"/>
      <c r="G50" s="143"/>
      <c r="H50" s="13">
        <f>'WS 1 Base and RR'!D32</f>
        <v>5932076.8114723386</v>
      </c>
      <c r="I50" s="143"/>
      <c r="J50" s="150"/>
      <c r="K50" s="154"/>
      <c r="L50" s="154"/>
      <c r="M50" s="154"/>
      <c r="N50" s="150"/>
      <c r="O50" s="4"/>
      <c r="P50" s="3" t="s">
        <v>806</v>
      </c>
      <c r="T50" s="4"/>
    </row>
    <row r="51" spans="1:20" x14ac:dyDescent="0.3">
      <c r="A51" s="16">
        <f>A50+1</f>
        <v>25</v>
      </c>
      <c r="B51" s="140" t="s">
        <v>398</v>
      </c>
      <c r="D51" s="16"/>
      <c r="E51" s="16"/>
      <c r="F51" s="50"/>
      <c r="G51" s="143"/>
      <c r="H51" s="50">
        <f>'WS 1 Base and RR'!D33</f>
        <v>2854480.8326551002</v>
      </c>
      <c r="I51" s="143"/>
      <c r="J51" s="150"/>
      <c r="K51" s="154"/>
      <c r="L51" s="146"/>
      <c r="M51" s="16"/>
      <c r="N51" s="150"/>
      <c r="O51" s="4"/>
      <c r="P51" s="3" t="s">
        <v>807</v>
      </c>
      <c r="T51" s="4"/>
    </row>
    <row r="52" spans="1:20" x14ac:dyDescent="0.3">
      <c r="A52" s="16">
        <f>A51+1</f>
        <v>26</v>
      </c>
      <c r="B52" s="3" t="s">
        <v>808</v>
      </c>
      <c r="F52" s="36"/>
      <c r="G52" s="150"/>
      <c r="H52" s="190">
        <f>SUM(H50:H51)</f>
        <v>8786557.6441274397</v>
      </c>
      <c r="I52" s="150"/>
      <c r="J52" s="150"/>
      <c r="K52" s="154"/>
      <c r="L52" s="16"/>
      <c r="M52" s="16"/>
      <c r="N52" s="150"/>
      <c r="O52" s="4"/>
      <c r="T52" s="4"/>
    </row>
    <row r="53" spans="1:20" x14ac:dyDescent="0.3">
      <c r="A53" s="16">
        <f t="shared" ref="A53:A54" si="6">A52+1</f>
        <v>27</v>
      </c>
      <c r="B53" s="140" t="s">
        <v>27</v>
      </c>
      <c r="D53" s="140"/>
      <c r="F53" s="155"/>
      <c r="G53" s="150"/>
      <c r="H53" s="155">
        <f>45/360</f>
        <v>0.125</v>
      </c>
      <c r="I53" s="143"/>
      <c r="J53" s="150"/>
      <c r="K53" s="154"/>
      <c r="L53" s="16"/>
      <c r="M53" s="16"/>
      <c r="N53" s="150"/>
      <c r="O53" s="4"/>
      <c r="P53" s="6"/>
      <c r="T53" s="4"/>
    </row>
    <row r="54" spans="1:20" ht="13.5" thickBot="1" x14ac:dyDescent="0.35">
      <c r="A54" s="16">
        <f t="shared" si="6"/>
        <v>28</v>
      </c>
      <c r="B54" s="3" t="s">
        <v>809</v>
      </c>
      <c r="E54" s="16"/>
      <c r="F54" s="13"/>
      <c r="G54" s="143"/>
      <c r="H54" s="34">
        <f>H52*H53</f>
        <v>1098319.70551593</v>
      </c>
      <c r="I54" s="143"/>
      <c r="J54" s="152"/>
      <c r="K54" s="404"/>
      <c r="L54" s="360">
        <f>$L$59</f>
        <v>1</v>
      </c>
      <c r="M54" s="16"/>
      <c r="N54" s="152">
        <f>H54*L54</f>
        <v>1098319.70551593</v>
      </c>
      <c r="O54" s="156"/>
      <c r="P54" s="3" t="s">
        <v>182</v>
      </c>
      <c r="T54" s="4"/>
    </row>
    <row r="55" spans="1:20" ht="13.5" thickTop="1" x14ac:dyDescent="0.3">
      <c r="A55" s="16"/>
      <c r="E55" s="16"/>
      <c r="F55" s="13"/>
      <c r="G55" s="143"/>
      <c r="H55" s="13"/>
      <c r="I55" s="143"/>
      <c r="J55" s="152"/>
      <c r="K55" s="16"/>
      <c r="L55" s="52"/>
      <c r="M55" s="16"/>
      <c r="N55" s="152"/>
      <c r="O55" s="156"/>
      <c r="T55" s="4"/>
    </row>
    <row r="56" spans="1:20" x14ac:dyDescent="0.3">
      <c r="A56" s="145" t="s">
        <v>265</v>
      </c>
      <c r="E56" s="16"/>
      <c r="F56" s="13"/>
      <c r="G56" s="143"/>
      <c r="H56" s="13"/>
      <c r="I56" s="143"/>
      <c r="J56" s="152"/>
      <c r="K56" s="16"/>
      <c r="L56" s="52"/>
      <c r="M56" s="16"/>
      <c r="N56" s="152"/>
      <c r="O56" s="156"/>
      <c r="T56" s="4"/>
    </row>
    <row r="57" spans="1:20" s="95" customFormat="1" x14ac:dyDescent="0.3">
      <c r="A57" s="530">
        <f>A54+1</f>
        <v>29</v>
      </c>
      <c r="B57" s="95" t="s">
        <v>262</v>
      </c>
      <c r="E57" s="530"/>
      <c r="G57" s="203"/>
      <c r="H57" s="13"/>
      <c r="I57" s="203"/>
      <c r="J57" s="103"/>
      <c r="K57" s="530"/>
      <c r="L57" s="311">
        <f>'WS 5 Allocation Factors'!$D$19</f>
        <v>0.10661366484685977</v>
      </c>
      <c r="M57" s="530"/>
      <c r="N57" s="103"/>
      <c r="O57" s="204"/>
      <c r="P57" s="95" t="s">
        <v>586</v>
      </c>
      <c r="T57" s="205"/>
    </row>
    <row r="58" spans="1:20" s="95" customFormat="1" x14ac:dyDescent="0.3">
      <c r="A58" s="530">
        <f>A57+1</f>
        <v>30</v>
      </c>
      <c r="B58" s="95" t="s">
        <v>263</v>
      </c>
      <c r="E58" s="530"/>
      <c r="G58" s="203"/>
      <c r="H58" s="13"/>
      <c r="I58" s="203"/>
      <c r="J58" s="103"/>
      <c r="K58" s="530"/>
      <c r="L58" s="311">
        <f>'WS 5 Allocation Factors'!$D$29</f>
        <v>0.48087484060124469</v>
      </c>
      <c r="M58" s="530"/>
      <c r="N58" s="103"/>
      <c r="O58" s="204"/>
      <c r="P58" s="95" t="s">
        <v>587</v>
      </c>
      <c r="T58" s="205"/>
    </row>
    <row r="59" spans="1:20" s="95" customFormat="1" x14ac:dyDescent="0.3">
      <c r="A59" s="530">
        <f>A58+1</f>
        <v>31</v>
      </c>
      <c r="B59" s="95" t="s">
        <v>264</v>
      </c>
      <c r="E59" s="530"/>
      <c r="G59" s="203"/>
      <c r="H59" s="13"/>
      <c r="I59" s="203"/>
      <c r="J59" s="103"/>
      <c r="K59" s="530"/>
      <c r="L59" s="311">
        <v>1</v>
      </c>
      <c r="M59" s="530"/>
      <c r="N59" s="103"/>
      <c r="O59" s="204"/>
      <c r="P59" s="95" t="s">
        <v>59</v>
      </c>
      <c r="T59" s="205"/>
    </row>
    <row r="60" spans="1:20" x14ac:dyDescent="0.3">
      <c r="A60" s="16"/>
      <c r="E60" s="16"/>
      <c r="F60" s="13"/>
      <c r="G60" s="143"/>
      <c r="H60" s="13"/>
      <c r="I60" s="143"/>
      <c r="J60" s="152"/>
      <c r="K60" s="16"/>
      <c r="L60" s="52"/>
      <c r="M60" s="16"/>
      <c r="N60" s="152"/>
      <c r="O60" s="156"/>
      <c r="T60" s="4"/>
    </row>
    <row r="61" spans="1:20" x14ac:dyDescent="0.3">
      <c r="A61" s="153" t="s">
        <v>248</v>
      </c>
    </row>
    <row r="62" spans="1:20" x14ac:dyDescent="0.3">
      <c r="A62" s="16" t="s">
        <v>56</v>
      </c>
      <c r="B62" s="1" t="s">
        <v>317</v>
      </c>
    </row>
    <row r="63" spans="1:20" x14ac:dyDescent="0.3">
      <c r="A63" s="16" t="s">
        <v>57</v>
      </c>
      <c r="B63" s="3" t="s">
        <v>739</v>
      </c>
    </row>
    <row r="64" spans="1:20" x14ac:dyDescent="0.3">
      <c r="A64" s="147" t="s">
        <v>59</v>
      </c>
      <c r="B64" s="95" t="s">
        <v>594</v>
      </c>
      <c r="C64" s="409"/>
      <c r="D64" s="409"/>
      <c r="E64" s="409"/>
      <c r="F64" s="409"/>
      <c r="G64" s="409"/>
      <c r="H64" s="409"/>
      <c r="I64" s="409"/>
      <c r="J64" s="409"/>
      <c r="K64" s="409"/>
      <c r="L64" s="409"/>
      <c r="M64" s="409"/>
      <c r="N64" s="409"/>
      <c r="O64" s="409"/>
      <c r="P64" s="409"/>
    </row>
    <row r="65" spans="1:16" x14ac:dyDescent="0.3">
      <c r="A65" s="147" t="s">
        <v>60</v>
      </c>
      <c r="B65" s="748" t="s">
        <v>676</v>
      </c>
      <c r="C65" s="748"/>
      <c r="D65" s="748"/>
      <c r="E65" s="748"/>
      <c r="F65" s="748"/>
      <c r="G65" s="748"/>
      <c r="H65" s="748"/>
      <c r="I65" s="748"/>
      <c r="J65" s="748"/>
      <c r="K65" s="748"/>
      <c r="L65" s="748"/>
      <c r="M65" s="748"/>
      <c r="N65" s="748"/>
      <c r="O65" s="157"/>
      <c r="P65" s="157"/>
    </row>
    <row r="66" spans="1:16" x14ac:dyDescent="0.3">
      <c r="A66" s="147"/>
      <c r="B66" s="748"/>
      <c r="C66" s="748"/>
      <c r="D66" s="748"/>
      <c r="E66" s="748"/>
      <c r="F66" s="748"/>
      <c r="G66" s="748"/>
      <c r="H66" s="748"/>
      <c r="I66" s="748"/>
      <c r="J66" s="748"/>
      <c r="K66" s="748"/>
      <c r="L66" s="748"/>
      <c r="M66" s="748"/>
      <c r="N66" s="748"/>
      <c r="O66" s="157"/>
      <c r="P66" s="157"/>
    </row>
    <row r="67" spans="1:16" ht="12" customHeight="1" x14ac:dyDescent="0.3">
      <c r="A67" s="16" t="s">
        <v>68</v>
      </c>
      <c r="B67" s="337" t="s">
        <v>966</v>
      </c>
      <c r="C67" s="29"/>
      <c r="D67" s="31"/>
      <c r="E67" s="31"/>
      <c r="F67" s="31"/>
      <c r="G67" s="31"/>
      <c r="H67" s="31"/>
      <c r="I67" s="31"/>
      <c r="J67" s="31"/>
      <c r="K67" s="31"/>
      <c r="L67" s="31"/>
      <c r="M67" s="31"/>
      <c r="N67" s="31"/>
      <c r="O67" s="31"/>
      <c r="P67" s="31"/>
    </row>
    <row r="68" spans="1:16" x14ac:dyDescent="0.3">
      <c r="A68" s="147"/>
      <c r="B68" s="337" t="s">
        <v>965</v>
      </c>
      <c r="C68" s="29"/>
      <c r="D68" s="31"/>
      <c r="E68" s="31"/>
      <c r="F68" s="31"/>
      <c r="G68" s="31"/>
      <c r="H68" s="31"/>
      <c r="I68" s="31"/>
      <c r="J68" s="31"/>
      <c r="K68" s="31"/>
      <c r="L68" s="31"/>
      <c r="M68" s="31"/>
      <c r="N68" s="31"/>
      <c r="O68" s="31"/>
      <c r="P68" s="31"/>
    </row>
    <row r="69" spans="1:16" x14ac:dyDescent="0.3">
      <c r="A69" s="147"/>
      <c r="B69" s="337" t="s">
        <v>964</v>
      </c>
      <c r="C69" s="29"/>
      <c r="D69" s="31"/>
      <c r="E69" s="31"/>
      <c r="F69" s="31"/>
      <c r="G69" s="31"/>
      <c r="H69" s="31"/>
      <c r="I69" s="31"/>
      <c r="J69" s="31"/>
      <c r="K69" s="31"/>
      <c r="L69" s="31"/>
      <c r="M69" s="31"/>
      <c r="N69" s="31"/>
      <c r="O69" s="31"/>
      <c r="P69" s="31"/>
    </row>
    <row r="70" spans="1:16" x14ac:dyDescent="0.3">
      <c r="A70" s="147" t="s">
        <v>70</v>
      </c>
      <c r="B70" s="337" t="s">
        <v>963</v>
      </c>
      <c r="C70" s="29"/>
      <c r="D70" s="31"/>
      <c r="E70" s="31"/>
      <c r="F70" s="31"/>
      <c r="G70" s="31"/>
      <c r="H70" s="31"/>
      <c r="I70" s="31"/>
      <c r="J70" s="31"/>
      <c r="K70" s="31"/>
      <c r="L70" s="31"/>
      <c r="M70" s="31"/>
      <c r="N70" s="31"/>
      <c r="O70" s="31"/>
      <c r="P70" s="31"/>
    </row>
    <row r="71" spans="1:16" x14ac:dyDescent="0.3">
      <c r="A71" s="147"/>
      <c r="B71" s="337" t="s">
        <v>1040</v>
      </c>
      <c r="C71" s="29"/>
      <c r="D71" s="31"/>
      <c r="E71" s="31"/>
      <c r="F71" s="31"/>
      <c r="G71" s="31"/>
      <c r="H71" s="31"/>
      <c r="I71" s="31"/>
      <c r="J71" s="31"/>
      <c r="K71" s="31"/>
      <c r="L71" s="31"/>
      <c r="M71" s="31"/>
      <c r="N71" s="31"/>
      <c r="O71" s="31"/>
      <c r="P71" s="31"/>
    </row>
    <row r="72" spans="1:16" x14ac:dyDescent="0.3">
      <c r="A72" s="8" t="s">
        <v>71</v>
      </c>
      <c r="B72" s="11" t="s">
        <v>810</v>
      </c>
      <c r="C72" s="11"/>
      <c r="D72" s="11"/>
    </row>
    <row r="73" spans="1:16" x14ac:dyDescent="0.3">
      <c r="A73" s="16" t="s">
        <v>72</v>
      </c>
      <c r="B73" s="95" t="s">
        <v>961</v>
      </c>
    </row>
    <row r="74" spans="1:16" x14ac:dyDescent="0.3">
      <c r="A74" s="16"/>
      <c r="B74" s="95" t="s">
        <v>962</v>
      </c>
    </row>
    <row r="75" spans="1:16" x14ac:dyDescent="0.3">
      <c r="A75" s="16"/>
      <c r="B75" s="95" t="s">
        <v>960</v>
      </c>
    </row>
    <row r="76" spans="1:16" x14ac:dyDescent="0.3">
      <c r="A76" s="16" t="s">
        <v>76</v>
      </c>
      <c r="B76" s="106" t="s">
        <v>959</v>
      </c>
    </row>
    <row r="77" spans="1:16" x14ac:dyDescent="0.3">
      <c r="A77" s="530" t="s">
        <v>77</v>
      </c>
      <c r="B77" s="95" t="s">
        <v>1044</v>
      </c>
    </row>
    <row r="78" spans="1:16" x14ac:dyDescent="0.3">
      <c r="A78" s="16" t="s">
        <v>689</v>
      </c>
      <c r="B78" s="95" t="s">
        <v>1045</v>
      </c>
    </row>
    <row r="79" spans="1:16" x14ac:dyDescent="0.3">
      <c r="A79" s="16" t="s">
        <v>730</v>
      </c>
      <c r="B79" s="95" t="s">
        <v>634</v>
      </c>
    </row>
    <row r="80" spans="1:16" x14ac:dyDescent="0.3">
      <c r="A80" s="16" t="s">
        <v>737</v>
      </c>
      <c r="B80" s="3" t="s">
        <v>1052</v>
      </c>
    </row>
  </sheetData>
  <mergeCells count="7">
    <mergeCell ref="B65:N66"/>
    <mergeCell ref="A6:P6"/>
    <mergeCell ref="A1:P1"/>
    <mergeCell ref="A2:P2"/>
    <mergeCell ref="A3:P3"/>
    <mergeCell ref="A4:P4"/>
    <mergeCell ref="A5:P5"/>
  </mergeCells>
  <pageMargins left="0.7" right="0.7" top="0.75" bottom="0.75" header="0.3" footer="0.3"/>
  <pageSetup scale="49" orientation="landscape"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topLeftCell="A2" zoomScaleNormal="100" zoomScalePageLayoutView="70" workbookViewId="0">
      <selection activeCell="L13" sqref="L13"/>
    </sheetView>
  </sheetViews>
  <sheetFormatPr defaultRowHeight="13" x14ac:dyDescent="0.3"/>
  <cols>
    <col min="1" max="1" width="6.7265625" style="530" bestFit="1" customWidth="1"/>
    <col min="2" max="2" width="55.7265625" style="95" customWidth="1"/>
    <col min="3" max="3" width="1.7265625" style="95" customWidth="1"/>
    <col min="4" max="4" width="11.54296875" style="95" bestFit="1" customWidth="1"/>
    <col min="5" max="5" width="1.7265625" style="95" customWidth="1"/>
    <col min="6" max="6" width="16.54296875" style="95" customWidth="1"/>
    <col min="7" max="7" width="1.7265625" style="95" customWidth="1"/>
    <col min="8" max="8" width="16.54296875" style="95" customWidth="1"/>
    <col min="9" max="9" width="1.7265625" style="95" customWidth="1"/>
    <col min="10" max="10" width="16.54296875" style="95" customWidth="1"/>
    <col min="11" max="11" width="1.7265625" style="95" customWidth="1"/>
    <col min="12" max="12" width="16.54296875" style="95" customWidth="1"/>
    <col min="13" max="13" width="1.7265625" style="95" customWidth="1"/>
    <col min="14" max="14" width="16.54296875" style="95" customWidth="1"/>
    <col min="15" max="15" width="1.7265625" style="95" customWidth="1"/>
    <col min="16" max="16" width="18.54296875" style="95" bestFit="1" customWidth="1"/>
    <col min="17" max="17" width="3.1796875" style="530" bestFit="1" customWidth="1"/>
    <col min="18" max="18" width="50.54296875" style="95" bestFit="1" customWidth="1"/>
    <col min="19" max="250" width="9.26953125" style="95"/>
    <col min="251" max="251" width="6" style="95" customWidth="1"/>
    <col min="252" max="252" width="2.54296875" style="95" customWidth="1"/>
    <col min="253" max="253" width="52.26953125" style="95" customWidth="1"/>
    <col min="254" max="254" width="4.54296875" style="95" customWidth="1"/>
    <col min="255" max="255" width="14.26953125" style="95" customWidth="1"/>
    <col min="256" max="256" width="3.453125" style="95" customWidth="1"/>
    <col min="257" max="257" width="14.453125" style="95" customWidth="1"/>
    <col min="258" max="258" width="3.453125" style="95" customWidth="1"/>
    <col min="259" max="259" width="14.453125" style="95" customWidth="1"/>
    <col min="260" max="260" width="3.453125" style="95" customWidth="1"/>
    <col min="261" max="261" width="24.54296875" style="95" bestFit="1" customWidth="1"/>
    <col min="262" max="262" width="2.453125" style="95" customWidth="1"/>
    <col min="263" max="263" width="8.54296875" style="95" customWidth="1"/>
    <col min="264" max="264" width="19" style="95" customWidth="1"/>
    <col min="265" max="265" width="11.54296875" style="95" bestFit="1" customWidth="1"/>
    <col min="266" max="506" width="9.26953125" style="95"/>
    <col min="507" max="507" width="6" style="95" customWidth="1"/>
    <col min="508" max="508" width="2.54296875" style="95" customWidth="1"/>
    <col min="509" max="509" width="52.26953125" style="95" customWidth="1"/>
    <col min="510" max="510" width="4.54296875" style="95" customWidth="1"/>
    <col min="511" max="511" width="14.26953125" style="95" customWidth="1"/>
    <col min="512" max="512" width="3.453125" style="95" customWidth="1"/>
    <col min="513" max="513" width="14.453125" style="95" customWidth="1"/>
    <col min="514" max="514" width="3.453125" style="95" customWidth="1"/>
    <col min="515" max="515" width="14.453125" style="95" customWidth="1"/>
    <col min="516" max="516" width="3.453125" style="95" customWidth="1"/>
    <col min="517" max="517" width="24.54296875" style="95" bestFit="1" customWidth="1"/>
    <col min="518" max="518" width="2.453125" style="95" customWidth="1"/>
    <col min="519" max="519" width="8.54296875" style="95" customWidth="1"/>
    <col min="520" max="520" width="19" style="95" customWidth="1"/>
    <col min="521" max="521" width="11.54296875" style="95" bestFit="1" customWidth="1"/>
    <col min="522" max="762" width="9.26953125" style="95"/>
    <col min="763" max="763" width="6" style="95" customWidth="1"/>
    <col min="764" max="764" width="2.54296875" style="95" customWidth="1"/>
    <col min="765" max="765" width="52.26953125" style="95" customWidth="1"/>
    <col min="766" max="766" width="4.54296875" style="95" customWidth="1"/>
    <col min="767" max="767" width="14.26953125" style="95" customWidth="1"/>
    <col min="768" max="768" width="3.453125" style="95" customWidth="1"/>
    <col min="769" max="769" width="14.453125" style="95" customWidth="1"/>
    <col min="770" max="770" width="3.453125" style="95" customWidth="1"/>
    <col min="771" max="771" width="14.453125" style="95" customWidth="1"/>
    <col min="772" max="772" width="3.453125" style="95" customWidth="1"/>
    <col min="773" max="773" width="24.54296875" style="95" bestFit="1" customWidth="1"/>
    <col min="774" max="774" width="2.453125" style="95" customWidth="1"/>
    <col min="775" max="775" width="8.54296875" style="95" customWidth="1"/>
    <col min="776" max="776" width="19" style="95" customWidth="1"/>
    <col min="777" max="777" width="11.54296875" style="95" bestFit="1" customWidth="1"/>
    <col min="778" max="1018" width="9.26953125" style="95"/>
    <col min="1019" max="1019" width="6" style="95" customWidth="1"/>
    <col min="1020" max="1020" width="2.54296875" style="95" customWidth="1"/>
    <col min="1021" max="1021" width="52.26953125" style="95" customWidth="1"/>
    <col min="1022" max="1022" width="4.54296875" style="95" customWidth="1"/>
    <col min="1023" max="1023" width="14.26953125" style="95" customWidth="1"/>
    <col min="1024" max="1024" width="3.453125" style="95" customWidth="1"/>
    <col min="1025" max="1025" width="14.453125" style="95" customWidth="1"/>
    <col min="1026" max="1026" width="3.453125" style="95" customWidth="1"/>
    <col min="1027" max="1027" width="14.453125" style="95" customWidth="1"/>
    <col min="1028" max="1028" width="3.453125" style="95" customWidth="1"/>
    <col min="1029" max="1029" width="24.54296875" style="95" bestFit="1" customWidth="1"/>
    <col min="1030" max="1030" width="2.453125" style="95" customWidth="1"/>
    <col min="1031" max="1031" width="8.54296875" style="95" customWidth="1"/>
    <col min="1032" max="1032" width="19" style="95" customWidth="1"/>
    <col min="1033" max="1033" width="11.54296875" style="95" bestFit="1" customWidth="1"/>
    <col min="1034" max="1274" width="9.26953125" style="95"/>
    <col min="1275" max="1275" width="6" style="95" customWidth="1"/>
    <col min="1276" max="1276" width="2.54296875" style="95" customWidth="1"/>
    <col min="1277" max="1277" width="52.26953125" style="95" customWidth="1"/>
    <col min="1278" max="1278" width="4.54296875" style="95" customWidth="1"/>
    <col min="1279" max="1279" width="14.26953125" style="95" customWidth="1"/>
    <col min="1280" max="1280" width="3.453125" style="95" customWidth="1"/>
    <col min="1281" max="1281" width="14.453125" style="95" customWidth="1"/>
    <col min="1282" max="1282" width="3.453125" style="95" customWidth="1"/>
    <col min="1283" max="1283" width="14.453125" style="95" customWidth="1"/>
    <col min="1284" max="1284" width="3.453125" style="95" customWidth="1"/>
    <col min="1285" max="1285" width="24.54296875" style="95" bestFit="1" customWidth="1"/>
    <col min="1286" max="1286" width="2.453125" style="95" customWidth="1"/>
    <col min="1287" max="1287" width="8.54296875" style="95" customWidth="1"/>
    <col min="1288" max="1288" width="19" style="95" customWidth="1"/>
    <col min="1289" max="1289" width="11.54296875" style="95" bestFit="1" customWidth="1"/>
    <col min="1290" max="1530" width="9.26953125" style="95"/>
    <col min="1531" max="1531" width="6" style="95" customWidth="1"/>
    <col min="1532" max="1532" width="2.54296875" style="95" customWidth="1"/>
    <col min="1533" max="1533" width="52.26953125" style="95" customWidth="1"/>
    <col min="1534" max="1534" width="4.54296875" style="95" customWidth="1"/>
    <col min="1535" max="1535" width="14.26953125" style="95" customWidth="1"/>
    <col min="1536" max="1536" width="3.453125" style="95" customWidth="1"/>
    <col min="1537" max="1537" width="14.453125" style="95" customWidth="1"/>
    <col min="1538" max="1538" width="3.453125" style="95" customWidth="1"/>
    <col min="1539" max="1539" width="14.453125" style="95" customWidth="1"/>
    <col min="1540" max="1540" width="3.453125" style="95" customWidth="1"/>
    <col min="1541" max="1541" width="24.54296875" style="95" bestFit="1" customWidth="1"/>
    <col min="1542" max="1542" width="2.453125" style="95" customWidth="1"/>
    <col min="1543" max="1543" width="8.54296875" style="95" customWidth="1"/>
    <col min="1544" max="1544" width="19" style="95" customWidth="1"/>
    <col min="1545" max="1545" width="11.54296875" style="95" bestFit="1" customWidth="1"/>
    <col min="1546" max="1786" width="9.26953125" style="95"/>
    <col min="1787" max="1787" width="6" style="95" customWidth="1"/>
    <col min="1788" max="1788" width="2.54296875" style="95" customWidth="1"/>
    <col min="1789" max="1789" width="52.26953125" style="95" customWidth="1"/>
    <col min="1790" max="1790" width="4.54296875" style="95" customWidth="1"/>
    <col min="1791" max="1791" width="14.26953125" style="95" customWidth="1"/>
    <col min="1792" max="1792" width="3.453125" style="95" customWidth="1"/>
    <col min="1793" max="1793" width="14.453125" style="95" customWidth="1"/>
    <col min="1794" max="1794" width="3.453125" style="95" customWidth="1"/>
    <col min="1795" max="1795" width="14.453125" style="95" customWidth="1"/>
    <col min="1796" max="1796" width="3.453125" style="95" customWidth="1"/>
    <col min="1797" max="1797" width="24.54296875" style="95" bestFit="1" customWidth="1"/>
    <col min="1798" max="1798" width="2.453125" style="95" customWidth="1"/>
    <col min="1799" max="1799" width="8.54296875" style="95" customWidth="1"/>
    <col min="1800" max="1800" width="19" style="95" customWidth="1"/>
    <col min="1801" max="1801" width="11.54296875" style="95" bestFit="1" customWidth="1"/>
    <col min="1802" max="2042" width="9.26953125" style="95"/>
    <col min="2043" max="2043" width="6" style="95" customWidth="1"/>
    <col min="2044" max="2044" width="2.54296875" style="95" customWidth="1"/>
    <col min="2045" max="2045" width="52.26953125" style="95" customWidth="1"/>
    <col min="2046" max="2046" width="4.54296875" style="95" customWidth="1"/>
    <col min="2047" max="2047" width="14.26953125" style="95" customWidth="1"/>
    <col min="2048" max="2048" width="3.453125" style="95" customWidth="1"/>
    <col min="2049" max="2049" width="14.453125" style="95" customWidth="1"/>
    <col min="2050" max="2050" width="3.453125" style="95" customWidth="1"/>
    <col min="2051" max="2051" width="14.453125" style="95" customWidth="1"/>
    <col min="2052" max="2052" width="3.453125" style="95" customWidth="1"/>
    <col min="2053" max="2053" width="24.54296875" style="95" bestFit="1" customWidth="1"/>
    <col min="2054" max="2054" width="2.453125" style="95" customWidth="1"/>
    <col min="2055" max="2055" width="8.54296875" style="95" customWidth="1"/>
    <col min="2056" max="2056" width="19" style="95" customWidth="1"/>
    <col min="2057" max="2057" width="11.54296875" style="95" bestFit="1" customWidth="1"/>
    <col min="2058" max="2298" width="9.26953125" style="95"/>
    <col min="2299" max="2299" width="6" style="95" customWidth="1"/>
    <col min="2300" max="2300" width="2.54296875" style="95" customWidth="1"/>
    <col min="2301" max="2301" width="52.26953125" style="95" customWidth="1"/>
    <col min="2302" max="2302" width="4.54296875" style="95" customWidth="1"/>
    <col min="2303" max="2303" width="14.26953125" style="95" customWidth="1"/>
    <col min="2304" max="2304" width="3.453125" style="95" customWidth="1"/>
    <col min="2305" max="2305" width="14.453125" style="95" customWidth="1"/>
    <col min="2306" max="2306" width="3.453125" style="95" customWidth="1"/>
    <col min="2307" max="2307" width="14.453125" style="95" customWidth="1"/>
    <col min="2308" max="2308" width="3.453125" style="95" customWidth="1"/>
    <col min="2309" max="2309" width="24.54296875" style="95" bestFit="1" customWidth="1"/>
    <col min="2310" max="2310" width="2.453125" style="95" customWidth="1"/>
    <col min="2311" max="2311" width="8.54296875" style="95" customWidth="1"/>
    <col min="2312" max="2312" width="19" style="95" customWidth="1"/>
    <col min="2313" max="2313" width="11.54296875" style="95" bestFit="1" customWidth="1"/>
    <col min="2314" max="2554" width="9.26953125" style="95"/>
    <col min="2555" max="2555" width="6" style="95" customWidth="1"/>
    <col min="2556" max="2556" width="2.54296875" style="95" customWidth="1"/>
    <col min="2557" max="2557" width="52.26953125" style="95" customWidth="1"/>
    <col min="2558" max="2558" width="4.54296875" style="95" customWidth="1"/>
    <col min="2559" max="2559" width="14.26953125" style="95" customWidth="1"/>
    <col min="2560" max="2560" width="3.453125" style="95" customWidth="1"/>
    <col min="2561" max="2561" width="14.453125" style="95" customWidth="1"/>
    <col min="2562" max="2562" width="3.453125" style="95" customWidth="1"/>
    <col min="2563" max="2563" width="14.453125" style="95" customWidth="1"/>
    <col min="2564" max="2564" width="3.453125" style="95" customWidth="1"/>
    <col min="2565" max="2565" width="24.54296875" style="95" bestFit="1" customWidth="1"/>
    <col min="2566" max="2566" width="2.453125" style="95" customWidth="1"/>
    <col min="2567" max="2567" width="8.54296875" style="95" customWidth="1"/>
    <col min="2568" max="2568" width="19" style="95" customWidth="1"/>
    <col min="2569" max="2569" width="11.54296875" style="95" bestFit="1" customWidth="1"/>
    <col min="2570" max="2810" width="9.26953125" style="95"/>
    <col min="2811" max="2811" width="6" style="95" customWidth="1"/>
    <col min="2812" max="2812" width="2.54296875" style="95" customWidth="1"/>
    <col min="2813" max="2813" width="52.26953125" style="95" customWidth="1"/>
    <col min="2814" max="2814" width="4.54296875" style="95" customWidth="1"/>
    <col min="2815" max="2815" width="14.26953125" style="95" customWidth="1"/>
    <col min="2816" max="2816" width="3.453125" style="95" customWidth="1"/>
    <col min="2817" max="2817" width="14.453125" style="95" customWidth="1"/>
    <col min="2818" max="2818" width="3.453125" style="95" customWidth="1"/>
    <col min="2819" max="2819" width="14.453125" style="95" customWidth="1"/>
    <col min="2820" max="2820" width="3.453125" style="95" customWidth="1"/>
    <col min="2821" max="2821" width="24.54296875" style="95" bestFit="1" customWidth="1"/>
    <col min="2822" max="2822" width="2.453125" style="95" customWidth="1"/>
    <col min="2823" max="2823" width="8.54296875" style="95" customWidth="1"/>
    <col min="2824" max="2824" width="19" style="95" customWidth="1"/>
    <col min="2825" max="2825" width="11.54296875" style="95" bestFit="1" customWidth="1"/>
    <col min="2826" max="3066" width="9.26953125" style="95"/>
    <col min="3067" max="3067" width="6" style="95" customWidth="1"/>
    <col min="3068" max="3068" width="2.54296875" style="95" customWidth="1"/>
    <col min="3069" max="3069" width="52.26953125" style="95" customWidth="1"/>
    <col min="3070" max="3070" width="4.54296875" style="95" customWidth="1"/>
    <col min="3071" max="3071" width="14.26953125" style="95" customWidth="1"/>
    <col min="3072" max="3072" width="3.453125" style="95" customWidth="1"/>
    <col min="3073" max="3073" width="14.453125" style="95" customWidth="1"/>
    <col min="3074" max="3074" width="3.453125" style="95" customWidth="1"/>
    <col min="3075" max="3075" width="14.453125" style="95" customWidth="1"/>
    <col min="3076" max="3076" width="3.453125" style="95" customWidth="1"/>
    <col min="3077" max="3077" width="24.54296875" style="95" bestFit="1" customWidth="1"/>
    <col min="3078" max="3078" width="2.453125" style="95" customWidth="1"/>
    <col min="3079" max="3079" width="8.54296875" style="95" customWidth="1"/>
    <col min="3080" max="3080" width="19" style="95" customWidth="1"/>
    <col min="3081" max="3081" width="11.54296875" style="95" bestFit="1" customWidth="1"/>
    <col min="3082" max="3322" width="9.26953125" style="95"/>
    <col min="3323" max="3323" width="6" style="95" customWidth="1"/>
    <col min="3324" max="3324" width="2.54296875" style="95" customWidth="1"/>
    <col min="3325" max="3325" width="52.26953125" style="95" customWidth="1"/>
    <col min="3326" max="3326" width="4.54296875" style="95" customWidth="1"/>
    <col min="3327" max="3327" width="14.26953125" style="95" customWidth="1"/>
    <col min="3328" max="3328" width="3.453125" style="95" customWidth="1"/>
    <col min="3329" max="3329" width="14.453125" style="95" customWidth="1"/>
    <col min="3330" max="3330" width="3.453125" style="95" customWidth="1"/>
    <col min="3331" max="3331" width="14.453125" style="95" customWidth="1"/>
    <col min="3332" max="3332" width="3.453125" style="95" customWidth="1"/>
    <col min="3333" max="3333" width="24.54296875" style="95" bestFit="1" customWidth="1"/>
    <col min="3334" max="3334" width="2.453125" style="95" customWidth="1"/>
    <col min="3335" max="3335" width="8.54296875" style="95" customWidth="1"/>
    <col min="3336" max="3336" width="19" style="95" customWidth="1"/>
    <col min="3337" max="3337" width="11.54296875" style="95" bestFit="1" customWidth="1"/>
    <col min="3338" max="3578" width="9.26953125" style="95"/>
    <col min="3579" max="3579" width="6" style="95" customWidth="1"/>
    <col min="3580" max="3580" width="2.54296875" style="95" customWidth="1"/>
    <col min="3581" max="3581" width="52.26953125" style="95" customWidth="1"/>
    <col min="3582" max="3582" width="4.54296875" style="95" customWidth="1"/>
    <col min="3583" max="3583" width="14.26953125" style="95" customWidth="1"/>
    <col min="3584" max="3584" width="3.453125" style="95" customWidth="1"/>
    <col min="3585" max="3585" width="14.453125" style="95" customWidth="1"/>
    <col min="3586" max="3586" width="3.453125" style="95" customWidth="1"/>
    <col min="3587" max="3587" width="14.453125" style="95" customWidth="1"/>
    <col min="3588" max="3588" width="3.453125" style="95" customWidth="1"/>
    <col min="3589" max="3589" width="24.54296875" style="95" bestFit="1" customWidth="1"/>
    <col min="3590" max="3590" width="2.453125" style="95" customWidth="1"/>
    <col min="3591" max="3591" width="8.54296875" style="95" customWidth="1"/>
    <col min="3592" max="3592" width="19" style="95" customWidth="1"/>
    <col min="3593" max="3593" width="11.54296875" style="95" bestFit="1" customWidth="1"/>
    <col min="3594" max="3834" width="9.26953125" style="95"/>
    <col min="3835" max="3835" width="6" style="95" customWidth="1"/>
    <col min="3836" max="3836" width="2.54296875" style="95" customWidth="1"/>
    <col min="3837" max="3837" width="52.26953125" style="95" customWidth="1"/>
    <col min="3838" max="3838" width="4.54296875" style="95" customWidth="1"/>
    <col min="3839" max="3839" width="14.26953125" style="95" customWidth="1"/>
    <col min="3840" max="3840" width="3.453125" style="95" customWidth="1"/>
    <col min="3841" max="3841" width="14.453125" style="95" customWidth="1"/>
    <col min="3842" max="3842" width="3.453125" style="95" customWidth="1"/>
    <col min="3843" max="3843" width="14.453125" style="95" customWidth="1"/>
    <col min="3844" max="3844" width="3.453125" style="95" customWidth="1"/>
    <col min="3845" max="3845" width="24.54296875" style="95" bestFit="1" customWidth="1"/>
    <col min="3846" max="3846" width="2.453125" style="95" customWidth="1"/>
    <col min="3847" max="3847" width="8.54296875" style="95" customWidth="1"/>
    <col min="3848" max="3848" width="19" style="95" customWidth="1"/>
    <col min="3849" max="3849" width="11.54296875" style="95" bestFit="1" customWidth="1"/>
    <col min="3850" max="4090" width="9.26953125" style="95"/>
    <col min="4091" max="4091" width="6" style="95" customWidth="1"/>
    <col min="4092" max="4092" width="2.54296875" style="95" customWidth="1"/>
    <col min="4093" max="4093" width="52.26953125" style="95" customWidth="1"/>
    <col min="4094" max="4094" width="4.54296875" style="95" customWidth="1"/>
    <col min="4095" max="4095" width="14.26953125" style="95" customWidth="1"/>
    <col min="4096" max="4096" width="3.453125" style="95" customWidth="1"/>
    <col min="4097" max="4097" width="14.453125" style="95" customWidth="1"/>
    <col min="4098" max="4098" width="3.453125" style="95" customWidth="1"/>
    <col min="4099" max="4099" width="14.453125" style="95" customWidth="1"/>
    <col min="4100" max="4100" width="3.453125" style="95" customWidth="1"/>
    <col min="4101" max="4101" width="24.54296875" style="95" bestFit="1" customWidth="1"/>
    <col min="4102" max="4102" width="2.453125" style="95" customWidth="1"/>
    <col min="4103" max="4103" width="8.54296875" style="95" customWidth="1"/>
    <col min="4104" max="4104" width="19" style="95" customWidth="1"/>
    <col min="4105" max="4105" width="11.54296875" style="95" bestFit="1" customWidth="1"/>
    <col min="4106" max="4346" width="9.26953125" style="95"/>
    <col min="4347" max="4347" width="6" style="95" customWidth="1"/>
    <col min="4348" max="4348" width="2.54296875" style="95" customWidth="1"/>
    <col min="4349" max="4349" width="52.26953125" style="95" customWidth="1"/>
    <col min="4350" max="4350" width="4.54296875" style="95" customWidth="1"/>
    <col min="4351" max="4351" width="14.26953125" style="95" customWidth="1"/>
    <col min="4352" max="4352" width="3.453125" style="95" customWidth="1"/>
    <col min="4353" max="4353" width="14.453125" style="95" customWidth="1"/>
    <col min="4354" max="4354" width="3.453125" style="95" customWidth="1"/>
    <col min="4355" max="4355" width="14.453125" style="95" customWidth="1"/>
    <col min="4356" max="4356" width="3.453125" style="95" customWidth="1"/>
    <col min="4357" max="4357" width="24.54296875" style="95" bestFit="1" customWidth="1"/>
    <col min="4358" max="4358" width="2.453125" style="95" customWidth="1"/>
    <col min="4359" max="4359" width="8.54296875" style="95" customWidth="1"/>
    <col min="4360" max="4360" width="19" style="95" customWidth="1"/>
    <col min="4361" max="4361" width="11.54296875" style="95" bestFit="1" customWidth="1"/>
    <col min="4362" max="4602" width="9.26953125" style="95"/>
    <col min="4603" max="4603" width="6" style="95" customWidth="1"/>
    <col min="4604" max="4604" width="2.54296875" style="95" customWidth="1"/>
    <col min="4605" max="4605" width="52.26953125" style="95" customWidth="1"/>
    <col min="4606" max="4606" width="4.54296875" style="95" customWidth="1"/>
    <col min="4607" max="4607" width="14.26953125" style="95" customWidth="1"/>
    <col min="4608" max="4608" width="3.453125" style="95" customWidth="1"/>
    <col min="4609" max="4609" width="14.453125" style="95" customWidth="1"/>
    <col min="4610" max="4610" width="3.453125" style="95" customWidth="1"/>
    <col min="4611" max="4611" width="14.453125" style="95" customWidth="1"/>
    <col min="4612" max="4612" width="3.453125" style="95" customWidth="1"/>
    <col min="4613" max="4613" width="24.54296875" style="95" bestFit="1" customWidth="1"/>
    <col min="4614" max="4614" width="2.453125" style="95" customWidth="1"/>
    <col min="4615" max="4615" width="8.54296875" style="95" customWidth="1"/>
    <col min="4616" max="4616" width="19" style="95" customWidth="1"/>
    <col min="4617" max="4617" width="11.54296875" style="95" bestFit="1" customWidth="1"/>
    <col min="4618" max="4858" width="9.26953125" style="95"/>
    <col min="4859" max="4859" width="6" style="95" customWidth="1"/>
    <col min="4860" max="4860" width="2.54296875" style="95" customWidth="1"/>
    <col min="4861" max="4861" width="52.26953125" style="95" customWidth="1"/>
    <col min="4862" max="4862" width="4.54296875" style="95" customWidth="1"/>
    <col min="4863" max="4863" width="14.26953125" style="95" customWidth="1"/>
    <col min="4864" max="4864" width="3.453125" style="95" customWidth="1"/>
    <col min="4865" max="4865" width="14.453125" style="95" customWidth="1"/>
    <col min="4866" max="4866" width="3.453125" style="95" customWidth="1"/>
    <col min="4867" max="4867" width="14.453125" style="95" customWidth="1"/>
    <col min="4868" max="4868" width="3.453125" style="95" customWidth="1"/>
    <col min="4869" max="4869" width="24.54296875" style="95" bestFit="1" customWidth="1"/>
    <col min="4870" max="4870" width="2.453125" style="95" customWidth="1"/>
    <col min="4871" max="4871" width="8.54296875" style="95" customWidth="1"/>
    <col min="4872" max="4872" width="19" style="95" customWidth="1"/>
    <col min="4873" max="4873" width="11.54296875" style="95" bestFit="1" customWidth="1"/>
    <col min="4874" max="5114" width="9.26953125" style="95"/>
    <col min="5115" max="5115" width="6" style="95" customWidth="1"/>
    <col min="5116" max="5116" width="2.54296875" style="95" customWidth="1"/>
    <col min="5117" max="5117" width="52.26953125" style="95" customWidth="1"/>
    <col min="5118" max="5118" width="4.54296875" style="95" customWidth="1"/>
    <col min="5119" max="5119" width="14.26953125" style="95" customWidth="1"/>
    <col min="5120" max="5120" width="3.453125" style="95" customWidth="1"/>
    <col min="5121" max="5121" width="14.453125" style="95" customWidth="1"/>
    <col min="5122" max="5122" width="3.453125" style="95" customWidth="1"/>
    <col min="5123" max="5123" width="14.453125" style="95" customWidth="1"/>
    <col min="5124" max="5124" width="3.453125" style="95" customWidth="1"/>
    <col min="5125" max="5125" width="24.54296875" style="95" bestFit="1" customWidth="1"/>
    <col min="5126" max="5126" width="2.453125" style="95" customWidth="1"/>
    <col min="5127" max="5127" width="8.54296875" style="95" customWidth="1"/>
    <col min="5128" max="5128" width="19" style="95" customWidth="1"/>
    <col min="5129" max="5129" width="11.54296875" style="95" bestFit="1" customWidth="1"/>
    <col min="5130" max="5370" width="9.26953125" style="95"/>
    <col min="5371" max="5371" width="6" style="95" customWidth="1"/>
    <col min="5372" max="5372" width="2.54296875" style="95" customWidth="1"/>
    <col min="5373" max="5373" width="52.26953125" style="95" customWidth="1"/>
    <col min="5374" max="5374" width="4.54296875" style="95" customWidth="1"/>
    <col min="5375" max="5375" width="14.26953125" style="95" customWidth="1"/>
    <col min="5376" max="5376" width="3.453125" style="95" customWidth="1"/>
    <col min="5377" max="5377" width="14.453125" style="95" customWidth="1"/>
    <col min="5378" max="5378" width="3.453125" style="95" customWidth="1"/>
    <col min="5379" max="5379" width="14.453125" style="95" customWidth="1"/>
    <col min="5380" max="5380" width="3.453125" style="95" customWidth="1"/>
    <col min="5381" max="5381" width="24.54296875" style="95" bestFit="1" customWidth="1"/>
    <col min="5382" max="5382" width="2.453125" style="95" customWidth="1"/>
    <col min="5383" max="5383" width="8.54296875" style="95" customWidth="1"/>
    <col min="5384" max="5384" width="19" style="95" customWidth="1"/>
    <col min="5385" max="5385" width="11.54296875" style="95" bestFit="1" customWidth="1"/>
    <col min="5386" max="5626" width="9.26953125" style="95"/>
    <col min="5627" max="5627" width="6" style="95" customWidth="1"/>
    <col min="5628" max="5628" width="2.54296875" style="95" customWidth="1"/>
    <col min="5629" max="5629" width="52.26953125" style="95" customWidth="1"/>
    <col min="5630" max="5630" width="4.54296875" style="95" customWidth="1"/>
    <col min="5631" max="5631" width="14.26953125" style="95" customWidth="1"/>
    <col min="5632" max="5632" width="3.453125" style="95" customWidth="1"/>
    <col min="5633" max="5633" width="14.453125" style="95" customWidth="1"/>
    <col min="5634" max="5634" width="3.453125" style="95" customWidth="1"/>
    <col min="5635" max="5635" width="14.453125" style="95" customWidth="1"/>
    <col min="5636" max="5636" width="3.453125" style="95" customWidth="1"/>
    <col min="5637" max="5637" width="24.54296875" style="95" bestFit="1" customWidth="1"/>
    <col min="5638" max="5638" width="2.453125" style="95" customWidth="1"/>
    <col min="5639" max="5639" width="8.54296875" style="95" customWidth="1"/>
    <col min="5640" max="5640" width="19" style="95" customWidth="1"/>
    <col min="5641" max="5641" width="11.54296875" style="95" bestFit="1" customWidth="1"/>
    <col min="5642" max="5882" width="9.26953125" style="95"/>
    <col min="5883" max="5883" width="6" style="95" customWidth="1"/>
    <col min="5884" max="5884" width="2.54296875" style="95" customWidth="1"/>
    <col min="5885" max="5885" width="52.26953125" style="95" customWidth="1"/>
    <col min="5886" max="5886" width="4.54296875" style="95" customWidth="1"/>
    <col min="5887" max="5887" width="14.26953125" style="95" customWidth="1"/>
    <col min="5888" max="5888" width="3.453125" style="95" customWidth="1"/>
    <col min="5889" max="5889" width="14.453125" style="95" customWidth="1"/>
    <col min="5890" max="5890" width="3.453125" style="95" customWidth="1"/>
    <col min="5891" max="5891" width="14.453125" style="95" customWidth="1"/>
    <col min="5892" max="5892" width="3.453125" style="95" customWidth="1"/>
    <col min="5893" max="5893" width="24.54296875" style="95" bestFit="1" customWidth="1"/>
    <col min="5894" max="5894" width="2.453125" style="95" customWidth="1"/>
    <col min="5895" max="5895" width="8.54296875" style="95" customWidth="1"/>
    <col min="5896" max="5896" width="19" style="95" customWidth="1"/>
    <col min="5897" max="5897" width="11.54296875" style="95" bestFit="1" customWidth="1"/>
    <col min="5898" max="6138" width="9.26953125" style="95"/>
    <col min="6139" max="6139" width="6" style="95" customWidth="1"/>
    <col min="6140" max="6140" width="2.54296875" style="95" customWidth="1"/>
    <col min="6141" max="6141" width="52.26953125" style="95" customWidth="1"/>
    <col min="6142" max="6142" width="4.54296875" style="95" customWidth="1"/>
    <col min="6143" max="6143" width="14.26953125" style="95" customWidth="1"/>
    <col min="6144" max="6144" width="3.453125" style="95" customWidth="1"/>
    <col min="6145" max="6145" width="14.453125" style="95" customWidth="1"/>
    <col min="6146" max="6146" width="3.453125" style="95" customWidth="1"/>
    <col min="6147" max="6147" width="14.453125" style="95" customWidth="1"/>
    <col min="6148" max="6148" width="3.453125" style="95" customWidth="1"/>
    <col min="6149" max="6149" width="24.54296875" style="95" bestFit="1" customWidth="1"/>
    <col min="6150" max="6150" width="2.453125" style="95" customWidth="1"/>
    <col min="6151" max="6151" width="8.54296875" style="95" customWidth="1"/>
    <col min="6152" max="6152" width="19" style="95" customWidth="1"/>
    <col min="6153" max="6153" width="11.54296875" style="95" bestFit="1" customWidth="1"/>
    <col min="6154" max="6394" width="9.26953125" style="95"/>
    <col min="6395" max="6395" width="6" style="95" customWidth="1"/>
    <col min="6396" max="6396" width="2.54296875" style="95" customWidth="1"/>
    <col min="6397" max="6397" width="52.26953125" style="95" customWidth="1"/>
    <col min="6398" max="6398" width="4.54296875" style="95" customWidth="1"/>
    <col min="6399" max="6399" width="14.26953125" style="95" customWidth="1"/>
    <col min="6400" max="6400" width="3.453125" style="95" customWidth="1"/>
    <col min="6401" max="6401" width="14.453125" style="95" customWidth="1"/>
    <col min="6402" max="6402" width="3.453125" style="95" customWidth="1"/>
    <col min="6403" max="6403" width="14.453125" style="95" customWidth="1"/>
    <col min="6404" max="6404" width="3.453125" style="95" customWidth="1"/>
    <col min="6405" max="6405" width="24.54296875" style="95" bestFit="1" customWidth="1"/>
    <col min="6406" max="6406" width="2.453125" style="95" customWidth="1"/>
    <col min="6407" max="6407" width="8.54296875" style="95" customWidth="1"/>
    <col min="6408" max="6408" width="19" style="95" customWidth="1"/>
    <col min="6409" max="6409" width="11.54296875" style="95" bestFit="1" customWidth="1"/>
    <col min="6410" max="6650" width="9.26953125" style="95"/>
    <col min="6651" max="6651" width="6" style="95" customWidth="1"/>
    <col min="6652" max="6652" width="2.54296875" style="95" customWidth="1"/>
    <col min="6653" max="6653" width="52.26953125" style="95" customWidth="1"/>
    <col min="6654" max="6654" width="4.54296875" style="95" customWidth="1"/>
    <col min="6655" max="6655" width="14.26953125" style="95" customWidth="1"/>
    <col min="6656" max="6656" width="3.453125" style="95" customWidth="1"/>
    <col min="6657" max="6657" width="14.453125" style="95" customWidth="1"/>
    <col min="6658" max="6658" width="3.453125" style="95" customWidth="1"/>
    <col min="6659" max="6659" width="14.453125" style="95" customWidth="1"/>
    <col min="6660" max="6660" width="3.453125" style="95" customWidth="1"/>
    <col min="6661" max="6661" width="24.54296875" style="95" bestFit="1" customWidth="1"/>
    <col min="6662" max="6662" width="2.453125" style="95" customWidth="1"/>
    <col min="6663" max="6663" width="8.54296875" style="95" customWidth="1"/>
    <col min="6664" max="6664" width="19" style="95" customWidth="1"/>
    <col min="6665" max="6665" width="11.54296875" style="95" bestFit="1" customWidth="1"/>
    <col min="6666" max="6906" width="9.26953125" style="95"/>
    <col min="6907" max="6907" width="6" style="95" customWidth="1"/>
    <col min="6908" max="6908" width="2.54296875" style="95" customWidth="1"/>
    <col min="6909" max="6909" width="52.26953125" style="95" customWidth="1"/>
    <col min="6910" max="6910" width="4.54296875" style="95" customWidth="1"/>
    <col min="6911" max="6911" width="14.26953125" style="95" customWidth="1"/>
    <col min="6912" max="6912" width="3.453125" style="95" customWidth="1"/>
    <col min="6913" max="6913" width="14.453125" style="95" customWidth="1"/>
    <col min="6914" max="6914" width="3.453125" style="95" customWidth="1"/>
    <col min="6915" max="6915" width="14.453125" style="95" customWidth="1"/>
    <col min="6916" max="6916" width="3.453125" style="95" customWidth="1"/>
    <col min="6917" max="6917" width="24.54296875" style="95" bestFit="1" customWidth="1"/>
    <col min="6918" max="6918" width="2.453125" style="95" customWidth="1"/>
    <col min="6919" max="6919" width="8.54296875" style="95" customWidth="1"/>
    <col min="6920" max="6920" width="19" style="95" customWidth="1"/>
    <col min="6921" max="6921" width="11.54296875" style="95" bestFit="1" customWidth="1"/>
    <col min="6922" max="7162" width="9.26953125" style="95"/>
    <col min="7163" max="7163" width="6" style="95" customWidth="1"/>
    <col min="7164" max="7164" width="2.54296875" style="95" customWidth="1"/>
    <col min="7165" max="7165" width="52.26953125" style="95" customWidth="1"/>
    <col min="7166" max="7166" width="4.54296875" style="95" customWidth="1"/>
    <col min="7167" max="7167" width="14.26953125" style="95" customWidth="1"/>
    <col min="7168" max="7168" width="3.453125" style="95" customWidth="1"/>
    <col min="7169" max="7169" width="14.453125" style="95" customWidth="1"/>
    <col min="7170" max="7170" width="3.453125" style="95" customWidth="1"/>
    <col min="7171" max="7171" width="14.453125" style="95" customWidth="1"/>
    <col min="7172" max="7172" width="3.453125" style="95" customWidth="1"/>
    <col min="7173" max="7173" width="24.54296875" style="95" bestFit="1" customWidth="1"/>
    <col min="7174" max="7174" width="2.453125" style="95" customWidth="1"/>
    <col min="7175" max="7175" width="8.54296875" style="95" customWidth="1"/>
    <col min="7176" max="7176" width="19" style="95" customWidth="1"/>
    <col min="7177" max="7177" width="11.54296875" style="95" bestFit="1" customWidth="1"/>
    <col min="7178" max="7418" width="9.26953125" style="95"/>
    <col min="7419" max="7419" width="6" style="95" customWidth="1"/>
    <col min="7420" max="7420" width="2.54296875" style="95" customWidth="1"/>
    <col min="7421" max="7421" width="52.26953125" style="95" customWidth="1"/>
    <col min="7422" max="7422" width="4.54296875" style="95" customWidth="1"/>
    <col min="7423" max="7423" width="14.26953125" style="95" customWidth="1"/>
    <col min="7424" max="7424" width="3.453125" style="95" customWidth="1"/>
    <col min="7425" max="7425" width="14.453125" style="95" customWidth="1"/>
    <col min="7426" max="7426" width="3.453125" style="95" customWidth="1"/>
    <col min="7427" max="7427" width="14.453125" style="95" customWidth="1"/>
    <col min="7428" max="7428" width="3.453125" style="95" customWidth="1"/>
    <col min="7429" max="7429" width="24.54296875" style="95" bestFit="1" customWidth="1"/>
    <col min="7430" max="7430" width="2.453125" style="95" customWidth="1"/>
    <col min="7431" max="7431" width="8.54296875" style="95" customWidth="1"/>
    <col min="7432" max="7432" width="19" style="95" customWidth="1"/>
    <col min="7433" max="7433" width="11.54296875" style="95" bestFit="1" customWidth="1"/>
    <col min="7434" max="7674" width="9.26953125" style="95"/>
    <col min="7675" max="7675" width="6" style="95" customWidth="1"/>
    <col min="7676" max="7676" width="2.54296875" style="95" customWidth="1"/>
    <col min="7677" max="7677" width="52.26953125" style="95" customWidth="1"/>
    <col min="7678" max="7678" width="4.54296875" style="95" customWidth="1"/>
    <col min="7679" max="7679" width="14.26953125" style="95" customWidth="1"/>
    <col min="7680" max="7680" width="3.453125" style="95" customWidth="1"/>
    <col min="7681" max="7681" width="14.453125" style="95" customWidth="1"/>
    <col min="7682" max="7682" width="3.453125" style="95" customWidth="1"/>
    <col min="7683" max="7683" width="14.453125" style="95" customWidth="1"/>
    <col min="7684" max="7684" width="3.453125" style="95" customWidth="1"/>
    <col min="7685" max="7685" width="24.54296875" style="95" bestFit="1" customWidth="1"/>
    <col min="7686" max="7686" width="2.453125" style="95" customWidth="1"/>
    <col min="7687" max="7687" width="8.54296875" style="95" customWidth="1"/>
    <col min="7688" max="7688" width="19" style="95" customWidth="1"/>
    <col min="7689" max="7689" width="11.54296875" style="95" bestFit="1" customWidth="1"/>
    <col min="7690" max="7930" width="9.26953125" style="95"/>
    <col min="7931" max="7931" width="6" style="95" customWidth="1"/>
    <col min="7932" max="7932" width="2.54296875" style="95" customWidth="1"/>
    <col min="7933" max="7933" width="52.26953125" style="95" customWidth="1"/>
    <col min="7934" max="7934" width="4.54296875" style="95" customWidth="1"/>
    <col min="7935" max="7935" width="14.26953125" style="95" customWidth="1"/>
    <col min="7936" max="7936" width="3.453125" style="95" customWidth="1"/>
    <col min="7937" max="7937" width="14.453125" style="95" customWidth="1"/>
    <col min="7938" max="7938" width="3.453125" style="95" customWidth="1"/>
    <col min="7939" max="7939" width="14.453125" style="95" customWidth="1"/>
    <col min="7940" max="7940" width="3.453125" style="95" customWidth="1"/>
    <col min="7941" max="7941" width="24.54296875" style="95" bestFit="1" customWidth="1"/>
    <col min="7942" max="7942" width="2.453125" style="95" customWidth="1"/>
    <col min="7943" max="7943" width="8.54296875" style="95" customWidth="1"/>
    <col min="7944" max="7944" width="19" style="95" customWidth="1"/>
    <col min="7945" max="7945" width="11.54296875" style="95" bestFit="1" customWidth="1"/>
    <col min="7946" max="8186" width="9.26953125" style="95"/>
    <col min="8187" max="8187" width="6" style="95" customWidth="1"/>
    <col min="8188" max="8188" width="2.54296875" style="95" customWidth="1"/>
    <col min="8189" max="8189" width="52.26953125" style="95" customWidth="1"/>
    <col min="8190" max="8190" width="4.54296875" style="95" customWidth="1"/>
    <col min="8191" max="8191" width="14.26953125" style="95" customWidth="1"/>
    <col min="8192" max="8192" width="3.453125" style="95" customWidth="1"/>
    <col min="8193" max="8193" width="14.453125" style="95" customWidth="1"/>
    <col min="8194" max="8194" width="3.453125" style="95" customWidth="1"/>
    <col min="8195" max="8195" width="14.453125" style="95" customWidth="1"/>
    <col min="8196" max="8196" width="3.453125" style="95" customWidth="1"/>
    <col min="8197" max="8197" width="24.54296875" style="95" bestFit="1" customWidth="1"/>
    <col min="8198" max="8198" width="2.453125" style="95" customWidth="1"/>
    <col min="8199" max="8199" width="8.54296875" style="95" customWidth="1"/>
    <col min="8200" max="8200" width="19" style="95" customWidth="1"/>
    <col min="8201" max="8201" width="11.54296875" style="95" bestFit="1" customWidth="1"/>
    <col min="8202" max="8442" width="9.26953125" style="95"/>
    <col min="8443" max="8443" width="6" style="95" customWidth="1"/>
    <col min="8444" max="8444" width="2.54296875" style="95" customWidth="1"/>
    <col min="8445" max="8445" width="52.26953125" style="95" customWidth="1"/>
    <col min="8446" max="8446" width="4.54296875" style="95" customWidth="1"/>
    <col min="8447" max="8447" width="14.26953125" style="95" customWidth="1"/>
    <col min="8448" max="8448" width="3.453125" style="95" customWidth="1"/>
    <col min="8449" max="8449" width="14.453125" style="95" customWidth="1"/>
    <col min="8450" max="8450" width="3.453125" style="95" customWidth="1"/>
    <col min="8451" max="8451" width="14.453125" style="95" customWidth="1"/>
    <col min="8452" max="8452" width="3.453125" style="95" customWidth="1"/>
    <col min="8453" max="8453" width="24.54296875" style="95" bestFit="1" customWidth="1"/>
    <col min="8454" max="8454" width="2.453125" style="95" customWidth="1"/>
    <col min="8455" max="8455" width="8.54296875" style="95" customWidth="1"/>
    <col min="8456" max="8456" width="19" style="95" customWidth="1"/>
    <col min="8457" max="8457" width="11.54296875" style="95" bestFit="1" customWidth="1"/>
    <col min="8458" max="8698" width="9.26953125" style="95"/>
    <col min="8699" max="8699" width="6" style="95" customWidth="1"/>
    <col min="8700" max="8700" width="2.54296875" style="95" customWidth="1"/>
    <col min="8701" max="8701" width="52.26953125" style="95" customWidth="1"/>
    <col min="8702" max="8702" width="4.54296875" style="95" customWidth="1"/>
    <col min="8703" max="8703" width="14.26953125" style="95" customWidth="1"/>
    <col min="8704" max="8704" width="3.453125" style="95" customWidth="1"/>
    <col min="8705" max="8705" width="14.453125" style="95" customWidth="1"/>
    <col min="8706" max="8706" width="3.453125" style="95" customWidth="1"/>
    <col min="8707" max="8707" width="14.453125" style="95" customWidth="1"/>
    <col min="8708" max="8708" width="3.453125" style="95" customWidth="1"/>
    <col min="8709" max="8709" width="24.54296875" style="95" bestFit="1" customWidth="1"/>
    <col min="8710" max="8710" width="2.453125" style="95" customWidth="1"/>
    <col min="8711" max="8711" width="8.54296875" style="95" customWidth="1"/>
    <col min="8712" max="8712" width="19" style="95" customWidth="1"/>
    <col min="8713" max="8713" width="11.54296875" style="95" bestFit="1" customWidth="1"/>
    <col min="8714" max="8954" width="9.26953125" style="95"/>
    <col min="8955" max="8955" width="6" style="95" customWidth="1"/>
    <col min="8956" max="8956" width="2.54296875" style="95" customWidth="1"/>
    <col min="8957" max="8957" width="52.26953125" style="95" customWidth="1"/>
    <col min="8958" max="8958" width="4.54296875" style="95" customWidth="1"/>
    <col min="8959" max="8959" width="14.26953125" style="95" customWidth="1"/>
    <col min="8960" max="8960" width="3.453125" style="95" customWidth="1"/>
    <col min="8961" max="8961" width="14.453125" style="95" customWidth="1"/>
    <col min="8962" max="8962" width="3.453125" style="95" customWidth="1"/>
    <col min="8963" max="8963" width="14.453125" style="95" customWidth="1"/>
    <col min="8964" max="8964" width="3.453125" style="95" customWidth="1"/>
    <col min="8965" max="8965" width="24.54296875" style="95" bestFit="1" customWidth="1"/>
    <col min="8966" max="8966" width="2.453125" style="95" customWidth="1"/>
    <col min="8967" max="8967" width="8.54296875" style="95" customWidth="1"/>
    <col min="8968" max="8968" width="19" style="95" customWidth="1"/>
    <col min="8969" max="8969" width="11.54296875" style="95" bestFit="1" customWidth="1"/>
    <col min="8970" max="9210" width="9.26953125" style="95"/>
    <col min="9211" max="9211" width="6" style="95" customWidth="1"/>
    <col min="9212" max="9212" width="2.54296875" style="95" customWidth="1"/>
    <col min="9213" max="9213" width="52.26953125" style="95" customWidth="1"/>
    <col min="9214" max="9214" width="4.54296875" style="95" customWidth="1"/>
    <col min="9215" max="9215" width="14.26953125" style="95" customWidth="1"/>
    <col min="9216" max="9216" width="3.453125" style="95" customWidth="1"/>
    <col min="9217" max="9217" width="14.453125" style="95" customWidth="1"/>
    <col min="9218" max="9218" width="3.453125" style="95" customWidth="1"/>
    <col min="9219" max="9219" width="14.453125" style="95" customWidth="1"/>
    <col min="9220" max="9220" width="3.453125" style="95" customWidth="1"/>
    <col min="9221" max="9221" width="24.54296875" style="95" bestFit="1" customWidth="1"/>
    <col min="9222" max="9222" width="2.453125" style="95" customWidth="1"/>
    <col min="9223" max="9223" width="8.54296875" style="95" customWidth="1"/>
    <col min="9224" max="9224" width="19" style="95" customWidth="1"/>
    <col min="9225" max="9225" width="11.54296875" style="95" bestFit="1" customWidth="1"/>
    <col min="9226" max="9466" width="9.26953125" style="95"/>
    <col min="9467" max="9467" width="6" style="95" customWidth="1"/>
    <col min="9468" max="9468" width="2.54296875" style="95" customWidth="1"/>
    <col min="9469" max="9469" width="52.26953125" style="95" customWidth="1"/>
    <col min="9470" max="9470" width="4.54296875" style="95" customWidth="1"/>
    <col min="9471" max="9471" width="14.26953125" style="95" customWidth="1"/>
    <col min="9472" max="9472" width="3.453125" style="95" customWidth="1"/>
    <col min="9473" max="9473" width="14.453125" style="95" customWidth="1"/>
    <col min="9474" max="9474" width="3.453125" style="95" customWidth="1"/>
    <col min="9475" max="9475" width="14.453125" style="95" customWidth="1"/>
    <col min="9476" max="9476" width="3.453125" style="95" customWidth="1"/>
    <col min="9477" max="9477" width="24.54296875" style="95" bestFit="1" customWidth="1"/>
    <col min="9478" max="9478" width="2.453125" style="95" customWidth="1"/>
    <col min="9479" max="9479" width="8.54296875" style="95" customWidth="1"/>
    <col min="9480" max="9480" width="19" style="95" customWidth="1"/>
    <col min="9481" max="9481" width="11.54296875" style="95" bestFit="1" customWidth="1"/>
    <col min="9482" max="9722" width="9.26953125" style="95"/>
    <col min="9723" max="9723" width="6" style="95" customWidth="1"/>
    <col min="9724" max="9724" width="2.54296875" style="95" customWidth="1"/>
    <col min="9725" max="9725" width="52.26953125" style="95" customWidth="1"/>
    <col min="9726" max="9726" width="4.54296875" style="95" customWidth="1"/>
    <col min="9727" max="9727" width="14.26953125" style="95" customWidth="1"/>
    <col min="9728" max="9728" width="3.453125" style="95" customWidth="1"/>
    <col min="9729" max="9729" width="14.453125" style="95" customWidth="1"/>
    <col min="9730" max="9730" width="3.453125" style="95" customWidth="1"/>
    <col min="9731" max="9731" width="14.453125" style="95" customWidth="1"/>
    <col min="9732" max="9732" width="3.453125" style="95" customWidth="1"/>
    <col min="9733" max="9733" width="24.54296875" style="95" bestFit="1" customWidth="1"/>
    <col min="9734" max="9734" width="2.453125" style="95" customWidth="1"/>
    <col min="9735" max="9735" width="8.54296875" style="95" customWidth="1"/>
    <col min="9736" max="9736" width="19" style="95" customWidth="1"/>
    <col min="9737" max="9737" width="11.54296875" style="95" bestFit="1" customWidth="1"/>
    <col min="9738" max="9978" width="9.26953125" style="95"/>
    <col min="9979" max="9979" width="6" style="95" customWidth="1"/>
    <col min="9980" max="9980" width="2.54296875" style="95" customWidth="1"/>
    <col min="9981" max="9981" width="52.26953125" style="95" customWidth="1"/>
    <col min="9982" max="9982" width="4.54296875" style="95" customWidth="1"/>
    <col min="9983" max="9983" width="14.26953125" style="95" customWidth="1"/>
    <col min="9984" max="9984" width="3.453125" style="95" customWidth="1"/>
    <col min="9985" max="9985" width="14.453125" style="95" customWidth="1"/>
    <col min="9986" max="9986" width="3.453125" style="95" customWidth="1"/>
    <col min="9987" max="9987" width="14.453125" style="95" customWidth="1"/>
    <col min="9988" max="9988" width="3.453125" style="95" customWidth="1"/>
    <col min="9989" max="9989" width="24.54296875" style="95" bestFit="1" customWidth="1"/>
    <col min="9990" max="9990" width="2.453125" style="95" customWidth="1"/>
    <col min="9991" max="9991" width="8.54296875" style="95" customWidth="1"/>
    <col min="9992" max="9992" width="19" style="95" customWidth="1"/>
    <col min="9993" max="9993" width="11.54296875" style="95" bestFit="1" customWidth="1"/>
    <col min="9994" max="10234" width="9.26953125" style="95"/>
    <col min="10235" max="10235" width="6" style="95" customWidth="1"/>
    <col min="10236" max="10236" width="2.54296875" style="95" customWidth="1"/>
    <col min="10237" max="10237" width="52.26953125" style="95" customWidth="1"/>
    <col min="10238" max="10238" width="4.54296875" style="95" customWidth="1"/>
    <col min="10239" max="10239" width="14.26953125" style="95" customWidth="1"/>
    <col min="10240" max="10240" width="3.453125" style="95" customWidth="1"/>
    <col min="10241" max="10241" width="14.453125" style="95" customWidth="1"/>
    <col min="10242" max="10242" width="3.453125" style="95" customWidth="1"/>
    <col min="10243" max="10243" width="14.453125" style="95" customWidth="1"/>
    <col min="10244" max="10244" width="3.453125" style="95" customWidth="1"/>
    <col min="10245" max="10245" width="24.54296875" style="95" bestFit="1" customWidth="1"/>
    <col min="10246" max="10246" width="2.453125" style="95" customWidth="1"/>
    <col min="10247" max="10247" width="8.54296875" style="95" customWidth="1"/>
    <col min="10248" max="10248" width="19" style="95" customWidth="1"/>
    <col min="10249" max="10249" width="11.54296875" style="95" bestFit="1" customWidth="1"/>
    <col min="10250" max="10490" width="9.26953125" style="95"/>
    <col min="10491" max="10491" width="6" style="95" customWidth="1"/>
    <col min="10492" max="10492" width="2.54296875" style="95" customWidth="1"/>
    <col min="10493" max="10493" width="52.26953125" style="95" customWidth="1"/>
    <col min="10494" max="10494" width="4.54296875" style="95" customWidth="1"/>
    <col min="10495" max="10495" width="14.26953125" style="95" customWidth="1"/>
    <col min="10496" max="10496" width="3.453125" style="95" customWidth="1"/>
    <col min="10497" max="10497" width="14.453125" style="95" customWidth="1"/>
    <col min="10498" max="10498" width="3.453125" style="95" customWidth="1"/>
    <col min="10499" max="10499" width="14.453125" style="95" customWidth="1"/>
    <col min="10500" max="10500" width="3.453125" style="95" customWidth="1"/>
    <col min="10501" max="10501" width="24.54296875" style="95" bestFit="1" customWidth="1"/>
    <col min="10502" max="10502" width="2.453125" style="95" customWidth="1"/>
    <col min="10503" max="10503" width="8.54296875" style="95" customWidth="1"/>
    <col min="10504" max="10504" width="19" style="95" customWidth="1"/>
    <col min="10505" max="10505" width="11.54296875" style="95" bestFit="1" customWidth="1"/>
    <col min="10506" max="10746" width="9.26953125" style="95"/>
    <col min="10747" max="10747" width="6" style="95" customWidth="1"/>
    <col min="10748" max="10748" width="2.54296875" style="95" customWidth="1"/>
    <col min="10749" max="10749" width="52.26953125" style="95" customWidth="1"/>
    <col min="10750" max="10750" width="4.54296875" style="95" customWidth="1"/>
    <col min="10751" max="10751" width="14.26953125" style="95" customWidth="1"/>
    <col min="10752" max="10752" width="3.453125" style="95" customWidth="1"/>
    <col min="10753" max="10753" width="14.453125" style="95" customWidth="1"/>
    <col min="10754" max="10754" width="3.453125" style="95" customWidth="1"/>
    <col min="10755" max="10755" width="14.453125" style="95" customWidth="1"/>
    <col min="10756" max="10756" width="3.453125" style="95" customWidth="1"/>
    <col min="10757" max="10757" width="24.54296875" style="95" bestFit="1" customWidth="1"/>
    <col min="10758" max="10758" width="2.453125" style="95" customWidth="1"/>
    <col min="10759" max="10759" width="8.54296875" style="95" customWidth="1"/>
    <col min="10760" max="10760" width="19" style="95" customWidth="1"/>
    <col min="10761" max="10761" width="11.54296875" style="95" bestFit="1" customWidth="1"/>
    <col min="10762" max="11002" width="9.26953125" style="95"/>
    <col min="11003" max="11003" width="6" style="95" customWidth="1"/>
    <col min="11004" max="11004" width="2.54296875" style="95" customWidth="1"/>
    <col min="11005" max="11005" width="52.26953125" style="95" customWidth="1"/>
    <col min="11006" max="11006" width="4.54296875" style="95" customWidth="1"/>
    <col min="11007" max="11007" width="14.26953125" style="95" customWidth="1"/>
    <col min="11008" max="11008" width="3.453125" style="95" customWidth="1"/>
    <col min="11009" max="11009" width="14.453125" style="95" customWidth="1"/>
    <col min="11010" max="11010" width="3.453125" style="95" customWidth="1"/>
    <col min="11011" max="11011" width="14.453125" style="95" customWidth="1"/>
    <col min="11012" max="11012" width="3.453125" style="95" customWidth="1"/>
    <col min="11013" max="11013" width="24.54296875" style="95" bestFit="1" customWidth="1"/>
    <col min="11014" max="11014" width="2.453125" style="95" customWidth="1"/>
    <col min="11015" max="11015" width="8.54296875" style="95" customWidth="1"/>
    <col min="11016" max="11016" width="19" style="95" customWidth="1"/>
    <col min="11017" max="11017" width="11.54296875" style="95" bestFit="1" customWidth="1"/>
    <col min="11018" max="11258" width="9.26953125" style="95"/>
    <col min="11259" max="11259" width="6" style="95" customWidth="1"/>
    <col min="11260" max="11260" width="2.54296875" style="95" customWidth="1"/>
    <col min="11261" max="11261" width="52.26953125" style="95" customWidth="1"/>
    <col min="11262" max="11262" width="4.54296875" style="95" customWidth="1"/>
    <col min="11263" max="11263" width="14.26953125" style="95" customWidth="1"/>
    <col min="11264" max="11264" width="3.453125" style="95" customWidth="1"/>
    <col min="11265" max="11265" width="14.453125" style="95" customWidth="1"/>
    <col min="11266" max="11266" width="3.453125" style="95" customWidth="1"/>
    <col min="11267" max="11267" width="14.453125" style="95" customWidth="1"/>
    <col min="11268" max="11268" width="3.453125" style="95" customWidth="1"/>
    <col min="11269" max="11269" width="24.54296875" style="95" bestFit="1" customWidth="1"/>
    <col min="11270" max="11270" width="2.453125" style="95" customWidth="1"/>
    <col min="11271" max="11271" width="8.54296875" style="95" customWidth="1"/>
    <col min="11272" max="11272" width="19" style="95" customWidth="1"/>
    <col min="11273" max="11273" width="11.54296875" style="95" bestFit="1" customWidth="1"/>
    <col min="11274" max="11514" width="9.26953125" style="95"/>
    <col min="11515" max="11515" width="6" style="95" customWidth="1"/>
    <col min="11516" max="11516" width="2.54296875" style="95" customWidth="1"/>
    <col min="11517" max="11517" width="52.26953125" style="95" customWidth="1"/>
    <col min="11518" max="11518" width="4.54296875" style="95" customWidth="1"/>
    <col min="11519" max="11519" width="14.26953125" style="95" customWidth="1"/>
    <col min="11520" max="11520" width="3.453125" style="95" customWidth="1"/>
    <col min="11521" max="11521" width="14.453125" style="95" customWidth="1"/>
    <col min="11522" max="11522" width="3.453125" style="95" customWidth="1"/>
    <col min="11523" max="11523" width="14.453125" style="95" customWidth="1"/>
    <col min="11524" max="11524" width="3.453125" style="95" customWidth="1"/>
    <col min="11525" max="11525" width="24.54296875" style="95" bestFit="1" customWidth="1"/>
    <col min="11526" max="11526" width="2.453125" style="95" customWidth="1"/>
    <col min="11527" max="11527" width="8.54296875" style="95" customWidth="1"/>
    <col min="11528" max="11528" width="19" style="95" customWidth="1"/>
    <col min="11529" max="11529" width="11.54296875" style="95" bestFit="1" customWidth="1"/>
    <col min="11530" max="11770" width="9.26953125" style="95"/>
    <col min="11771" max="11771" width="6" style="95" customWidth="1"/>
    <col min="11772" max="11772" width="2.54296875" style="95" customWidth="1"/>
    <col min="11773" max="11773" width="52.26953125" style="95" customWidth="1"/>
    <col min="11774" max="11774" width="4.54296875" style="95" customWidth="1"/>
    <col min="11775" max="11775" width="14.26953125" style="95" customWidth="1"/>
    <col min="11776" max="11776" width="3.453125" style="95" customWidth="1"/>
    <col min="11777" max="11777" width="14.453125" style="95" customWidth="1"/>
    <col min="11778" max="11778" width="3.453125" style="95" customWidth="1"/>
    <col min="11779" max="11779" width="14.453125" style="95" customWidth="1"/>
    <col min="11780" max="11780" width="3.453125" style="95" customWidth="1"/>
    <col min="11781" max="11781" width="24.54296875" style="95" bestFit="1" customWidth="1"/>
    <col min="11782" max="11782" width="2.453125" style="95" customWidth="1"/>
    <col min="11783" max="11783" width="8.54296875" style="95" customWidth="1"/>
    <col min="11784" max="11784" width="19" style="95" customWidth="1"/>
    <col min="11785" max="11785" width="11.54296875" style="95" bestFit="1" customWidth="1"/>
    <col min="11786" max="12026" width="9.26953125" style="95"/>
    <col min="12027" max="12027" width="6" style="95" customWidth="1"/>
    <col min="12028" max="12028" width="2.54296875" style="95" customWidth="1"/>
    <col min="12029" max="12029" width="52.26953125" style="95" customWidth="1"/>
    <col min="12030" max="12030" width="4.54296875" style="95" customWidth="1"/>
    <col min="12031" max="12031" width="14.26953125" style="95" customWidth="1"/>
    <col min="12032" max="12032" width="3.453125" style="95" customWidth="1"/>
    <col min="12033" max="12033" width="14.453125" style="95" customWidth="1"/>
    <col min="12034" max="12034" width="3.453125" style="95" customWidth="1"/>
    <col min="12035" max="12035" width="14.453125" style="95" customWidth="1"/>
    <col min="12036" max="12036" width="3.453125" style="95" customWidth="1"/>
    <col min="12037" max="12037" width="24.54296875" style="95" bestFit="1" customWidth="1"/>
    <col min="12038" max="12038" width="2.453125" style="95" customWidth="1"/>
    <col min="12039" max="12039" width="8.54296875" style="95" customWidth="1"/>
    <col min="12040" max="12040" width="19" style="95" customWidth="1"/>
    <col min="12041" max="12041" width="11.54296875" style="95" bestFit="1" customWidth="1"/>
    <col min="12042" max="12282" width="9.26953125" style="95"/>
    <col min="12283" max="12283" width="6" style="95" customWidth="1"/>
    <col min="12284" max="12284" width="2.54296875" style="95" customWidth="1"/>
    <col min="12285" max="12285" width="52.26953125" style="95" customWidth="1"/>
    <col min="12286" max="12286" width="4.54296875" style="95" customWidth="1"/>
    <col min="12287" max="12287" width="14.26953125" style="95" customWidth="1"/>
    <col min="12288" max="12288" width="3.453125" style="95" customWidth="1"/>
    <col min="12289" max="12289" width="14.453125" style="95" customWidth="1"/>
    <col min="12290" max="12290" width="3.453125" style="95" customWidth="1"/>
    <col min="12291" max="12291" width="14.453125" style="95" customWidth="1"/>
    <col min="12292" max="12292" width="3.453125" style="95" customWidth="1"/>
    <col min="12293" max="12293" width="24.54296875" style="95" bestFit="1" customWidth="1"/>
    <col min="12294" max="12294" width="2.453125" style="95" customWidth="1"/>
    <col min="12295" max="12295" width="8.54296875" style="95" customWidth="1"/>
    <col min="12296" max="12296" width="19" style="95" customWidth="1"/>
    <col min="12297" max="12297" width="11.54296875" style="95" bestFit="1" customWidth="1"/>
    <col min="12298" max="12538" width="9.26953125" style="95"/>
    <col min="12539" max="12539" width="6" style="95" customWidth="1"/>
    <col min="12540" max="12540" width="2.54296875" style="95" customWidth="1"/>
    <col min="12541" max="12541" width="52.26953125" style="95" customWidth="1"/>
    <col min="12542" max="12542" width="4.54296875" style="95" customWidth="1"/>
    <col min="12543" max="12543" width="14.26953125" style="95" customWidth="1"/>
    <col min="12544" max="12544" width="3.453125" style="95" customWidth="1"/>
    <col min="12545" max="12545" width="14.453125" style="95" customWidth="1"/>
    <col min="12546" max="12546" width="3.453125" style="95" customWidth="1"/>
    <col min="12547" max="12547" width="14.453125" style="95" customWidth="1"/>
    <col min="12548" max="12548" width="3.453125" style="95" customWidth="1"/>
    <col min="12549" max="12549" width="24.54296875" style="95" bestFit="1" customWidth="1"/>
    <col min="12550" max="12550" width="2.453125" style="95" customWidth="1"/>
    <col min="12551" max="12551" width="8.54296875" style="95" customWidth="1"/>
    <col min="12552" max="12552" width="19" style="95" customWidth="1"/>
    <col min="12553" max="12553" width="11.54296875" style="95" bestFit="1" customWidth="1"/>
    <col min="12554" max="12794" width="9.26953125" style="95"/>
    <col min="12795" max="12795" width="6" style="95" customWidth="1"/>
    <col min="12796" max="12796" width="2.54296875" style="95" customWidth="1"/>
    <col min="12797" max="12797" width="52.26953125" style="95" customWidth="1"/>
    <col min="12798" max="12798" width="4.54296875" style="95" customWidth="1"/>
    <col min="12799" max="12799" width="14.26953125" style="95" customWidth="1"/>
    <col min="12800" max="12800" width="3.453125" style="95" customWidth="1"/>
    <col min="12801" max="12801" width="14.453125" style="95" customWidth="1"/>
    <col min="12802" max="12802" width="3.453125" style="95" customWidth="1"/>
    <col min="12803" max="12803" width="14.453125" style="95" customWidth="1"/>
    <col min="12804" max="12804" width="3.453125" style="95" customWidth="1"/>
    <col min="12805" max="12805" width="24.54296875" style="95" bestFit="1" customWidth="1"/>
    <col min="12806" max="12806" width="2.453125" style="95" customWidth="1"/>
    <col min="12807" max="12807" width="8.54296875" style="95" customWidth="1"/>
    <col min="12808" max="12808" width="19" style="95" customWidth="1"/>
    <col min="12809" max="12809" width="11.54296875" style="95" bestFit="1" customWidth="1"/>
    <col min="12810" max="13050" width="9.26953125" style="95"/>
    <col min="13051" max="13051" width="6" style="95" customWidth="1"/>
    <col min="13052" max="13052" width="2.54296875" style="95" customWidth="1"/>
    <col min="13053" max="13053" width="52.26953125" style="95" customWidth="1"/>
    <col min="13054" max="13054" width="4.54296875" style="95" customWidth="1"/>
    <col min="13055" max="13055" width="14.26953125" style="95" customWidth="1"/>
    <col min="13056" max="13056" width="3.453125" style="95" customWidth="1"/>
    <col min="13057" max="13057" width="14.453125" style="95" customWidth="1"/>
    <col min="13058" max="13058" width="3.453125" style="95" customWidth="1"/>
    <col min="13059" max="13059" width="14.453125" style="95" customWidth="1"/>
    <col min="13060" max="13060" width="3.453125" style="95" customWidth="1"/>
    <col min="13061" max="13061" width="24.54296875" style="95" bestFit="1" customWidth="1"/>
    <col min="13062" max="13062" width="2.453125" style="95" customWidth="1"/>
    <col min="13063" max="13063" width="8.54296875" style="95" customWidth="1"/>
    <col min="13064" max="13064" width="19" style="95" customWidth="1"/>
    <col min="13065" max="13065" width="11.54296875" style="95" bestFit="1" customWidth="1"/>
    <col min="13066" max="13306" width="9.26953125" style="95"/>
    <col min="13307" max="13307" width="6" style="95" customWidth="1"/>
    <col min="13308" max="13308" width="2.54296875" style="95" customWidth="1"/>
    <col min="13309" max="13309" width="52.26953125" style="95" customWidth="1"/>
    <col min="13310" max="13310" width="4.54296875" style="95" customWidth="1"/>
    <col min="13311" max="13311" width="14.26953125" style="95" customWidth="1"/>
    <col min="13312" max="13312" width="3.453125" style="95" customWidth="1"/>
    <col min="13313" max="13313" width="14.453125" style="95" customWidth="1"/>
    <col min="13314" max="13314" width="3.453125" style="95" customWidth="1"/>
    <col min="13315" max="13315" width="14.453125" style="95" customWidth="1"/>
    <col min="13316" max="13316" width="3.453125" style="95" customWidth="1"/>
    <col min="13317" max="13317" width="24.54296875" style="95" bestFit="1" customWidth="1"/>
    <col min="13318" max="13318" width="2.453125" style="95" customWidth="1"/>
    <col min="13319" max="13319" width="8.54296875" style="95" customWidth="1"/>
    <col min="13320" max="13320" width="19" style="95" customWidth="1"/>
    <col min="13321" max="13321" width="11.54296875" style="95" bestFit="1" customWidth="1"/>
    <col min="13322" max="13562" width="9.26953125" style="95"/>
    <col min="13563" max="13563" width="6" style="95" customWidth="1"/>
    <col min="13564" max="13564" width="2.54296875" style="95" customWidth="1"/>
    <col min="13565" max="13565" width="52.26953125" style="95" customWidth="1"/>
    <col min="13566" max="13566" width="4.54296875" style="95" customWidth="1"/>
    <col min="13567" max="13567" width="14.26953125" style="95" customWidth="1"/>
    <col min="13568" max="13568" width="3.453125" style="95" customWidth="1"/>
    <col min="13569" max="13569" width="14.453125" style="95" customWidth="1"/>
    <col min="13570" max="13570" width="3.453125" style="95" customWidth="1"/>
    <col min="13571" max="13571" width="14.453125" style="95" customWidth="1"/>
    <col min="13572" max="13572" width="3.453125" style="95" customWidth="1"/>
    <col min="13573" max="13573" width="24.54296875" style="95" bestFit="1" customWidth="1"/>
    <col min="13574" max="13574" width="2.453125" style="95" customWidth="1"/>
    <col min="13575" max="13575" width="8.54296875" style="95" customWidth="1"/>
    <col min="13576" max="13576" width="19" style="95" customWidth="1"/>
    <col min="13577" max="13577" width="11.54296875" style="95" bestFit="1" customWidth="1"/>
    <col min="13578" max="13818" width="9.26953125" style="95"/>
    <col min="13819" max="13819" width="6" style="95" customWidth="1"/>
    <col min="13820" max="13820" width="2.54296875" style="95" customWidth="1"/>
    <col min="13821" max="13821" width="52.26953125" style="95" customWidth="1"/>
    <col min="13822" max="13822" width="4.54296875" style="95" customWidth="1"/>
    <col min="13823" max="13823" width="14.26953125" style="95" customWidth="1"/>
    <col min="13824" max="13824" width="3.453125" style="95" customWidth="1"/>
    <col min="13825" max="13825" width="14.453125" style="95" customWidth="1"/>
    <col min="13826" max="13826" width="3.453125" style="95" customWidth="1"/>
    <col min="13827" max="13827" width="14.453125" style="95" customWidth="1"/>
    <col min="13828" max="13828" width="3.453125" style="95" customWidth="1"/>
    <col min="13829" max="13829" width="24.54296875" style="95" bestFit="1" customWidth="1"/>
    <col min="13830" max="13830" width="2.453125" style="95" customWidth="1"/>
    <col min="13831" max="13831" width="8.54296875" style="95" customWidth="1"/>
    <col min="13832" max="13832" width="19" style="95" customWidth="1"/>
    <col min="13833" max="13833" width="11.54296875" style="95" bestFit="1" customWidth="1"/>
    <col min="13834" max="14074" width="9.26953125" style="95"/>
    <col min="14075" max="14075" width="6" style="95" customWidth="1"/>
    <col min="14076" max="14076" width="2.54296875" style="95" customWidth="1"/>
    <col min="14077" max="14077" width="52.26953125" style="95" customWidth="1"/>
    <col min="14078" max="14078" width="4.54296875" style="95" customWidth="1"/>
    <col min="14079" max="14079" width="14.26953125" style="95" customWidth="1"/>
    <col min="14080" max="14080" width="3.453125" style="95" customWidth="1"/>
    <col min="14081" max="14081" width="14.453125" style="95" customWidth="1"/>
    <col min="14082" max="14082" width="3.453125" style="95" customWidth="1"/>
    <col min="14083" max="14083" width="14.453125" style="95" customWidth="1"/>
    <col min="14084" max="14084" width="3.453125" style="95" customWidth="1"/>
    <col min="14085" max="14085" width="24.54296875" style="95" bestFit="1" customWidth="1"/>
    <col min="14086" max="14086" width="2.453125" style="95" customWidth="1"/>
    <col min="14087" max="14087" width="8.54296875" style="95" customWidth="1"/>
    <col min="14088" max="14088" width="19" style="95" customWidth="1"/>
    <col min="14089" max="14089" width="11.54296875" style="95" bestFit="1" customWidth="1"/>
    <col min="14090" max="14330" width="9.26953125" style="95"/>
    <col min="14331" max="14331" width="6" style="95" customWidth="1"/>
    <col min="14332" max="14332" width="2.54296875" style="95" customWidth="1"/>
    <col min="14333" max="14333" width="52.26953125" style="95" customWidth="1"/>
    <col min="14334" max="14334" width="4.54296875" style="95" customWidth="1"/>
    <col min="14335" max="14335" width="14.26953125" style="95" customWidth="1"/>
    <col min="14336" max="14336" width="3.453125" style="95" customWidth="1"/>
    <col min="14337" max="14337" width="14.453125" style="95" customWidth="1"/>
    <col min="14338" max="14338" width="3.453125" style="95" customWidth="1"/>
    <col min="14339" max="14339" width="14.453125" style="95" customWidth="1"/>
    <col min="14340" max="14340" width="3.453125" style="95" customWidth="1"/>
    <col min="14341" max="14341" width="24.54296875" style="95" bestFit="1" customWidth="1"/>
    <col min="14342" max="14342" width="2.453125" style="95" customWidth="1"/>
    <col min="14343" max="14343" width="8.54296875" style="95" customWidth="1"/>
    <col min="14344" max="14344" width="19" style="95" customWidth="1"/>
    <col min="14345" max="14345" width="11.54296875" style="95" bestFit="1" customWidth="1"/>
    <col min="14346" max="14586" width="9.26953125" style="95"/>
    <col min="14587" max="14587" width="6" style="95" customWidth="1"/>
    <col min="14588" max="14588" width="2.54296875" style="95" customWidth="1"/>
    <col min="14589" max="14589" width="52.26953125" style="95" customWidth="1"/>
    <col min="14590" max="14590" width="4.54296875" style="95" customWidth="1"/>
    <col min="14591" max="14591" width="14.26953125" style="95" customWidth="1"/>
    <col min="14592" max="14592" width="3.453125" style="95" customWidth="1"/>
    <col min="14593" max="14593" width="14.453125" style="95" customWidth="1"/>
    <col min="14594" max="14594" width="3.453125" style="95" customWidth="1"/>
    <col min="14595" max="14595" width="14.453125" style="95" customWidth="1"/>
    <col min="14596" max="14596" width="3.453125" style="95" customWidth="1"/>
    <col min="14597" max="14597" width="24.54296875" style="95" bestFit="1" customWidth="1"/>
    <col min="14598" max="14598" width="2.453125" style="95" customWidth="1"/>
    <col min="14599" max="14599" width="8.54296875" style="95" customWidth="1"/>
    <col min="14600" max="14600" width="19" style="95" customWidth="1"/>
    <col min="14601" max="14601" width="11.54296875" style="95" bestFit="1" customWidth="1"/>
    <col min="14602" max="14842" width="9.26953125" style="95"/>
    <col min="14843" max="14843" width="6" style="95" customWidth="1"/>
    <col min="14844" max="14844" width="2.54296875" style="95" customWidth="1"/>
    <col min="14845" max="14845" width="52.26953125" style="95" customWidth="1"/>
    <col min="14846" max="14846" width="4.54296875" style="95" customWidth="1"/>
    <col min="14847" max="14847" width="14.26953125" style="95" customWidth="1"/>
    <col min="14848" max="14848" width="3.453125" style="95" customWidth="1"/>
    <col min="14849" max="14849" width="14.453125" style="95" customWidth="1"/>
    <col min="14850" max="14850" width="3.453125" style="95" customWidth="1"/>
    <col min="14851" max="14851" width="14.453125" style="95" customWidth="1"/>
    <col min="14852" max="14852" width="3.453125" style="95" customWidth="1"/>
    <col min="14853" max="14853" width="24.54296875" style="95" bestFit="1" customWidth="1"/>
    <col min="14854" max="14854" width="2.453125" style="95" customWidth="1"/>
    <col min="14855" max="14855" width="8.54296875" style="95" customWidth="1"/>
    <col min="14856" max="14856" width="19" style="95" customWidth="1"/>
    <col min="14857" max="14857" width="11.54296875" style="95" bestFit="1" customWidth="1"/>
    <col min="14858" max="15098" width="9.26953125" style="95"/>
    <col min="15099" max="15099" width="6" style="95" customWidth="1"/>
    <col min="15100" max="15100" width="2.54296875" style="95" customWidth="1"/>
    <col min="15101" max="15101" width="52.26953125" style="95" customWidth="1"/>
    <col min="15102" max="15102" width="4.54296875" style="95" customWidth="1"/>
    <col min="15103" max="15103" width="14.26953125" style="95" customWidth="1"/>
    <col min="15104" max="15104" width="3.453125" style="95" customWidth="1"/>
    <col min="15105" max="15105" width="14.453125" style="95" customWidth="1"/>
    <col min="15106" max="15106" width="3.453125" style="95" customWidth="1"/>
    <col min="15107" max="15107" width="14.453125" style="95" customWidth="1"/>
    <col min="15108" max="15108" width="3.453125" style="95" customWidth="1"/>
    <col min="15109" max="15109" width="24.54296875" style="95" bestFit="1" customWidth="1"/>
    <col min="15110" max="15110" width="2.453125" style="95" customWidth="1"/>
    <col min="15111" max="15111" width="8.54296875" style="95" customWidth="1"/>
    <col min="15112" max="15112" width="19" style="95" customWidth="1"/>
    <col min="15113" max="15113" width="11.54296875" style="95" bestFit="1" customWidth="1"/>
    <col min="15114" max="15354" width="9.26953125" style="95"/>
    <col min="15355" max="15355" width="6" style="95" customWidth="1"/>
    <col min="15356" max="15356" width="2.54296875" style="95" customWidth="1"/>
    <col min="15357" max="15357" width="52.26953125" style="95" customWidth="1"/>
    <col min="15358" max="15358" width="4.54296875" style="95" customWidth="1"/>
    <col min="15359" max="15359" width="14.26953125" style="95" customWidth="1"/>
    <col min="15360" max="15360" width="3.453125" style="95" customWidth="1"/>
    <col min="15361" max="15361" width="14.453125" style="95" customWidth="1"/>
    <col min="15362" max="15362" width="3.453125" style="95" customWidth="1"/>
    <col min="15363" max="15363" width="14.453125" style="95" customWidth="1"/>
    <col min="15364" max="15364" width="3.453125" style="95" customWidth="1"/>
    <col min="15365" max="15365" width="24.54296875" style="95" bestFit="1" customWidth="1"/>
    <col min="15366" max="15366" width="2.453125" style="95" customWidth="1"/>
    <col min="15367" max="15367" width="8.54296875" style="95" customWidth="1"/>
    <col min="15368" max="15368" width="19" style="95" customWidth="1"/>
    <col min="15369" max="15369" width="11.54296875" style="95" bestFit="1" customWidth="1"/>
    <col min="15370" max="15610" width="9.26953125" style="95"/>
    <col min="15611" max="15611" width="6" style="95" customWidth="1"/>
    <col min="15612" max="15612" width="2.54296875" style="95" customWidth="1"/>
    <col min="15613" max="15613" width="52.26953125" style="95" customWidth="1"/>
    <col min="15614" max="15614" width="4.54296875" style="95" customWidth="1"/>
    <col min="15615" max="15615" width="14.26953125" style="95" customWidth="1"/>
    <col min="15616" max="15616" width="3.453125" style="95" customWidth="1"/>
    <col min="15617" max="15617" width="14.453125" style="95" customWidth="1"/>
    <col min="15618" max="15618" width="3.453125" style="95" customWidth="1"/>
    <col min="15619" max="15619" width="14.453125" style="95" customWidth="1"/>
    <col min="15620" max="15620" width="3.453125" style="95" customWidth="1"/>
    <col min="15621" max="15621" width="24.54296875" style="95" bestFit="1" customWidth="1"/>
    <col min="15622" max="15622" width="2.453125" style="95" customWidth="1"/>
    <col min="15623" max="15623" width="8.54296875" style="95" customWidth="1"/>
    <col min="15624" max="15624" width="19" style="95" customWidth="1"/>
    <col min="15625" max="15625" width="11.54296875" style="95" bestFit="1" customWidth="1"/>
    <col min="15626" max="15866" width="9.26953125" style="95"/>
    <col min="15867" max="15867" width="6" style="95" customWidth="1"/>
    <col min="15868" max="15868" width="2.54296875" style="95" customWidth="1"/>
    <col min="15869" max="15869" width="52.26953125" style="95" customWidth="1"/>
    <col min="15870" max="15870" width="4.54296875" style="95" customWidth="1"/>
    <col min="15871" max="15871" width="14.26953125" style="95" customWidth="1"/>
    <col min="15872" max="15872" width="3.453125" style="95" customWidth="1"/>
    <col min="15873" max="15873" width="14.453125" style="95" customWidth="1"/>
    <col min="15874" max="15874" width="3.453125" style="95" customWidth="1"/>
    <col min="15875" max="15875" width="14.453125" style="95" customWidth="1"/>
    <col min="15876" max="15876" width="3.453125" style="95" customWidth="1"/>
    <col min="15877" max="15877" width="24.54296875" style="95" bestFit="1" customWidth="1"/>
    <col min="15878" max="15878" width="2.453125" style="95" customWidth="1"/>
    <col min="15879" max="15879" width="8.54296875" style="95" customWidth="1"/>
    <col min="15880" max="15880" width="19" style="95" customWidth="1"/>
    <col min="15881" max="15881" width="11.54296875" style="95" bestFit="1" customWidth="1"/>
    <col min="15882" max="16122" width="9.26953125" style="95"/>
    <col min="16123" max="16123" width="6" style="95" customWidth="1"/>
    <col min="16124" max="16124" width="2.54296875" style="95" customWidth="1"/>
    <col min="16125" max="16125" width="52.26953125" style="95" customWidth="1"/>
    <col min="16126" max="16126" width="4.54296875" style="95" customWidth="1"/>
    <col min="16127" max="16127" width="14.26953125" style="95" customWidth="1"/>
    <col min="16128" max="16128" width="3.453125" style="95" customWidth="1"/>
    <col min="16129" max="16129" width="14.453125" style="95" customWidth="1"/>
    <col min="16130" max="16130" width="3.453125" style="95" customWidth="1"/>
    <col min="16131" max="16131" width="14.453125" style="95" customWidth="1"/>
    <col min="16132" max="16132" width="3.453125" style="95" customWidth="1"/>
    <col min="16133" max="16133" width="24.54296875" style="95" bestFit="1" customWidth="1"/>
    <col min="16134" max="16134" width="2.453125" style="95" customWidth="1"/>
    <col min="16135" max="16135" width="8.54296875" style="95" customWidth="1"/>
    <col min="16136" max="16136" width="19" style="95" customWidth="1"/>
    <col min="16137" max="16137" width="11.54296875" style="95" bestFit="1" customWidth="1"/>
    <col min="16138" max="16384" width="9.26953125" style="95"/>
  </cols>
  <sheetData>
    <row r="1" spans="1:18" x14ac:dyDescent="0.3">
      <c r="A1" s="750" t="str">
        <f>'Table of Contents'!A1:C1</f>
        <v>Versant Power</v>
      </c>
      <c r="B1" s="750"/>
      <c r="C1" s="750"/>
      <c r="D1" s="750"/>
      <c r="E1" s="750"/>
      <c r="F1" s="750"/>
      <c r="G1" s="750"/>
      <c r="H1" s="750"/>
      <c r="I1" s="750"/>
      <c r="J1" s="750"/>
      <c r="K1" s="750"/>
      <c r="L1" s="750"/>
      <c r="M1" s="750"/>
      <c r="N1" s="750"/>
      <c r="O1" s="750"/>
      <c r="P1" s="750"/>
      <c r="Q1" s="750"/>
      <c r="R1" s="750"/>
    </row>
    <row r="2" spans="1:18" x14ac:dyDescent="0.3">
      <c r="A2" s="750" t="str">
        <f>'Table of Contents'!A2:C2</f>
        <v>Annual Transmission Revenue Requirements (ATRR)</v>
      </c>
      <c r="B2" s="750"/>
      <c r="C2" s="750"/>
      <c r="D2" s="750"/>
      <c r="E2" s="750"/>
      <c r="F2" s="750"/>
      <c r="G2" s="750"/>
      <c r="H2" s="750"/>
      <c r="I2" s="750"/>
      <c r="J2" s="750"/>
      <c r="K2" s="750"/>
      <c r="L2" s="750"/>
      <c r="M2" s="750"/>
      <c r="N2" s="750"/>
      <c r="O2" s="750"/>
      <c r="P2" s="750"/>
      <c r="Q2" s="750"/>
      <c r="R2" s="750"/>
    </row>
    <row r="3" spans="1:18" x14ac:dyDescent="0.3">
      <c r="A3" s="750" t="str">
        <f>'Table of Contents'!A3:C3</f>
        <v>Per Appendix A to Attachment F of the ISO New England Inc. Open Access Transmission Tariff</v>
      </c>
      <c r="B3" s="750"/>
      <c r="C3" s="750"/>
      <c r="D3" s="750"/>
      <c r="E3" s="750"/>
      <c r="F3" s="750"/>
      <c r="G3" s="750"/>
      <c r="H3" s="750"/>
      <c r="I3" s="750"/>
      <c r="J3" s="750"/>
      <c r="K3" s="750"/>
      <c r="L3" s="750"/>
      <c r="M3" s="750"/>
      <c r="N3" s="750"/>
      <c r="O3" s="750"/>
      <c r="P3" s="750"/>
      <c r="Q3" s="750"/>
      <c r="R3" s="750"/>
    </row>
    <row r="4" spans="1:18" x14ac:dyDescent="0.3">
      <c r="A4" s="750" t="s">
        <v>187</v>
      </c>
      <c r="B4" s="750"/>
      <c r="C4" s="750"/>
      <c r="D4" s="750"/>
      <c r="E4" s="750"/>
      <c r="F4" s="750"/>
      <c r="G4" s="750"/>
      <c r="H4" s="750"/>
      <c r="I4" s="750"/>
      <c r="J4" s="750"/>
      <c r="K4" s="750"/>
      <c r="L4" s="750"/>
      <c r="M4" s="750"/>
      <c r="N4" s="750"/>
      <c r="O4" s="750"/>
      <c r="P4" s="750"/>
      <c r="Q4" s="750"/>
      <c r="R4" s="750"/>
    </row>
    <row r="5" spans="1:18" x14ac:dyDescent="0.3">
      <c r="A5" s="750" t="s">
        <v>153</v>
      </c>
      <c r="B5" s="750"/>
      <c r="C5" s="750"/>
      <c r="D5" s="750"/>
      <c r="E5" s="750"/>
      <c r="F5" s="750"/>
      <c r="G5" s="750"/>
      <c r="H5" s="750"/>
      <c r="I5" s="750"/>
      <c r="J5" s="750"/>
      <c r="K5" s="750"/>
      <c r="L5" s="750"/>
      <c r="M5" s="750"/>
      <c r="N5" s="750"/>
      <c r="O5" s="750"/>
      <c r="P5" s="750"/>
      <c r="Q5" s="750"/>
      <c r="R5" s="750"/>
    </row>
    <row r="6" spans="1:18" x14ac:dyDescent="0.3">
      <c r="A6" s="750" t="str">
        <f>'WS 3 Inv Base Detail'!A6:P6</f>
        <v>For Costs in 2023</v>
      </c>
      <c r="B6" s="750"/>
      <c r="C6" s="750"/>
      <c r="D6" s="750"/>
      <c r="E6" s="750"/>
      <c r="F6" s="750"/>
      <c r="G6" s="750"/>
      <c r="H6" s="750"/>
      <c r="I6" s="750"/>
      <c r="J6" s="750"/>
      <c r="K6" s="750"/>
      <c r="L6" s="750"/>
      <c r="M6" s="750"/>
      <c r="N6" s="750"/>
      <c r="O6" s="750"/>
      <c r="P6" s="750"/>
      <c r="Q6" s="750"/>
      <c r="R6" s="750"/>
    </row>
    <row r="7" spans="1:18" x14ac:dyDescent="0.3">
      <c r="A7" s="526"/>
      <c r="C7" s="526"/>
      <c r="D7" s="526"/>
      <c r="E7" s="526"/>
      <c r="F7" s="526"/>
      <c r="G7" s="526"/>
      <c r="H7" s="526"/>
    </row>
    <row r="8" spans="1:18" x14ac:dyDescent="0.3">
      <c r="B8" s="59" t="s">
        <v>115</v>
      </c>
      <c r="D8" s="2"/>
      <c r="F8" s="530" t="s">
        <v>12</v>
      </c>
      <c r="G8" s="530"/>
      <c r="H8" s="530" t="s">
        <v>16</v>
      </c>
      <c r="I8" s="530"/>
      <c r="J8" s="530" t="s">
        <v>22</v>
      </c>
      <c r="K8" s="530"/>
      <c r="L8" s="530" t="s">
        <v>17</v>
      </c>
      <c r="M8" s="530"/>
      <c r="N8" s="530" t="s">
        <v>21</v>
      </c>
      <c r="O8" s="530"/>
      <c r="P8" s="530" t="s">
        <v>443</v>
      </c>
      <c r="R8" s="530" t="s">
        <v>123</v>
      </c>
    </row>
    <row r="9" spans="1:18" x14ac:dyDescent="0.3">
      <c r="A9" s="194" t="s">
        <v>47</v>
      </c>
      <c r="B9" s="530"/>
      <c r="D9" s="194" t="s">
        <v>108</v>
      </c>
      <c r="H9" s="708"/>
    </row>
    <row r="10" spans="1:18" x14ac:dyDescent="0.3">
      <c r="A10" s="139" t="s">
        <v>46</v>
      </c>
      <c r="B10" s="77" t="s">
        <v>25</v>
      </c>
      <c r="C10" s="101"/>
      <c r="D10" s="87" t="s">
        <v>116</v>
      </c>
      <c r="E10" s="101"/>
      <c r="F10" s="69" t="s">
        <v>1420</v>
      </c>
      <c r="G10" s="527"/>
      <c r="H10" s="69" t="s">
        <v>1463</v>
      </c>
      <c r="I10" s="527"/>
      <c r="J10" s="69" t="s">
        <v>1464</v>
      </c>
      <c r="K10" s="527"/>
      <c r="L10" s="69" t="s">
        <v>1465</v>
      </c>
      <c r="M10" s="527"/>
      <c r="N10" s="69" t="s">
        <v>1421</v>
      </c>
      <c r="O10" s="527"/>
      <c r="P10" s="86" t="s">
        <v>135</v>
      </c>
      <c r="Q10" s="8" t="s">
        <v>68</v>
      </c>
      <c r="R10" s="86" t="s">
        <v>1</v>
      </c>
    </row>
    <row r="11" spans="1:18" x14ac:dyDescent="0.3">
      <c r="A11" s="194"/>
      <c r="B11" s="45" t="s">
        <v>615</v>
      </c>
      <c r="C11" s="101"/>
      <c r="D11" s="213"/>
      <c r="E11" s="101"/>
      <c r="F11" s="75"/>
      <c r="G11" s="527"/>
      <c r="H11" s="75"/>
      <c r="I11" s="527"/>
      <c r="J11" s="75"/>
      <c r="K11" s="527"/>
      <c r="L11" s="75"/>
      <c r="M11" s="527"/>
      <c r="N11" s="75"/>
      <c r="O11" s="527"/>
      <c r="P11" s="75"/>
      <c r="Q11" s="527"/>
      <c r="R11" s="75"/>
    </row>
    <row r="12" spans="1:18" x14ac:dyDescent="0.3">
      <c r="A12" s="530">
        <v>1</v>
      </c>
      <c r="B12" s="95" t="s">
        <v>142</v>
      </c>
      <c r="D12" s="530" t="s">
        <v>143</v>
      </c>
      <c r="F12" s="103">
        <f>'WS 7 Transmission Plant'!$F$17</f>
        <v>581601719.0200001</v>
      </c>
      <c r="G12" s="103"/>
      <c r="H12" s="102">
        <f>583196679-'Attachment Supp - 4'!$C$13</f>
        <v>583154045.38</v>
      </c>
      <c r="I12" s="103"/>
      <c r="J12" s="102">
        <f>583717195-'Attachment Supp - 4'!$C$13</f>
        <v>583674561.38</v>
      </c>
      <c r="K12" s="103"/>
      <c r="L12" s="102">
        <f>585759453-'Attachment Supp - 4'!$C$13</f>
        <v>585716819.38</v>
      </c>
      <c r="M12" s="103"/>
      <c r="N12" s="103">
        <f>'WS 7 Transmission Plant'!$P$17</f>
        <v>601606146.22000003</v>
      </c>
      <c r="P12" s="103">
        <f>AVERAGE(F12,H12,J12,L12,N12)</f>
        <v>587150658.27600002</v>
      </c>
      <c r="Q12" s="530" t="s">
        <v>57</v>
      </c>
      <c r="R12" s="98" t="s">
        <v>801</v>
      </c>
    </row>
    <row r="13" spans="1:18" x14ac:dyDescent="0.3">
      <c r="A13" s="530">
        <f>A12+1</f>
        <v>2</v>
      </c>
      <c r="B13" s="95" t="s">
        <v>138</v>
      </c>
      <c r="D13" s="530" t="s">
        <v>144</v>
      </c>
      <c r="F13" s="102">
        <f>1257605182-'Attachment Supp - 4'!$C$13-'Attachment Supp - 4'!$C$21</f>
        <v>1257364431.8200002</v>
      </c>
      <c r="G13" s="103"/>
      <c r="H13" s="102">
        <f>1266414831-'Attachment Supp - 4'!$C$13-'Attachment Supp - 4'!$C$21</f>
        <v>1266174080.8200002</v>
      </c>
      <c r="I13" s="103"/>
      <c r="J13" s="102">
        <f>1276403226-'Attachment Supp - 4'!$C$13-'Attachment Supp - 4'!$C$21</f>
        <v>1276162475.8200002</v>
      </c>
      <c r="K13" s="103"/>
      <c r="L13" s="102">
        <f>1290074807-'Attachment Supp - 4'!$C$13-'Attachment Supp - 4'!$C$21</f>
        <v>1289834056.8200002</v>
      </c>
      <c r="M13" s="103"/>
      <c r="N13" s="102">
        <f>1322135521-'Attachment Supp - 4'!$C$13-'Attachment Supp - 4'!$C$21</f>
        <v>1321894770.8200002</v>
      </c>
      <c r="P13" s="96">
        <f>AVERAGE(F13,H13,J13,L13,N13)</f>
        <v>1282285963.22</v>
      </c>
      <c r="Q13" s="523"/>
      <c r="R13" s="98" t="s">
        <v>409</v>
      </c>
    </row>
    <row r="14" spans="1:18" x14ac:dyDescent="0.3">
      <c r="D14" s="530"/>
      <c r="P14" s="96"/>
    </row>
    <row r="15" spans="1:18" x14ac:dyDescent="0.3">
      <c r="B15" s="95" t="s">
        <v>645</v>
      </c>
      <c r="D15" s="530"/>
      <c r="F15" s="32"/>
      <c r="P15" s="96"/>
    </row>
    <row r="16" spans="1:18" x14ac:dyDescent="0.3">
      <c r="A16" s="530">
        <f>A13+1</f>
        <v>3</v>
      </c>
      <c r="B16" s="104" t="s">
        <v>127</v>
      </c>
      <c r="D16" s="530">
        <v>317</v>
      </c>
      <c r="F16" s="88"/>
      <c r="G16" s="103"/>
      <c r="H16" s="88"/>
      <c r="I16" s="103"/>
      <c r="J16" s="88"/>
      <c r="K16" s="103"/>
      <c r="L16" s="88"/>
      <c r="M16" s="103"/>
      <c r="N16" s="88"/>
      <c r="P16" s="96"/>
      <c r="R16" s="98" t="s">
        <v>1057</v>
      </c>
    </row>
    <row r="17" spans="1:19" x14ac:dyDescent="0.3">
      <c r="A17" s="530">
        <f>A16+1</f>
        <v>4</v>
      </c>
      <c r="B17" s="104" t="s">
        <v>128</v>
      </c>
      <c r="D17" s="530">
        <v>326</v>
      </c>
      <c r="F17" s="58"/>
      <c r="G17" s="105"/>
      <c r="H17" s="58"/>
      <c r="I17" s="105"/>
      <c r="J17" s="58"/>
      <c r="K17" s="105"/>
      <c r="L17" s="58"/>
      <c r="M17" s="105"/>
      <c r="N17" s="58"/>
      <c r="P17" s="96"/>
      <c r="R17" s="98" t="s">
        <v>1058</v>
      </c>
    </row>
    <row r="18" spans="1:19" x14ac:dyDescent="0.3">
      <c r="A18" s="530">
        <f t="shared" ref="A18:A25" si="0">A17+1</f>
        <v>5</v>
      </c>
      <c r="B18" s="104" t="s">
        <v>129</v>
      </c>
      <c r="D18" s="530">
        <v>337</v>
      </c>
      <c r="F18" s="58"/>
      <c r="G18" s="105"/>
      <c r="H18" s="58"/>
      <c r="I18" s="105"/>
      <c r="J18" s="58"/>
      <c r="K18" s="105"/>
      <c r="L18" s="58"/>
      <c r="M18" s="105"/>
      <c r="N18" s="58"/>
      <c r="P18" s="96"/>
      <c r="R18" s="98" t="s">
        <v>1059</v>
      </c>
    </row>
    <row r="19" spans="1:19" x14ac:dyDescent="0.3">
      <c r="A19" s="530">
        <f t="shared" si="0"/>
        <v>6</v>
      </c>
      <c r="B19" s="104" t="s">
        <v>130</v>
      </c>
      <c r="D19" s="530">
        <v>347</v>
      </c>
      <c r="F19" s="58"/>
      <c r="G19" s="105"/>
      <c r="H19" s="58"/>
      <c r="I19" s="105"/>
      <c r="J19" s="58"/>
      <c r="K19" s="105"/>
      <c r="L19" s="58"/>
      <c r="M19" s="105"/>
      <c r="N19" s="58"/>
      <c r="P19" s="96"/>
      <c r="R19" s="98" t="s">
        <v>1060</v>
      </c>
    </row>
    <row r="20" spans="1:19" x14ac:dyDescent="0.3">
      <c r="A20" s="530">
        <f t="shared" si="0"/>
        <v>7</v>
      </c>
      <c r="B20" s="104" t="s">
        <v>131</v>
      </c>
      <c r="D20" s="530">
        <v>359.1</v>
      </c>
      <c r="F20" s="58"/>
      <c r="G20" s="105"/>
      <c r="H20" s="58"/>
      <c r="I20" s="105"/>
      <c r="J20" s="58"/>
      <c r="K20" s="105"/>
      <c r="L20" s="58"/>
      <c r="M20" s="105"/>
      <c r="N20" s="58"/>
      <c r="P20" s="96"/>
      <c r="R20" s="98" t="s">
        <v>1061</v>
      </c>
    </row>
    <row r="21" spans="1:19" x14ac:dyDescent="0.3">
      <c r="A21" s="530">
        <f t="shared" si="0"/>
        <v>8</v>
      </c>
      <c r="B21" s="104" t="s">
        <v>132</v>
      </c>
      <c r="D21" s="530">
        <v>374</v>
      </c>
      <c r="F21" s="58"/>
      <c r="G21" s="105"/>
      <c r="H21" s="58"/>
      <c r="I21" s="105"/>
      <c r="J21" s="58"/>
      <c r="K21" s="105"/>
      <c r="L21" s="58"/>
      <c r="M21" s="105"/>
      <c r="N21" s="58"/>
      <c r="P21" s="96"/>
      <c r="R21" s="98" t="s">
        <v>1062</v>
      </c>
    </row>
    <row r="22" spans="1:19" x14ac:dyDescent="0.3">
      <c r="A22" s="530">
        <f t="shared" si="0"/>
        <v>9</v>
      </c>
      <c r="B22" s="202" t="s">
        <v>258</v>
      </c>
      <c r="D22" s="530">
        <v>386</v>
      </c>
      <c r="F22" s="58"/>
      <c r="G22" s="105"/>
      <c r="H22" s="58"/>
      <c r="I22" s="105"/>
      <c r="J22" s="58"/>
      <c r="K22" s="105"/>
      <c r="L22" s="58"/>
      <c r="M22" s="105"/>
      <c r="N22" s="58"/>
      <c r="P22" s="96"/>
      <c r="R22" s="98" t="s">
        <v>1063</v>
      </c>
    </row>
    <row r="23" spans="1:19" x14ac:dyDescent="0.3">
      <c r="A23" s="530">
        <f t="shared" si="0"/>
        <v>10</v>
      </c>
      <c r="B23" s="104" t="s">
        <v>133</v>
      </c>
      <c r="D23" s="530">
        <v>399.1</v>
      </c>
      <c r="F23" s="195"/>
      <c r="G23" s="105"/>
      <c r="H23" s="195"/>
      <c r="I23" s="105"/>
      <c r="J23" s="195"/>
      <c r="K23" s="105"/>
      <c r="L23" s="195"/>
      <c r="M23" s="105"/>
      <c r="N23" s="195"/>
      <c r="P23" s="196"/>
      <c r="R23" s="98" t="s">
        <v>1064</v>
      </c>
    </row>
    <row r="24" spans="1:19" x14ac:dyDescent="0.3">
      <c r="A24" s="530">
        <f t="shared" si="0"/>
        <v>11</v>
      </c>
      <c r="B24" s="106" t="s">
        <v>392</v>
      </c>
      <c r="D24" s="104"/>
      <c r="F24" s="89">
        <f>SUM(F16:F23)</f>
        <v>0</v>
      </c>
      <c r="G24" s="103"/>
      <c r="H24" s="89">
        <f>SUM(H16:H23)</f>
        <v>0</v>
      </c>
      <c r="I24" s="103"/>
      <c r="J24" s="89">
        <f>SUM(J16:J23)</f>
        <v>0</v>
      </c>
      <c r="K24" s="103"/>
      <c r="L24" s="89">
        <f>SUM(L16:L23)</f>
        <v>0</v>
      </c>
      <c r="M24" s="103"/>
      <c r="N24" s="89">
        <f>SUM(N16:N23)</f>
        <v>0</v>
      </c>
      <c r="P24" s="36">
        <f>SUM(P16:P23)</f>
        <v>0</v>
      </c>
    </row>
    <row r="25" spans="1:19" x14ac:dyDescent="0.3">
      <c r="A25" s="530">
        <f t="shared" si="0"/>
        <v>12</v>
      </c>
      <c r="B25" s="9" t="s">
        <v>646</v>
      </c>
      <c r="D25" s="8" t="s">
        <v>59</v>
      </c>
      <c r="F25" s="58"/>
      <c r="G25" s="105"/>
      <c r="H25" s="58"/>
      <c r="I25" s="105"/>
      <c r="J25" s="58"/>
      <c r="K25" s="105"/>
      <c r="L25" s="58"/>
      <c r="M25" s="105"/>
      <c r="N25" s="58"/>
      <c r="P25" s="96"/>
      <c r="R25" s="2" t="s">
        <v>677</v>
      </c>
    </row>
    <row r="27" spans="1:19" ht="13.5" thickBot="1" x14ac:dyDescent="0.35">
      <c r="A27" s="530">
        <f>A25+1</f>
        <v>13</v>
      </c>
      <c r="B27" s="95" t="s">
        <v>393</v>
      </c>
      <c r="D27" s="530"/>
      <c r="F27" s="90">
        <f>F12-F20-F25</f>
        <v>581601719.0200001</v>
      </c>
      <c r="H27" s="90">
        <f>H12-H20-H25</f>
        <v>583154045.38</v>
      </c>
      <c r="J27" s="90">
        <f>J12-J20-J25</f>
        <v>583674561.38</v>
      </c>
      <c r="L27" s="90">
        <f>L12-L20-L25</f>
        <v>585716819.38</v>
      </c>
      <c r="N27" s="90">
        <f>N12-N20-N25</f>
        <v>601606146.22000003</v>
      </c>
      <c r="P27" s="90">
        <f>P12-P20-P25</f>
        <v>587150658.27600002</v>
      </c>
    </row>
    <row r="28" spans="1:19" ht="13.5" thickTop="1" x14ac:dyDescent="0.3">
      <c r="F28" s="89"/>
      <c r="H28" s="89"/>
      <c r="J28" s="89"/>
      <c r="L28" s="89"/>
      <c r="N28" s="89"/>
      <c r="P28" s="89"/>
    </row>
    <row r="29" spans="1:19" ht="13.5" thickBot="1" x14ac:dyDescent="0.35">
      <c r="A29" s="530">
        <f>A27+1</f>
        <v>14</v>
      </c>
      <c r="B29" s="95" t="s">
        <v>394</v>
      </c>
      <c r="F29" s="90">
        <f>F13-F24-F25</f>
        <v>1257364431.8200002</v>
      </c>
      <c r="H29" s="90">
        <f>H13-H24-H25</f>
        <v>1266174080.8200002</v>
      </c>
      <c r="J29" s="90">
        <f>J13-J24-J25</f>
        <v>1276162475.8200002</v>
      </c>
      <c r="L29" s="90">
        <f>L13-L24-L25</f>
        <v>1289834056.8200002</v>
      </c>
      <c r="N29" s="90">
        <f>N13-N24-N25</f>
        <v>1321894770.8200002</v>
      </c>
      <c r="P29" s="90">
        <f>P13-P24-P25</f>
        <v>1282285963.22</v>
      </c>
    </row>
    <row r="30" spans="1:19" ht="13.5" thickTop="1" x14ac:dyDescent="0.3"/>
    <row r="32" spans="1:19" x14ac:dyDescent="0.3">
      <c r="A32" s="530">
        <f>A29+1</f>
        <v>15</v>
      </c>
      <c r="B32" s="95" t="s">
        <v>241</v>
      </c>
      <c r="D32" s="530">
        <v>108</v>
      </c>
      <c r="F32" s="102">
        <f>-150356237.44-'Attachment Supp - 4'!D28</f>
        <v>-150344117.23475423</v>
      </c>
      <c r="G32" s="103"/>
      <c r="H32" s="102">
        <f>-152799141.95-'Attachment Supp - 4'!D13/4*1</f>
        <v>-152795727.13026804</v>
      </c>
      <c r="I32" s="103"/>
      <c r="J32" s="102">
        <f>-156151774.84-'Attachment Supp - 4'!D13/4*2</f>
        <v>-156144945.20053613</v>
      </c>
      <c r="K32" s="103"/>
      <c r="L32" s="102">
        <f>-159294361.28-'Attachment Supp - 4'!D13/4*3</f>
        <v>-159284116.82080418</v>
      </c>
      <c r="M32" s="103"/>
      <c r="N32" s="102">
        <f>-158867372.67-'Attachment Supp - 4'!D13-3455</f>
        <v>-158857168.39107224</v>
      </c>
      <c r="P32" s="103">
        <f t="shared" ref="P32" si="1">AVERAGE(F32,H32,J32,L32,N32)</f>
        <v>-155485214.95548695</v>
      </c>
      <c r="Q32" s="530" t="s">
        <v>57</v>
      </c>
      <c r="R32" s="528" t="s">
        <v>802</v>
      </c>
      <c r="S32" s="9"/>
    </row>
    <row r="33" spans="1:19" x14ac:dyDescent="0.3">
      <c r="A33" s="530">
        <f>A32+1</f>
        <v>16</v>
      </c>
      <c r="B33" s="95" t="s">
        <v>644</v>
      </c>
      <c r="D33" s="107"/>
      <c r="F33" s="58"/>
      <c r="H33" s="58"/>
      <c r="J33" s="58"/>
      <c r="L33" s="58"/>
      <c r="N33" s="58"/>
      <c r="P33" s="105"/>
      <c r="R33" s="59" t="s">
        <v>1175</v>
      </c>
      <c r="S33" s="9"/>
    </row>
    <row r="34" spans="1:19" ht="13.5" thickBot="1" x14ac:dyDescent="0.35">
      <c r="A34" s="530">
        <f>A33+1</f>
        <v>17</v>
      </c>
      <c r="B34" s="95" t="s">
        <v>395</v>
      </c>
      <c r="F34" s="34">
        <f>F32-F33</f>
        <v>-150344117.23475423</v>
      </c>
      <c r="G34" s="531"/>
      <c r="H34" s="34">
        <f>H32-H33</f>
        <v>-152795727.13026804</v>
      </c>
      <c r="J34" s="34">
        <f>J32-J33</f>
        <v>-156144945.20053613</v>
      </c>
      <c r="L34" s="34">
        <f>L32-L33</f>
        <v>-159284116.82080418</v>
      </c>
      <c r="N34" s="34">
        <f>N32-N33</f>
        <v>-158857168.39107224</v>
      </c>
      <c r="P34" s="34">
        <f>P32-P33</f>
        <v>-155485214.95548695</v>
      </c>
      <c r="Q34" s="530" t="s">
        <v>60</v>
      </c>
      <c r="S34" s="531"/>
    </row>
    <row r="35" spans="1:19" ht="13.5" thickTop="1" x14ac:dyDescent="0.3">
      <c r="A35" s="95"/>
      <c r="F35" s="708"/>
    </row>
    <row r="36" spans="1:19" x14ac:dyDescent="0.3">
      <c r="A36" s="145" t="s">
        <v>248</v>
      </c>
    </row>
    <row r="37" spans="1:19" x14ac:dyDescent="0.3">
      <c r="A37" s="16" t="s">
        <v>56</v>
      </c>
      <c r="B37" s="1" t="s">
        <v>317</v>
      </c>
    </row>
    <row r="38" spans="1:19" x14ac:dyDescent="0.3">
      <c r="A38" s="530" t="s">
        <v>57</v>
      </c>
      <c r="B38" s="95" t="s">
        <v>803</v>
      </c>
    </row>
    <row r="39" spans="1:19" x14ac:dyDescent="0.3">
      <c r="A39" s="108" t="s">
        <v>59</v>
      </c>
      <c r="B39" s="94" t="s">
        <v>261</v>
      </c>
      <c r="C39" s="94"/>
      <c r="D39" s="94"/>
      <c r="E39" s="94"/>
      <c r="F39" s="94"/>
      <c r="G39" s="94"/>
      <c r="H39" s="94"/>
      <c r="I39" s="94"/>
      <c r="J39" s="94"/>
      <c r="K39" s="94"/>
      <c r="L39" s="94"/>
      <c r="M39" s="94"/>
      <c r="N39" s="94"/>
      <c r="O39" s="94"/>
      <c r="P39" s="94"/>
    </row>
    <row r="40" spans="1:19" x14ac:dyDescent="0.3">
      <c r="A40" s="94"/>
      <c r="B40" s="94" t="s">
        <v>738</v>
      </c>
      <c r="C40" s="94"/>
      <c r="D40" s="94"/>
      <c r="E40" s="94"/>
      <c r="F40" s="94"/>
      <c r="G40" s="94"/>
      <c r="H40" s="94"/>
      <c r="I40" s="94"/>
      <c r="J40" s="94"/>
      <c r="K40" s="94"/>
      <c r="L40" s="94"/>
      <c r="M40" s="94"/>
      <c r="N40" s="94"/>
      <c r="O40" s="94"/>
      <c r="P40" s="94"/>
    </row>
    <row r="41" spans="1:19" x14ac:dyDescent="0.3">
      <c r="A41" s="530" t="s">
        <v>60</v>
      </c>
      <c r="B41" s="95" t="s">
        <v>960</v>
      </c>
    </row>
    <row r="42" spans="1:19" x14ac:dyDescent="0.3">
      <c r="A42" s="16" t="s">
        <v>68</v>
      </c>
      <c r="B42" s="3" t="s">
        <v>1052</v>
      </c>
    </row>
    <row r="43" spans="1:19" x14ac:dyDescent="0.3">
      <c r="A43" s="3"/>
      <c r="B43" s="3"/>
    </row>
    <row r="44" spans="1:19" x14ac:dyDescent="0.3">
      <c r="A44" s="3"/>
      <c r="B44" s="3"/>
    </row>
  </sheetData>
  <mergeCells count="6">
    <mergeCell ref="A6:R6"/>
    <mergeCell ref="A1:R1"/>
    <mergeCell ref="A2:R2"/>
    <mergeCell ref="A3:R3"/>
    <mergeCell ref="A4:R4"/>
    <mergeCell ref="A5:R5"/>
  </mergeCells>
  <pageMargins left="0.7" right="0.7" top="0.75" bottom="0.75" header="0.3" footer="0.3"/>
  <pageSetup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E52A-E9B2-4185-998C-CDB9AA381848}">
  <sheetPr>
    <pageSetUpPr fitToPage="1"/>
  </sheetPr>
  <dimension ref="A1:R20"/>
  <sheetViews>
    <sheetView zoomScaleNormal="100" workbookViewId="0">
      <selection activeCell="R24" sqref="R24"/>
    </sheetView>
  </sheetViews>
  <sheetFormatPr defaultRowHeight="13" x14ac:dyDescent="0.3"/>
  <cols>
    <col min="1" max="1" width="6" style="530" bestFit="1" customWidth="1"/>
    <col min="2" max="2" width="37.1796875" style="95" customWidth="1"/>
    <col min="3" max="3" width="1.7265625" style="95" customWidth="1"/>
    <col min="4" max="4" width="10.453125" style="95" bestFit="1" customWidth="1"/>
    <col min="5" max="5" width="1.7265625" style="95" customWidth="1"/>
    <col min="6" max="6" width="16.54296875" style="95" customWidth="1"/>
    <col min="7" max="7" width="1.7265625" style="95" customWidth="1"/>
    <col min="8" max="8" width="16.54296875" style="95" customWidth="1"/>
    <col min="9" max="9" width="1.7265625" style="95" customWidth="1"/>
    <col min="10" max="10" width="16.54296875" style="95" customWidth="1"/>
    <col min="11" max="11" width="1.7265625" style="95" customWidth="1"/>
    <col min="12" max="12" width="16.54296875" style="95" customWidth="1"/>
    <col min="13" max="13" width="1.7265625" style="95" customWidth="1"/>
    <col min="14" max="14" width="16.54296875" style="95" customWidth="1"/>
    <col min="15" max="15" width="1.7265625" style="95" customWidth="1"/>
    <col min="16" max="16" width="18.54296875" style="95" bestFit="1" customWidth="1"/>
    <col min="17" max="17" width="3.1796875" style="95" bestFit="1" customWidth="1"/>
    <col min="18" max="18" width="36.81640625" style="95" customWidth="1"/>
    <col min="19" max="250" width="9.1796875" style="95"/>
    <col min="251" max="251" width="6" style="95" customWidth="1"/>
    <col min="252" max="252" width="2.54296875" style="95" customWidth="1"/>
    <col min="253" max="253" width="52.453125" style="95" customWidth="1"/>
    <col min="254" max="254" width="4.54296875" style="95" customWidth="1"/>
    <col min="255" max="255" width="14.453125" style="95" customWidth="1"/>
    <col min="256" max="256" width="3.453125" style="95" customWidth="1"/>
    <col min="257" max="257" width="14.453125" style="95" customWidth="1"/>
    <col min="258" max="258" width="3.453125" style="95" customWidth="1"/>
    <col min="259" max="259" width="14.453125" style="95" customWidth="1"/>
    <col min="260" max="260" width="3.453125" style="95" customWidth="1"/>
    <col min="261" max="261" width="24.54296875" style="95" bestFit="1" customWidth="1"/>
    <col min="262" max="262" width="2.453125" style="95" customWidth="1"/>
    <col min="263" max="263" width="8.54296875" style="95" customWidth="1"/>
    <col min="264" max="264" width="19" style="95" customWidth="1"/>
    <col min="265" max="265" width="11.54296875" style="95" bestFit="1" customWidth="1"/>
    <col min="266" max="506" width="9.1796875" style="95"/>
    <col min="507" max="507" width="6" style="95" customWidth="1"/>
    <col min="508" max="508" width="2.54296875" style="95" customWidth="1"/>
    <col min="509" max="509" width="52.453125" style="95" customWidth="1"/>
    <col min="510" max="510" width="4.54296875" style="95" customWidth="1"/>
    <col min="511" max="511" width="14.453125" style="95" customWidth="1"/>
    <col min="512" max="512" width="3.453125" style="95" customWidth="1"/>
    <col min="513" max="513" width="14.453125" style="95" customWidth="1"/>
    <col min="514" max="514" width="3.453125" style="95" customWidth="1"/>
    <col min="515" max="515" width="14.453125" style="95" customWidth="1"/>
    <col min="516" max="516" width="3.453125" style="95" customWidth="1"/>
    <col min="517" max="517" width="24.54296875" style="95" bestFit="1" customWidth="1"/>
    <col min="518" max="518" width="2.453125" style="95" customWidth="1"/>
    <col min="519" max="519" width="8.54296875" style="95" customWidth="1"/>
    <col min="520" max="520" width="19" style="95" customWidth="1"/>
    <col min="521" max="521" width="11.54296875" style="95" bestFit="1" customWidth="1"/>
    <col min="522" max="762" width="9.1796875" style="95"/>
    <col min="763" max="763" width="6" style="95" customWidth="1"/>
    <col min="764" max="764" width="2.54296875" style="95" customWidth="1"/>
    <col min="765" max="765" width="52.453125" style="95" customWidth="1"/>
    <col min="766" max="766" width="4.54296875" style="95" customWidth="1"/>
    <col min="767" max="767" width="14.453125" style="95" customWidth="1"/>
    <col min="768" max="768" width="3.453125" style="95" customWidth="1"/>
    <col min="769" max="769" width="14.453125" style="95" customWidth="1"/>
    <col min="770" max="770" width="3.453125" style="95" customWidth="1"/>
    <col min="771" max="771" width="14.453125" style="95" customWidth="1"/>
    <col min="772" max="772" width="3.453125" style="95" customWidth="1"/>
    <col min="773" max="773" width="24.54296875" style="95" bestFit="1" customWidth="1"/>
    <col min="774" max="774" width="2.453125" style="95" customWidth="1"/>
    <col min="775" max="775" width="8.54296875" style="95" customWidth="1"/>
    <col min="776" max="776" width="19" style="95" customWidth="1"/>
    <col min="777" max="777" width="11.54296875" style="95" bestFit="1" customWidth="1"/>
    <col min="778" max="1018" width="9.1796875" style="95"/>
    <col min="1019" max="1019" width="6" style="95" customWidth="1"/>
    <col min="1020" max="1020" width="2.54296875" style="95" customWidth="1"/>
    <col min="1021" max="1021" width="52.453125" style="95" customWidth="1"/>
    <col min="1022" max="1022" width="4.54296875" style="95" customWidth="1"/>
    <col min="1023" max="1023" width="14.453125" style="95" customWidth="1"/>
    <col min="1024" max="1024" width="3.453125" style="95" customWidth="1"/>
    <col min="1025" max="1025" width="14.453125" style="95" customWidth="1"/>
    <col min="1026" max="1026" width="3.453125" style="95" customWidth="1"/>
    <col min="1027" max="1027" width="14.453125" style="95" customWidth="1"/>
    <col min="1028" max="1028" width="3.453125" style="95" customWidth="1"/>
    <col min="1029" max="1029" width="24.54296875" style="95" bestFit="1" customWidth="1"/>
    <col min="1030" max="1030" width="2.453125" style="95" customWidth="1"/>
    <col min="1031" max="1031" width="8.54296875" style="95" customWidth="1"/>
    <col min="1032" max="1032" width="19" style="95" customWidth="1"/>
    <col min="1033" max="1033" width="11.54296875" style="95" bestFit="1" customWidth="1"/>
    <col min="1034" max="1274" width="9.1796875" style="95"/>
    <col min="1275" max="1275" width="6" style="95" customWidth="1"/>
    <col min="1276" max="1276" width="2.54296875" style="95" customWidth="1"/>
    <col min="1277" max="1277" width="52.453125" style="95" customWidth="1"/>
    <col min="1278" max="1278" width="4.54296875" style="95" customWidth="1"/>
    <col min="1279" max="1279" width="14.453125" style="95" customWidth="1"/>
    <col min="1280" max="1280" width="3.453125" style="95" customWidth="1"/>
    <col min="1281" max="1281" width="14.453125" style="95" customWidth="1"/>
    <col min="1282" max="1282" width="3.453125" style="95" customWidth="1"/>
    <col min="1283" max="1283" width="14.453125" style="95" customWidth="1"/>
    <col min="1284" max="1284" width="3.453125" style="95" customWidth="1"/>
    <col min="1285" max="1285" width="24.54296875" style="95" bestFit="1" customWidth="1"/>
    <col min="1286" max="1286" width="2.453125" style="95" customWidth="1"/>
    <col min="1287" max="1287" width="8.54296875" style="95" customWidth="1"/>
    <col min="1288" max="1288" width="19" style="95" customWidth="1"/>
    <col min="1289" max="1289" width="11.54296875" style="95" bestFit="1" customWidth="1"/>
    <col min="1290" max="1530" width="9.1796875" style="95"/>
    <col min="1531" max="1531" width="6" style="95" customWidth="1"/>
    <col min="1532" max="1532" width="2.54296875" style="95" customWidth="1"/>
    <col min="1533" max="1533" width="52.453125" style="95" customWidth="1"/>
    <col min="1534" max="1534" width="4.54296875" style="95" customWidth="1"/>
    <col min="1535" max="1535" width="14.453125" style="95" customWidth="1"/>
    <col min="1536" max="1536" width="3.453125" style="95" customWidth="1"/>
    <col min="1537" max="1537" width="14.453125" style="95" customWidth="1"/>
    <col min="1538" max="1538" width="3.453125" style="95" customWidth="1"/>
    <col min="1539" max="1539" width="14.453125" style="95" customWidth="1"/>
    <col min="1540" max="1540" width="3.453125" style="95" customWidth="1"/>
    <col min="1541" max="1541" width="24.54296875" style="95" bestFit="1" customWidth="1"/>
    <col min="1542" max="1542" width="2.453125" style="95" customWidth="1"/>
    <col min="1543" max="1543" width="8.54296875" style="95" customWidth="1"/>
    <col min="1544" max="1544" width="19" style="95" customWidth="1"/>
    <col min="1545" max="1545" width="11.54296875" style="95" bestFit="1" customWidth="1"/>
    <col min="1546" max="1786" width="9.1796875" style="95"/>
    <col min="1787" max="1787" width="6" style="95" customWidth="1"/>
    <col min="1788" max="1788" width="2.54296875" style="95" customWidth="1"/>
    <col min="1789" max="1789" width="52.453125" style="95" customWidth="1"/>
    <col min="1790" max="1790" width="4.54296875" style="95" customWidth="1"/>
    <col min="1791" max="1791" width="14.453125" style="95" customWidth="1"/>
    <col min="1792" max="1792" width="3.453125" style="95" customWidth="1"/>
    <col min="1793" max="1793" width="14.453125" style="95" customWidth="1"/>
    <col min="1794" max="1794" width="3.453125" style="95" customWidth="1"/>
    <col min="1795" max="1795" width="14.453125" style="95" customWidth="1"/>
    <col min="1796" max="1796" width="3.453125" style="95" customWidth="1"/>
    <col min="1797" max="1797" width="24.54296875" style="95" bestFit="1" customWidth="1"/>
    <col min="1798" max="1798" width="2.453125" style="95" customWidth="1"/>
    <col min="1799" max="1799" width="8.54296875" style="95" customWidth="1"/>
    <col min="1800" max="1800" width="19" style="95" customWidth="1"/>
    <col min="1801" max="1801" width="11.54296875" style="95" bestFit="1" customWidth="1"/>
    <col min="1802" max="2042" width="9.1796875" style="95"/>
    <col min="2043" max="2043" width="6" style="95" customWidth="1"/>
    <col min="2044" max="2044" width="2.54296875" style="95" customWidth="1"/>
    <col min="2045" max="2045" width="52.453125" style="95" customWidth="1"/>
    <col min="2046" max="2046" width="4.54296875" style="95" customWidth="1"/>
    <col min="2047" max="2047" width="14.453125" style="95" customWidth="1"/>
    <col min="2048" max="2048" width="3.453125" style="95" customWidth="1"/>
    <col min="2049" max="2049" width="14.453125" style="95" customWidth="1"/>
    <col min="2050" max="2050" width="3.453125" style="95" customWidth="1"/>
    <col min="2051" max="2051" width="14.453125" style="95" customWidth="1"/>
    <col min="2052" max="2052" width="3.453125" style="95" customWidth="1"/>
    <col min="2053" max="2053" width="24.54296875" style="95" bestFit="1" customWidth="1"/>
    <col min="2054" max="2054" width="2.453125" style="95" customWidth="1"/>
    <col min="2055" max="2055" width="8.54296875" style="95" customWidth="1"/>
    <col min="2056" max="2056" width="19" style="95" customWidth="1"/>
    <col min="2057" max="2057" width="11.54296875" style="95" bestFit="1" customWidth="1"/>
    <col min="2058" max="2298" width="9.1796875" style="95"/>
    <col min="2299" max="2299" width="6" style="95" customWidth="1"/>
    <col min="2300" max="2300" width="2.54296875" style="95" customWidth="1"/>
    <col min="2301" max="2301" width="52.453125" style="95" customWidth="1"/>
    <col min="2302" max="2302" width="4.54296875" style="95" customWidth="1"/>
    <col min="2303" max="2303" width="14.453125" style="95" customWidth="1"/>
    <col min="2304" max="2304" width="3.453125" style="95" customWidth="1"/>
    <col min="2305" max="2305" width="14.453125" style="95" customWidth="1"/>
    <col min="2306" max="2306" width="3.453125" style="95" customWidth="1"/>
    <col min="2307" max="2307" width="14.453125" style="95" customWidth="1"/>
    <col min="2308" max="2308" width="3.453125" style="95" customWidth="1"/>
    <col min="2309" max="2309" width="24.54296875" style="95" bestFit="1" customWidth="1"/>
    <col min="2310" max="2310" width="2.453125" style="95" customWidth="1"/>
    <col min="2311" max="2311" width="8.54296875" style="95" customWidth="1"/>
    <col min="2312" max="2312" width="19" style="95" customWidth="1"/>
    <col min="2313" max="2313" width="11.54296875" style="95" bestFit="1" customWidth="1"/>
    <col min="2314" max="2554" width="9.1796875" style="95"/>
    <col min="2555" max="2555" width="6" style="95" customWidth="1"/>
    <col min="2556" max="2556" width="2.54296875" style="95" customWidth="1"/>
    <col min="2557" max="2557" width="52.453125" style="95" customWidth="1"/>
    <col min="2558" max="2558" width="4.54296875" style="95" customWidth="1"/>
    <col min="2559" max="2559" width="14.453125" style="95" customWidth="1"/>
    <col min="2560" max="2560" width="3.453125" style="95" customWidth="1"/>
    <col min="2561" max="2561" width="14.453125" style="95" customWidth="1"/>
    <col min="2562" max="2562" width="3.453125" style="95" customWidth="1"/>
    <col min="2563" max="2563" width="14.453125" style="95" customWidth="1"/>
    <col min="2564" max="2564" width="3.453125" style="95" customWidth="1"/>
    <col min="2565" max="2565" width="24.54296875" style="95" bestFit="1" customWidth="1"/>
    <col min="2566" max="2566" width="2.453125" style="95" customWidth="1"/>
    <col min="2567" max="2567" width="8.54296875" style="95" customWidth="1"/>
    <col min="2568" max="2568" width="19" style="95" customWidth="1"/>
    <col min="2569" max="2569" width="11.54296875" style="95" bestFit="1" customWidth="1"/>
    <col min="2570" max="2810" width="9.1796875" style="95"/>
    <col min="2811" max="2811" width="6" style="95" customWidth="1"/>
    <col min="2812" max="2812" width="2.54296875" style="95" customWidth="1"/>
    <col min="2813" max="2813" width="52.453125" style="95" customWidth="1"/>
    <col min="2814" max="2814" width="4.54296875" style="95" customWidth="1"/>
    <col min="2815" max="2815" width="14.453125" style="95" customWidth="1"/>
    <col min="2816" max="2816" width="3.453125" style="95" customWidth="1"/>
    <col min="2817" max="2817" width="14.453125" style="95" customWidth="1"/>
    <col min="2818" max="2818" width="3.453125" style="95" customWidth="1"/>
    <col min="2819" max="2819" width="14.453125" style="95" customWidth="1"/>
    <col min="2820" max="2820" width="3.453125" style="95" customWidth="1"/>
    <col min="2821" max="2821" width="24.54296875" style="95" bestFit="1" customWidth="1"/>
    <col min="2822" max="2822" width="2.453125" style="95" customWidth="1"/>
    <col min="2823" max="2823" width="8.54296875" style="95" customWidth="1"/>
    <col min="2824" max="2824" width="19" style="95" customWidth="1"/>
    <col min="2825" max="2825" width="11.54296875" style="95" bestFit="1" customWidth="1"/>
    <col min="2826" max="3066" width="9.1796875" style="95"/>
    <col min="3067" max="3067" width="6" style="95" customWidth="1"/>
    <col min="3068" max="3068" width="2.54296875" style="95" customWidth="1"/>
    <col min="3069" max="3069" width="52.453125" style="95" customWidth="1"/>
    <col min="3070" max="3070" width="4.54296875" style="95" customWidth="1"/>
    <col min="3071" max="3071" width="14.453125" style="95" customWidth="1"/>
    <col min="3072" max="3072" width="3.453125" style="95" customWidth="1"/>
    <col min="3073" max="3073" width="14.453125" style="95" customWidth="1"/>
    <col min="3074" max="3074" width="3.453125" style="95" customWidth="1"/>
    <col min="3075" max="3075" width="14.453125" style="95" customWidth="1"/>
    <col min="3076" max="3076" width="3.453125" style="95" customWidth="1"/>
    <col min="3077" max="3077" width="24.54296875" style="95" bestFit="1" customWidth="1"/>
    <col min="3078" max="3078" width="2.453125" style="95" customWidth="1"/>
    <col min="3079" max="3079" width="8.54296875" style="95" customWidth="1"/>
    <col min="3080" max="3080" width="19" style="95" customWidth="1"/>
    <col min="3081" max="3081" width="11.54296875" style="95" bestFit="1" customWidth="1"/>
    <col min="3082" max="3322" width="9.1796875" style="95"/>
    <col min="3323" max="3323" width="6" style="95" customWidth="1"/>
    <col min="3324" max="3324" width="2.54296875" style="95" customWidth="1"/>
    <col min="3325" max="3325" width="52.453125" style="95" customWidth="1"/>
    <col min="3326" max="3326" width="4.54296875" style="95" customWidth="1"/>
    <col min="3327" max="3327" width="14.453125" style="95" customWidth="1"/>
    <col min="3328" max="3328" width="3.453125" style="95" customWidth="1"/>
    <col min="3329" max="3329" width="14.453125" style="95" customWidth="1"/>
    <col min="3330" max="3330" width="3.453125" style="95" customWidth="1"/>
    <col min="3331" max="3331" width="14.453125" style="95" customWidth="1"/>
    <col min="3332" max="3332" width="3.453125" style="95" customWidth="1"/>
    <col min="3333" max="3333" width="24.54296875" style="95" bestFit="1" customWidth="1"/>
    <col min="3334" max="3334" width="2.453125" style="95" customWidth="1"/>
    <col min="3335" max="3335" width="8.54296875" style="95" customWidth="1"/>
    <col min="3336" max="3336" width="19" style="95" customWidth="1"/>
    <col min="3337" max="3337" width="11.54296875" style="95" bestFit="1" customWidth="1"/>
    <col min="3338" max="3578" width="9.1796875" style="95"/>
    <col min="3579" max="3579" width="6" style="95" customWidth="1"/>
    <col min="3580" max="3580" width="2.54296875" style="95" customWidth="1"/>
    <col min="3581" max="3581" width="52.453125" style="95" customWidth="1"/>
    <col min="3582" max="3582" width="4.54296875" style="95" customWidth="1"/>
    <col min="3583" max="3583" width="14.453125" style="95" customWidth="1"/>
    <col min="3584" max="3584" width="3.453125" style="95" customWidth="1"/>
    <col min="3585" max="3585" width="14.453125" style="95" customWidth="1"/>
    <col min="3586" max="3586" width="3.453125" style="95" customWidth="1"/>
    <col min="3587" max="3587" width="14.453125" style="95" customWidth="1"/>
    <col min="3588" max="3588" width="3.453125" style="95" customWidth="1"/>
    <col min="3589" max="3589" width="24.54296875" style="95" bestFit="1" customWidth="1"/>
    <col min="3590" max="3590" width="2.453125" style="95" customWidth="1"/>
    <col min="3591" max="3591" width="8.54296875" style="95" customWidth="1"/>
    <col min="3592" max="3592" width="19" style="95" customWidth="1"/>
    <col min="3593" max="3593" width="11.54296875" style="95" bestFit="1" customWidth="1"/>
    <col min="3594" max="3834" width="9.1796875" style="95"/>
    <col min="3835" max="3835" width="6" style="95" customWidth="1"/>
    <col min="3836" max="3836" width="2.54296875" style="95" customWidth="1"/>
    <col min="3837" max="3837" width="52.453125" style="95" customWidth="1"/>
    <col min="3838" max="3838" width="4.54296875" style="95" customWidth="1"/>
    <col min="3839" max="3839" width="14.453125" style="95" customWidth="1"/>
    <col min="3840" max="3840" width="3.453125" style="95" customWidth="1"/>
    <col min="3841" max="3841" width="14.453125" style="95" customWidth="1"/>
    <col min="3842" max="3842" width="3.453125" style="95" customWidth="1"/>
    <col min="3843" max="3843" width="14.453125" style="95" customWidth="1"/>
    <col min="3844" max="3844" width="3.453125" style="95" customWidth="1"/>
    <col min="3845" max="3845" width="24.54296875" style="95" bestFit="1" customWidth="1"/>
    <col min="3846" max="3846" width="2.453125" style="95" customWidth="1"/>
    <col min="3847" max="3847" width="8.54296875" style="95" customWidth="1"/>
    <col min="3848" max="3848" width="19" style="95" customWidth="1"/>
    <col min="3849" max="3849" width="11.54296875" style="95" bestFit="1" customWidth="1"/>
    <col min="3850" max="4090" width="9.1796875" style="95"/>
    <col min="4091" max="4091" width="6" style="95" customWidth="1"/>
    <col min="4092" max="4092" width="2.54296875" style="95" customWidth="1"/>
    <col min="4093" max="4093" width="52.453125" style="95" customWidth="1"/>
    <col min="4094" max="4094" width="4.54296875" style="95" customWidth="1"/>
    <col min="4095" max="4095" width="14.453125" style="95" customWidth="1"/>
    <col min="4096" max="4096" width="3.453125" style="95" customWidth="1"/>
    <col min="4097" max="4097" width="14.453125" style="95" customWidth="1"/>
    <col min="4098" max="4098" width="3.453125" style="95" customWidth="1"/>
    <col min="4099" max="4099" width="14.453125" style="95" customWidth="1"/>
    <col min="4100" max="4100" width="3.453125" style="95" customWidth="1"/>
    <col min="4101" max="4101" width="24.54296875" style="95" bestFit="1" customWidth="1"/>
    <col min="4102" max="4102" width="2.453125" style="95" customWidth="1"/>
    <col min="4103" max="4103" width="8.54296875" style="95" customWidth="1"/>
    <col min="4104" max="4104" width="19" style="95" customWidth="1"/>
    <col min="4105" max="4105" width="11.54296875" style="95" bestFit="1" customWidth="1"/>
    <col min="4106" max="4346" width="9.1796875" style="95"/>
    <col min="4347" max="4347" width="6" style="95" customWidth="1"/>
    <col min="4348" max="4348" width="2.54296875" style="95" customWidth="1"/>
    <col min="4349" max="4349" width="52.453125" style="95" customWidth="1"/>
    <col min="4350" max="4350" width="4.54296875" style="95" customWidth="1"/>
    <col min="4351" max="4351" width="14.453125" style="95" customWidth="1"/>
    <col min="4352" max="4352" width="3.453125" style="95" customWidth="1"/>
    <col min="4353" max="4353" width="14.453125" style="95" customWidth="1"/>
    <col min="4354" max="4354" width="3.453125" style="95" customWidth="1"/>
    <col min="4355" max="4355" width="14.453125" style="95" customWidth="1"/>
    <col min="4356" max="4356" width="3.453125" style="95" customWidth="1"/>
    <col min="4357" max="4357" width="24.54296875" style="95" bestFit="1" customWidth="1"/>
    <col min="4358" max="4358" width="2.453125" style="95" customWidth="1"/>
    <col min="4359" max="4359" width="8.54296875" style="95" customWidth="1"/>
    <col min="4360" max="4360" width="19" style="95" customWidth="1"/>
    <col min="4361" max="4361" width="11.54296875" style="95" bestFit="1" customWidth="1"/>
    <col min="4362" max="4602" width="9.1796875" style="95"/>
    <col min="4603" max="4603" width="6" style="95" customWidth="1"/>
    <col min="4604" max="4604" width="2.54296875" style="95" customWidth="1"/>
    <col min="4605" max="4605" width="52.453125" style="95" customWidth="1"/>
    <col min="4606" max="4606" width="4.54296875" style="95" customWidth="1"/>
    <col min="4607" max="4607" width="14.453125" style="95" customWidth="1"/>
    <col min="4608" max="4608" width="3.453125" style="95" customWidth="1"/>
    <col min="4609" max="4609" width="14.453125" style="95" customWidth="1"/>
    <col min="4610" max="4610" width="3.453125" style="95" customWidth="1"/>
    <col min="4611" max="4611" width="14.453125" style="95" customWidth="1"/>
    <col min="4612" max="4612" width="3.453125" style="95" customWidth="1"/>
    <col min="4613" max="4613" width="24.54296875" style="95" bestFit="1" customWidth="1"/>
    <col min="4614" max="4614" width="2.453125" style="95" customWidth="1"/>
    <col min="4615" max="4615" width="8.54296875" style="95" customWidth="1"/>
    <col min="4616" max="4616" width="19" style="95" customWidth="1"/>
    <col min="4617" max="4617" width="11.54296875" style="95" bestFit="1" customWidth="1"/>
    <col min="4618" max="4858" width="9.1796875" style="95"/>
    <col min="4859" max="4859" width="6" style="95" customWidth="1"/>
    <col min="4860" max="4860" width="2.54296875" style="95" customWidth="1"/>
    <col min="4861" max="4861" width="52.453125" style="95" customWidth="1"/>
    <col min="4862" max="4862" width="4.54296875" style="95" customWidth="1"/>
    <col min="4863" max="4863" width="14.453125" style="95" customWidth="1"/>
    <col min="4864" max="4864" width="3.453125" style="95" customWidth="1"/>
    <col min="4865" max="4865" width="14.453125" style="95" customWidth="1"/>
    <col min="4866" max="4866" width="3.453125" style="95" customWidth="1"/>
    <col min="4867" max="4867" width="14.453125" style="95" customWidth="1"/>
    <col min="4868" max="4868" width="3.453125" style="95" customWidth="1"/>
    <col min="4869" max="4869" width="24.54296875" style="95" bestFit="1" customWidth="1"/>
    <col min="4870" max="4870" width="2.453125" style="95" customWidth="1"/>
    <col min="4871" max="4871" width="8.54296875" style="95" customWidth="1"/>
    <col min="4872" max="4872" width="19" style="95" customWidth="1"/>
    <col min="4873" max="4873" width="11.54296875" style="95" bestFit="1" customWidth="1"/>
    <col min="4874" max="5114" width="9.1796875" style="95"/>
    <col min="5115" max="5115" width="6" style="95" customWidth="1"/>
    <col min="5116" max="5116" width="2.54296875" style="95" customWidth="1"/>
    <col min="5117" max="5117" width="52.453125" style="95" customWidth="1"/>
    <col min="5118" max="5118" width="4.54296875" style="95" customWidth="1"/>
    <col min="5119" max="5119" width="14.453125" style="95" customWidth="1"/>
    <col min="5120" max="5120" width="3.453125" style="95" customWidth="1"/>
    <col min="5121" max="5121" width="14.453125" style="95" customWidth="1"/>
    <col min="5122" max="5122" width="3.453125" style="95" customWidth="1"/>
    <col min="5123" max="5123" width="14.453125" style="95" customWidth="1"/>
    <col min="5124" max="5124" width="3.453125" style="95" customWidth="1"/>
    <col min="5125" max="5125" width="24.54296875" style="95" bestFit="1" customWidth="1"/>
    <col min="5126" max="5126" width="2.453125" style="95" customWidth="1"/>
    <col min="5127" max="5127" width="8.54296875" style="95" customWidth="1"/>
    <col min="5128" max="5128" width="19" style="95" customWidth="1"/>
    <col min="5129" max="5129" width="11.54296875" style="95" bestFit="1" customWidth="1"/>
    <col min="5130" max="5370" width="9.1796875" style="95"/>
    <col min="5371" max="5371" width="6" style="95" customWidth="1"/>
    <col min="5372" max="5372" width="2.54296875" style="95" customWidth="1"/>
    <col min="5373" max="5373" width="52.453125" style="95" customWidth="1"/>
    <col min="5374" max="5374" width="4.54296875" style="95" customWidth="1"/>
    <col min="5375" max="5375" width="14.453125" style="95" customWidth="1"/>
    <col min="5376" max="5376" width="3.453125" style="95" customWidth="1"/>
    <col min="5377" max="5377" width="14.453125" style="95" customWidth="1"/>
    <col min="5378" max="5378" width="3.453125" style="95" customWidth="1"/>
    <col min="5379" max="5379" width="14.453125" style="95" customWidth="1"/>
    <col min="5380" max="5380" width="3.453125" style="95" customWidth="1"/>
    <col min="5381" max="5381" width="24.54296875" style="95" bestFit="1" customWidth="1"/>
    <col min="5382" max="5382" width="2.453125" style="95" customWidth="1"/>
    <col min="5383" max="5383" width="8.54296875" style="95" customWidth="1"/>
    <col min="5384" max="5384" width="19" style="95" customWidth="1"/>
    <col min="5385" max="5385" width="11.54296875" style="95" bestFit="1" customWidth="1"/>
    <col min="5386" max="5626" width="9.1796875" style="95"/>
    <col min="5627" max="5627" width="6" style="95" customWidth="1"/>
    <col min="5628" max="5628" width="2.54296875" style="95" customWidth="1"/>
    <col min="5629" max="5629" width="52.453125" style="95" customWidth="1"/>
    <col min="5630" max="5630" width="4.54296875" style="95" customWidth="1"/>
    <col min="5631" max="5631" width="14.453125" style="95" customWidth="1"/>
    <col min="5632" max="5632" width="3.453125" style="95" customWidth="1"/>
    <col min="5633" max="5633" width="14.453125" style="95" customWidth="1"/>
    <col min="5634" max="5634" width="3.453125" style="95" customWidth="1"/>
    <col min="5635" max="5635" width="14.453125" style="95" customWidth="1"/>
    <col min="5636" max="5636" width="3.453125" style="95" customWidth="1"/>
    <col min="5637" max="5637" width="24.54296875" style="95" bestFit="1" customWidth="1"/>
    <col min="5638" max="5638" width="2.453125" style="95" customWidth="1"/>
    <col min="5639" max="5639" width="8.54296875" style="95" customWidth="1"/>
    <col min="5640" max="5640" width="19" style="95" customWidth="1"/>
    <col min="5641" max="5641" width="11.54296875" style="95" bestFit="1" customWidth="1"/>
    <col min="5642" max="5882" width="9.1796875" style="95"/>
    <col min="5883" max="5883" width="6" style="95" customWidth="1"/>
    <col min="5884" max="5884" width="2.54296875" style="95" customWidth="1"/>
    <col min="5885" max="5885" width="52.453125" style="95" customWidth="1"/>
    <col min="5886" max="5886" width="4.54296875" style="95" customWidth="1"/>
    <col min="5887" max="5887" width="14.453125" style="95" customWidth="1"/>
    <col min="5888" max="5888" width="3.453125" style="95" customWidth="1"/>
    <col min="5889" max="5889" width="14.453125" style="95" customWidth="1"/>
    <col min="5890" max="5890" width="3.453125" style="95" customWidth="1"/>
    <col min="5891" max="5891" width="14.453125" style="95" customWidth="1"/>
    <col min="5892" max="5892" width="3.453125" style="95" customWidth="1"/>
    <col min="5893" max="5893" width="24.54296875" style="95" bestFit="1" customWidth="1"/>
    <col min="5894" max="5894" width="2.453125" style="95" customWidth="1"/>
    <col min="5895" max="5895" width="8.54296875" style="95" customWidth="1"/>
    <col min="5896" max="5896" width="19" style="95" customWidth="1"/>
    <col min="5897" max="5897" width="11.54296875" style="95" bestFit="1" customWidth="1"/>
    <col min="5898" max="6138" width="9.1796875" style="95"/>
    <col min="6139" max="6139" width="6" style="95" customWidth="1"/>
    <col min="6140" max="6140" width="2.54296875" style="95" customWidth="1"/>
    <col min="6141" max="6141" width="52.453125" style="95" customWidth="1"/>
    <col min="6142" max="6142" width="4.54296875" style="95" customWidth="1"/>
    <col min="6143" max="6143" width="14.453125" style="95" customWidth="1"/>
    <col min="6144" max="6144" width="3.453125" style="95" customWidth="1"/>
    <col min="6145" max="6145" width="14.453125" style="95" customWidth="1"/>
    <col min="6146" max="6146" width="3.453125" style="95" customWidth="1"/>
    <col min="6147" max="6147" width="14.453125" style="95" customWidth="1"/>
    <col min="6148" max="6148" width="3.453125" style="95" customWidth="1"/>
    <col min="6149" max="6149" width="24.54296875" style="95" bestFit="1" customWidth="1"/>
    <col min="6150" max="6150" width="2.453125" style="95" customWidth="1"/>
    <col min="6151" max="6151" width="8.54296875" style="95" customWidth="1"/>
    <col min="6152" max="6152" width="19" style="95" customWidth="1"/>
    <col min="6153" max="6153" width="11.54296875" style="95" bestFit="1" customWidth="1"/>
    <col min="6154" max="6394" width="9.1796875" style="95"/>
    <col min="6395" max="6395" width="6" style="95" customWidth="1"/>
    <col min="6396" max="6396" width="2.54296875" style="95" customWidth="1"/>
    <col min="6397" max="6397" width="52.453125" style="95" customWidth="1"/>
    <col min="6398" max="6398" width="4.54296875" style="95" customWidth="1"/>
    <col min="6399" max="6399" width="14.453125" style="95" customWidth="1"/>
    <col min="6400" max="6400" width="3.453125" style="95" customWidth="1"/>
    <col min="6401" max="6401" width="14.453125" style="95" customWidth="1"/>
    <col min="6402" max="6402" width="3.453125" style="95" customWidth="1"/>
    <col min="6403" max="6403" width="14.453125" style="95" customWidth="1"/>
    <col min="6404" max="6404" width="3.453125" style="95" customWidth="1"/>
    <col min="6405" max="6405" width="24.54296875" style="95" bestFit="1" customWidth="1"/>
    <col min="6406" max="6406" width="2.453125" style="95" customWidth="1"/>
    <col min="6407" max="6407" width="8.54296875" style="95" customWidth="1"/>
    <col min="6408" max="6408" width="19" style="95" customWidth="1"/>
    <col min="6409" max="6409" width="11.54296875" style="95" bestFit="1" customWidth="1"/>
    <col min="6410" max="6650" width="9.1796875" style="95"/>
    <col min="6651" max="6651" width="6" style="95" customWidth="1"/>
    <col min="6652" max="6652" width="2.54296875" style="95" customWidth="1"/>
    <col min="6653" max="6653" width="52.453125" style="95" customWidth="1"/>
    <col min="6654" max="6654" width="4.54296875" style="95" customWidth="1"/>
    <col min="6655" max="6655" width="14.453125" style="95" customWidth="1"/>
    <col min="6656" max="6656" width="3.453125" style="95" customWidth="1"/>
    <col min="6657" max="6657" width="14.453125" style="95" customWidth="1"/>
    <col min="6658" max="6658" width="3.453125" style="95" customWidth="1"/>
    <col min="6659" max="6659" width="14.453125" style="95" customWidth="1"/>
    <col min="6660" max="6660" width="3.453125" style="95" customWidth="1"/>
    <col min="6661" max="6661" width="24.54296875" style="95" bestFit="1" customWidth="1"/>
    <col min="6662" max="6662" width="2.453125" style="95" customWidth="1"/>
    <col min="6663" max="6663" width="8.54296875" style="95" customWidth="1"/>
    <col min="6664" max="6664" width="19" style="95" customWidth="1"/>
    <col min="6665" max="6665" width="11.54296875" style="95" bestFit="1" customWidth="1"/>
    <col min="6666" max="6906" width="9.1796875" style="95"/>
    <col min="6907" max="6907" width="6" style="95" customWidth="1"/>
    <col min="6908" max="6908" width="2.54296875" style="95" customWidth="1"/>
    <col min="6909" max="6909" width="52.453125" style="95" customWidth="1"/>
    <col min="6910" max="6910" width="4.54296875" style="95" customWidth="1"/>
    <col min="6911" max="6911" width="14.453125" style="95" customWidth="1"/>
    <col min="6912" max="6912" width="3.453125" style="95" customWidth="1"/>
    <col min="6913" max="6913" width="14.453125" style="95" customWidth="1"/>
    <col min="6914" max="6914" width="3.453125" style="95" customWidth="1"/>
    <col min="6915" max="6915" width="14.453125" style="95" customWidth="1"/>
    <col min="6916" max="6916" width="3.453125" style="95" customWidth="1"/>
    <col min="6917" max="6917" width="24.54296875" style="95" bestFit="1" customWidth="1"/>
    <col min="6918" max="6918" width="2.453125" style="95" customWidth="1"/>
    <col min="6919" max="6919" width="8.54296875" style="95" customWidth="1"/>
    <col min="6920" max="6920" width="19" style="95" customWidth="1"/>
    <col min="6921" max="6921" width="11.54296875" style="95" bestFit="1" customWidth="1"/>
    <col min="6922" max="7162" width="9.1796875" style="95"/>
    <col min="7163" max="7163" width="6" style="95" customWidth="1"/>
    <col min="7164" max="7164" width="2.54296875" style="95" customWidth="1"/>
    <col min="7165" max="7165" width="52.453125" style="95" customWidth="1"/>
    <col min="7166" max="7166" width="4.54296875" style="95" customWidth="1"/>
    <col min="7167" max="7167" width="14.453125" style="95" customWidth="1"/>
    <col min="7168" max="7168" width="3.453125" style="95" customWidth="1"/>
    <col min="7169" max="7169" width="14.453125" style="95" customWidth="1"/>
    <col min="7170" max="7170" width="3.453125" style="95" customWidth="1"/>
    <col min="7171" max="7171" width="14.453125" style="95" customWidth="1"/>
    <col min="7172" max="7172" width="3.453125" style="95" customWidth="1"/>
    <col min="7173" max="7173" width="24.54296875" style="95" bestFit="1" customWidth="1"/>
    <col min="7174" max="7174" width="2.453125" style="95" customWidth="1"/>
    <col min="7175" max="7175" width="8.54296875" style="95" customWidth="1"/>
    <col min="7176" max="7176" width="19" style="95" customWidth="1"/>
    <col min="7177" max="7177" width="11.54296875" style="95" bestFit="1" customWidth="1"/>
    <col min="7178" max="7418" width="9.1796875" style="95"/>
    <col min="7419" max="7419" width="6" style="95" customWidth="1"/>
    <col min="7420" max="7420" width="2.54296875" style="95" customWidth="1"/>
    <col min="7421" max="7421" width="52.453125" style="95" customWidth="1"/>
    <col min="7422" max="7422" width="4.54296875" style="95" customWidth="1"/>
    <col min="7423" max="7423" width="14.453125" style="95" customWidth="1"/>
    <col min="7424" max="7424" width="3.453125" style="95" customWidth="1"/>
    <col min="7425" max="7425" width="14.453125" style="95" customWidth="1"/>
    <col min="7426" max="7426" width="3.453125" style="95" customWidth="1"/>
    <col min="7427" max="7427" width="14.453125" style="95" customWidth="1"/>
    <col min="7428" max="7428" width="3.453125" style="95" customWidth="1"/>
    <col min="7429" max="7429" width="24.54296875" style="95" bestFit="1" customWidth="1"/>
    <col min="7430" max="7430" width="2.453125" style="95" customWidth="1"/>
    <col min="7431" max="7431" width="8.54296875" style="95" customWidth="1"/>
    <col min="7432" max="7432" width="19" style="95" customWidth="1"/>
    <col min="7433" max="7433" width="11.54296875" style="95" bestFit="1" customWidth="1"/>
    <col min="7434" max="7674" width="9.1796875" style="95"/>
    <col min="7675" max="7675" width="6" style="95" customWidth="1"/>
    <col min="7676" max="7676" width="2.54296875" style="95" customWidth="1"/>
    <col min="7677" max="7677" width="52.453125" style="95" customWidth="1"/>
    <col min="7678" max="7678" width="4.54296875" style="95" customWidth="1"/>
    <col min="7679" max="7679" width="14.453125" style="95" customWidth="1"/>
    <col min="7680" max="7680" width="3.453125" style="95" customWidth="1"/>
    <col min="7681" max="7681" width="14.453125" style="95" customWidth="1"/>
    <col min="7682" max="7682" width="3.453125" style="95" customWidth="1"/>
    <col min="7683" max="7683" width="14.453125" style="95" customWidth="1"/>
    <col min="7684" max="7684" width="3.453125" style="95" customWidth="1"/>
    <col min="7685" max="7685" width="24.54296875" style="95" bestFit="1" customWidth="1"/>
    <col min="7686" max="7686" width="2.453125" style="95" customWidth="1"/>
    <col min="7687" max="7687" width="8.54296875" style="95" customWidth="1"/>
    <col min="7688" max="7688" width="19" style="95" customWidth="1"/>
    <col min="7689" max="7689" width="11.54296875" style="95" bestFit="1" customWidth="1"/>
    <col min="7690" max="7930" width="9.1796875" style="95"/>
    <col min="7931" max="7931" width="6" style="95" customWidth="1"/>
    <col min="7932" max="7932" width="2.54296875" style="95" customWidth="1"/>
    <col min="7933" max="7933" width="52.453125" style="95" customWidth="1"/>
    <col min="7934" max="7934" width="4.54296875" style="95" customWidth="1"/>
    <col min="7935" max="7935" width="14.453125" style="95" customWidth="1"/>
    <col min="7936" max="7936" width="3.453125" style="95" customWidth="1"/>
    <col min="7937" max="7937" width="14.453125" style="95" customWidth="1"/>
    <col min="7938" max="7938" width="3.453125" style="95" customWidth="1"/>
    <col min="7939" max="7939" width="14.453125" style="95" customWidth="1"/>
    <col min="7940" max="7940" width="3.453125" style="95" customWidth="1"/>
    <col min="7941" max="7941" width="24.54296875" style="95" bestFit="1" customWidth="1"/>
    <col min="7942" max="7942" width="2.453125" style="95" customWidth="1"/>
    <col min="7943" max="7943" width="8.54296875" style="95" customWidth="1"/>
    <col min="7944" max="7944" width="19" style="95" customWidth="1"/>
    <col min="7945" max="7945" width="11.54296875" style="95" bestFit="1" customWidth="1"/>
    <col min="7946" max="8186" width="9.1796875" style="95"/>
    <col min="8187" max="8187" width="6" style="95" customWidth="1"/>
    <col min="8188" max="8188" width="2.54296875" style="95" customWidth="1"/>
    <col min="8189" max="8189" width="52.453125" style="95" customWidth="1"/>
    <col min="8190" max="8190" width="4.54296875" style="95" customWidth="1"/>
    <col min="8191" max="8191" width="14.453125" style="95" customWidth="1"/>
    <col min="8192" max="8192" width="3.453125" style="95" customWidth="1"/>
    <col min="8193" max="8193" width="14.453125" style="95" customWidth="1"/>
    <col min="8194" max="8194" width="3.453125" style="95" customWidth="1"/>
    <col min="8195" max="8195" width="14.453125" style="95" customWidth="1"/>
    <col min="8196" max="8196" width="3.453125" style="95" customWidth="1"/>
    <col min="8197" max="8197" width="24.54296875" style="95" bestFit="1" customWidth="1"/>
    <col min="8198" max="8198" width="2.453125" style="95" customWidth="1"/>
    <col min="8199" max="8199" width="8.54296875" style="95" customWidth="1"/>
    <col min="8200" max="8200" width="19" style="95" customWidth="1"/>
    <col min="8201" max="8201" width="11.54296875" style="95" bestFit="1" customWidth="1"/>
    <col min="8202" max="8442" width="9.1796875" style="95"/>
    <col min="8443" max="8443" width="6" style="95" customWidth="1"/>
    <col min="8444" max="8444" width="2.54296875" style="95" customWidth="1"/>
    <col min="8445" max="8445" width="52.453125" style="95" customWidth="1"/>
    <col min="8446" max="8446" width="4.54296875" style="95" customWidth="1"/>
    <col min="8447" max="8447" width="14.453125" style="95" customWidth="1"/>
    <col min="8448" max="8448" width="3.453125" style="95" customWidth="1"/>
    <col min="8449" max="8449" width="14.453125" style="95" customWidth="1"/>
    <col min="8450" max="8450" width="3.453125" style="95" customWidth="1"/>
    <col min="8451" max="8451" width="14.453125" style="95" customWidth="1"/>
    <col min="8452" max="8452" width="3.453125" style="95" customWidth="1"/>
    <col min="8453" max="8453" width="24.54296875" style="95" bestFit="1" customWidth="1"/>
    <col min="8454" max="8454" width="2.453125" style="95" customWidth="1"/>
    <col min="8455" max="8455" width="8.54296875" style="95" customWidth="1"/>
    <col min="8456" max="8456" width="19" style="95" customWidth="1"/>
    <col min="8457" max="8457" width="11.54296875" style="95" bestFit="1" customWidth="1"/>
    <col min="8458" max="8698" width="9.1796875" style="95"/>
    <col min="8699" max="8699" width="6" style="95" customWidth="1"/>
    <col min="8700" max="8700" width="2.54296875" style="95" customWidth="1"/>
    <col min="8701" max="8701" width="52.453125" style="95" customWidth="1"/>
    <col min="8702" max="8702" width="4.54296875" style="95" customWidth="1"/>
    <col min="8703" max="8703" width="14.453125" style="95" customWidth="1"/>
    <col min="8704" max="8704" width="3.453125" style="95" customWidth="1"/>
    <col min="8705" max="8705" width="14.453125" style="95" customWidth="1"/>
    <col min="8706" max="8706" width="3.453125" style="95" customWidth="1"/>
    <col min="8707" max="8707" width="14.453125" style="95" customWidth="1"/>
    <col min="8708" max="8708" width="3.453125" style="95" customWidth="1"/>
    <col min="8709" max="8709" width="24.54296875" style="95" bestFit="1" customWidth="1"/>
    <col min="8710" max="8710" width="2.453125" style="95" customWidth="1"/>
    <col min="8711" max="8711" width="8.54296875" style="95" customWidth="1"/>
    <col min="8712" max="8712" width="19" style="95" customWidth="1"/>
    <col min="8713" max="8713" width="11.54296875" style="95" bestFit="1" customWidth="1"/>
    <col min="8714" max="8954" width="9.1796875" style="95"/>
    <col min="8955" max="8955" width="6" style="95" customWidth="1"/>
    <col min="8956" max="8956" width="2.54296875" style="95" customWidth="1"/>
    <col min="8957" max="8957" width="52.453125" style="95" customWidth="1"/>
    <col min="8958" max="8958" width="4.54296875" style="95" customWidth="1"/>
    <col min="8959" max="8959" width="14.453125" style="95" customWidth="1"/>
    <col min="8960" max="8960" width="3.453125" style="95" customWidth="1"/>
    <col min="8961" max="8961" width="14.453125" style="95" customWidth="1"/>
    <col min="8962" max="8962" width="3.453125" style="95" customWidth="1"/>
    <col min="8963" max="8963" width="14.453125" style="95" customWidth="1"/>
    <col min="8964" max="8964" width="3.453125" style="95" customWidth="1"/>
    <col min="8965" max="8965" width="24.54296875" style="95" bestFit="1" customWidth="1"/>
    <col min="8966" max="8966" width="2.453125" style="95" customWidth="1"/>
    <col min="8967" max="8967" width="8.54296875" style="95" customWidth="1"/>
    <col min="8968" max="8968" width="19" style="95" customWidth="1"/>
    <col min="8969" max="8969" width="11.54296875" style="95" bestFit="1" customWidth="1"/>
    <col min="8970" max="9210" width="9.1796875" style="95"/>
    <col min="9211" max="9211" width="6" style="95" customWidth="1"/>
    <col min="9212" max="9212" width="2.54296875" style="95" customWidth="1"/>
    <col min="9213" max="9213" width="52.453125" style="95" customWidth="1"/>
    <col min="9214" max="9214" width="4.54296875" style="95" customWidth="1"/>
    <col min="9215" max="9215" width="14.453125" style="95" customWidth="1"/>
    <col min="9216" max="9216" width="3.453125" style="95" customWidth="1"/>
    <col min="9217" max="9217" width="14.453125" style="95" customWidth="1"/>
    <col min="9218" max="9218" width="3.453125" style="95" customWidth="1"/>
    <col min="9219" max="9219" width="14.453125" style="95" customWidth="1"/>
    <col min="9220" max="9220" width="3.453125" style="95" customWidth="1"/>
    <col min="9221" max="9221" width="24.54296875" style="95" bestFit="1" customWidth="1"/>
    <col min="9222" max="9222" width="2.453125" style="95" customWidth="1"/>
    <col min="9223" max="9223" width="8.54296875" style="95" customWidth="1"/>
    <col min="9224" max="9224" width="19" style="95" customWidth="1"/>
    <col min="9225" max="9225" width="11.54296875" style="95" bestFit="1" customWidth="1"/>
    <col min="9226" max="9466" width="9.1796875" style="95"/>
    <col min="9467" max="9467" width="6" style="95" customWidth="1"/>
    <col min="9468" max="9468" width="2.54296875" style="95" customWidth="1"/>
    <col min="9469" max="9469" width="52.453125" style="95" customWidth="1"/>
    <col min="9470" max="9470" width="4.54296875" style="95" customWidth="1"/>
    <col min="9471" max="9471" width="14.453125" style="95" customWidth="1"/>
    <col min="9472" max="9472" width="3.453125" style="95" customWidth="1"/>
    <col min="9473" max="9473" width="14.453125" style="95" customWidth="1"/>
    <col min="9474" max="9474" width="3.453125" style="95" customWidth="1"/>
    <col min="9475" max="9475" width="14.453125" style="95" customWidth="1"/>
    <col min="9476" max="9476" width="3.453125" style="95" customWidth="1"/>
    <col min="9477" max="9477" width="24.54296875" style="95" bestFit="1" customWidth="1"/>
    <col min="9478" max="9478" width="2.453125" style="95" customWidth="1"/>
    <col min="9479" max="9479" width="8.54296875" style="95" customWidth="1"/>
    <col min="9480" max="9480" width="19" style="95" customWidth="1"/>
    <col min="9481" max="9481" width="11.54296875" style="95" bestFit="1" customWidth="1"/>
    <col min="9482" max="9722" width="9.1796875" style="95"/>
    <col min="9723" max="9723" width="6" style="95" customWidth="1"/>
    <col min="9724" max="9724" width="2.54296875" style="95" customWidth="1"/>
    <col min="9725" max="9725" width="52.453125" style="95" customWidth="1"/>
    <col min="9726" max="9726" width="4.54296875" style="95" customWidth="1"/>
    <col min="9727" max="9727" width="14.453125" style="95" customWidth="1"/>
    <col min="9728" max="9728" width="3.453125" style="95" customWidth="1"/>
    <col min="9729" max="9729" width="14.453125" style="95" customWidth="1"/>
    <col min="9730" max="9730" width="3.453125" style="95" customWidth="1"/>
    <col min="9731" max="9731" width="14.453125" style="95" customWidth="1"/>
    <col min="9732" max="9732" width="3.453125" style="95" customWidth="1"/>
    <col min="9733" max="9733" width="24.54296875" style="95" bestFit="1" customWidth="1"/>
    <col min="9734" max="9734" width="2.453125" style="95" customWidth="1"/>
    <col min="9735" max="9735" width="8.54296875" style="95" customWidth="1"/>
    <col min="9736" max="9736" width="19" style="95" customWidth="1"/>
    <col min="9737" max="9737" width="11.54296875" style="95" bestFit="1" customWidth="1"/>
    <col min="9738" max="9978" width="9.1796875" style="95"/>
    <col min="9979" max="9979" width="6" style="95" customWidth="1"/>
    <col min="9980" max="9980" width="2.54296875" style="95" customWidth="1"/>
    <col min="9981" max="9981" width="52.453125" style="95" customWidth="1"/>
    <col min="9982" max="9982" width="4.54296875" style="95" customWidth="1"/>
    <col min="9983" max="9983" width="14.453125" style="95" customWidth="1"/>
    <col min="9984" max="9984" width="3.453125" style="95" customWidth="1"/>
    <col min="9985" max="9985" width="14.453125" style="95" customWidth="1"/>
    <col min="9986" max="9986" width="3.453125" style="95" customWidth="1"/>
    <col min="9987" max="9987" width="14.453125" style="95" customWidth="1"/>
    <col min="9988" max="9988" width="3.453125" style="95" customWidth="1"/>
    <col min="9989" max="9989" width="24.54296875" style="95" bestFit="1" customWidth="1"/>
    <col min="9990" max="9990" width="2.453125" style="95" customWidth="1"/>
    <col min="9991" max="9991" width="8.54296875" style="95" customWidth="1"/>
    <col min="9992" max="9992" width="19" style="95" customWidth="1"/>
    <col min="9993" max="9993" width="11.54296875" style="95" bestFit="1" customWidth="1"/>
    <col min="9994" max="10234" width="9.1796875" style="95"/>
    <col min="10235" max="10235" width="6" style="95" customWidth="1"/>
    <col min="10236" max="10236" width="2.54296875" style="95" customWidth="1"/>
    <col min="10237" max="10237" width="52.453125" style="95" customWidth="1"/>
    <col min="10238" max="10238" width="4.54296875" style="95" customWidth="1"/>
    <col min="10239" max="10239" width="14.453125" style="95" customWidth="1"/>
    <col min="10240" max="10240" width="3.453125" style="95" customWidth="1"/>
    <col min="10241" max="10241" width="14.453125" style="95" customWidth="1"/>
    <col min="10242" max="10242" width="3.453125" style="95" customWidth="1"/>
    <col min="10243" max="10243" width="14.453125" style="95" customWidth="1"/>
    <col min="10244" max="10244" width="3.453125" style="95" customWidth="1"/>
    <col min="10245" max="10245" width="24.54296875" style="95" bestFit="1" customWidth="1"/>
    <col min="10246" max="10246" width="2.453125" style="95" customWidth="1"/>
    <col min="10247" max="10247" width="8.54296875" style="95" customWidth="1"/>
    <col min="10248" max="10248" width="19" style="95" customWidth="1"/>
    <col min="10249" max="10249" width="11.54296875" style="95" bestFit="1" customWidth="1"/>
    <col min="10250" max="10490" width="9.1796875" style="95"/>
    <col min="10491" max="10491" width="6" style="95" customWidth="1"/>
    <col min="10492" max="10492" width="2.54296875" style="95" customWidth="1"/>
    <col min="10493" max="10493" width="52.453125" style="95" customWidth="1"/>
    <col min="10494" max="10494" width="4.54296875" style="95" customWidth="1"/>
    <col min="10495" max="10495" width="14.453125" style="95" customWidth="1"/>
    <col min="10496" max="10496" width="3.453125" style="95" customWidth="1"/>
    <col min="10497" max="10497" width="14.453125" style="95" customWidth="1"/>
    <col min="10498" max="10498" width="3.453125" style="95" customWidth="1"/>
    <col min="10499" max="10499" width="14.453125" style="95" customWidth="1"/>
    <col min="10500" max="10500" width="3.453125" style="95" customWidth="1"/>
    <col min="10501" max="10501" width="24.54296875" style="95" bestFit="1" customWidth="1"/>
    <col min="10502" max="10502" width="2.453125" style="95" customWidth="1"/>
    <col min="10503" max="10503" width="8.54296875" style="95" customWidth="1"/>
    <col min="10504" max="10504" width="19" style="95" customWidth="1"/>
    <col min="10505" max="10505" width="11.54296875" style="95" bestFit="1" customWidth="1"/>
    <col min="10506" max="10746" width="9.1796875" style="95"/>
    <col min="10747" max="10747" width="6" style="95" customWidth="1"/>
    <col min="10748" max="10748" width="2.54296875" style="95" customWidth="1"/>
    <col min="10749" max="10749" width="52.453125" style="95" customWidth="1"/>
    <col min="10750" max="10750" width="4.54296875" style="95" customWidth="1"/>
    <col min="10751" max="10751" width="14.453125" style="95" customWidth="1"/>
    <col min="10752" max="10752" width="3.453125" style="95" customWidth="1"/>
    <col min="10753" max="10753" width="14.453125" style="95" customWidth="1"/>
    <col min="10754" max="10754" width="3.453125" style="95" customWidth="1"/>
    <col min="10755" max="10755" width="14.453125" style="95" customWidth="1"/>
    <col min="10756" max="10756" width="3.453125" style="95" customWidth="1"/>
    <col min="10757" max="10757" width="24.54296875" style="95" bestFit="1" customWidth="1"/>
    <col min="10758" max="10758" width="2.453125" style="95" customWidth="1"/>
    <col min="10759" max="10759" width="8.54296875" style="95" customWidth="1"/>
    <col min="10760" max="10760" width="19" style="95" customWidth="1"/>
    <col min="10761" max="10761" width="11.54296875" style="95" bestFit="1" customWidth="1"/>
    <col min="10762" max="11002" width="9.1796875" style="95"/>
    <col min="11003" max="11003" width="6" style="95" customWidth="1"/>
    <col min="11004" max="11004" width="2.54296875" style="95" customWidth="1"/>
    <col min="11005" max="11005" width="52.453125" style="95" customWidth="1"/>
    <col min="11006" max="11006" width="4.54296875" style="95" customWidth="1"/>
    <col min="11007" max="11007" width="14.453125" style="95" customWidth="1"/>
    <col min="11008" max="11008" width="3.453125" style="95" customWidth="1"/>
    <col min="11009" max="11009" width="14.453125" style="95" customWidth="1"/>
    <col min="11010" max="11010" width="3.453125" style="95" customWidth="1"/>
    <col min="11011" max="11011" width="14.453125" style="95" customWidth="1"/>
    <col min="11012" max="11012" width="3.453125" style="95" customWidth="1"/>
    <col min="11013" max="11013" width="24.54296875" style="95" bestFit="1" customWidth="1"/>
    <col min="11014" max="11014" width="2.453125" style="95" customWidth="1"/>
    <col min="11015" max="11015" width="8.54296875" style="95" customWidth="1"/>
    <col min="11016" max="11016" width="19" style="95" customWidth="1"/>
    <col min="11017" max="11017" width="11.54296875" style="95" bestFit="1" customWidth="1"/>
    <col min="11018" max="11258" width="9.1796875" style="95"/>
    <col min="11259" max="11259" width="6" style="95" customWidth="1"/>
    <col min="11260" max="11260" width="2.54296875" style="95" customWidth="1"/>
    <col min="11261" max="11261" width="52.453125" style="95" customWidth="1"/>
    <col min="11262" max="11262" width="4.54296875" style="95" customWidth="1"/>
    <col min="11263" max="11263" width="14.453125" style="95" customWidth="1"/>
    <col min="11264" max="11264" width="3.453125" style="95" customWidth="1"/>
    <col min="11265" max="11265" width="14.453125" style="95" customWidth="1"/>
    <col min="11266" max="11266" width="3.453125" style="95" customWidth="1"/>
    <col min="11267" max="11267" width="14.453125" style="95" customWidth="1"/>
    <col min="11268" max="11268" width="3.453125" style="95" customWidth="1"/>
    <col min="11269" max="11269" width="24.54296875" style="95" bestFit="1" customWidth="1"/>
    <col min="11270" max="11270" width="2.453125" style="95" customWidth="1"/>
    <col min="11271" max="11271" width="8.54296875" style="95" customWidth="1"/>
    <col min="11272" max="11272" width="19" style="95" customWidth="1"/>
    <col min="11273" max="11273" width="11.54296875" style="95" bestFit="1" customWidth="1"/>
    <col min="11274" max="11514" width="9.1796875" style="95"/>
    <col min="11515" max="11515" width="6" style="95" customWidth="1"/>
    <col min="11516" max="11516" width="2.54296875" style="95" customWidth="1"/>
    <col min="11517" max="11517" width="52.453125" style="95" customWidth="1"/>
    <col min="11518" max="11518" width="4.54296875" style="95" customWidth="1"/>
    <col min="11519" max="11519" width="14.453125" style="95" customWidth="1"/>
    <col min="11520" max="11520" width="3.453125" style="95" customWidth="1"/>
    <col min="11521" max="11521" width="14.453125" style="95" customWidth="1"/>
    <col min="11522" max="11522" width="3.453125" style="95" customWidth="1"/>
    <col min="11523" max="11523" width="14.453125" style="95" customWidth="1"/>
    <col min="11524" max="11524" width="3.453125" style="95" customWidth="1"/>
    <col min="11525" max="11525" width="24.54296875" style="95" bestFit="1" customWidth="1"/>
    <col min="11526" max="11526" width="2.453125" style="95" customWidth="1"/>
    <col min="11527" max="11527" width="8.54296875" style="95" customWidth="1"/>
    <col min="11528" max="11528" width="19" style="95" customWidth="1"/>
    <col min="11529" max="11529" width="11.54296875" style="95" bestFit="1" customWidth="1"/>
    <col min="11530" max="11770" width="9.1796875" style="95"/>
    <col min="11771" max="11771" width="6" style="95" customWidth="1"/>
    <col min="11772" max="11772" width="2.54296875" style="95" customWidth="1"/>
    <col min="11773" max="11773" width="52.453125" style="95" customWidth="1"/>
    <col min="11774" max="11774" width="4.54296875" style="95" customWidth="1"/>
    <col min="11775" max="11775" width="14.453125" style="95" customWidth="1"/>
    <col min="11776" max="11776" width="3.453125" style="95" customWidth="1"/>
    <col min="11777" max="11777" width="14.453125" style="95" customWidth="1"/>
    <col min="11778" max="11778" width="3.453125" style="95" customWidth="1"/>
    <col min="11779" max="11779" width="14.453125" style="95" customWidth="1"/>
    <col min="11780" max="11780" width="3.453125" style="95" customWidth="1"/>
    <col min="11781" max="11781" width="24.54296875" style="95" bestFit="1" customWidth="1"/>
    <col min="11782" max="11782" width="2.453125" style="95" customWidth="1"/>
    <col min="11783" max="11783" width="8.54296875" style="95" customWidth="1"/>
    <col min="11784" max="11784" width="19" style="95" customWidth="1"/>
    <col min="11785" max="11785" width="11.54296875" style="95" bestFit="1" customWidth="1"/>
    <col min="11786" max="12026" width="9.1796875" style="95"/>
    <col min="12027" max="12027" width="6" style="95" customWidth="1"/>
    <col min="12028" max="12028" width="2.54296875" style="95" customWidth="1"/>
    <col min="12029" max="12029" width="52.453125" style="95" customWidth="1"/>
    <col min="12030" max="12030" width="4.54296875" style="95" customWidth="1"/>
    <col min="12031" max="12031" width="14.453125" style="95" customWidth="1"/>
    <col min="12032" max="12032" width="3.453125" style="95" customWidth="1"/>
    <col min="12033" max="12033" width="14.453125" style="95" customWidth="1"/>
    <col min="12034" max="12034" width="3.453125" style="95" customWidth="1"/>
    <col min="12035" max="12035" width="14.453125" style="95" customWidth="1"/>
    <col min="12036" max="12036" width="3.453125" style="95" customWidth="1"/>
    <col min="12037" max="12037" width="24.54296875" style="95" bestFit="1" customWidth="1"/>
    <col min="12038" max="12038" width="2.453125" style="95" customWidth="1"/>
    <col min="12039" max="12039" width="8.54296875" style="95" customWidth="1"/>
    <col min="12040" max="12040" width="19" style="95" customWidth="1"/>
    <col min="12041" max="12041" width="11.54296875" style="95" bestFit="1" customWidth="1"/>
    <col min="12042" max="12282" width="9.1796875" style="95"/>
    <col min="12283" max="12283" width="6" style="95" customWidth="1"/>
    <col min="12284" max="12284" width="2.54296875" style="95" customWidth="1"/>
    <col min="12285" max="12285" width="52.453125" style="95" customWidth="1"/>
    <col min="12286" max="12286" width="4.54296875" style="95" customWidth="1"/>
    <col min="12287" max="12287" width="14.453125" style="95" customWidth="1"/>
    <col min="12288" max="12288" width="3.453125" style="95" customWidth="1"/>
    <col min="12289" max="12289" width="14.453125" style="95" customWidth="1"/>
    <col min="12290" max="12290" width="3.453125" style="95" customWidth="1"/>
    <col min="12291" max="12291" width="14.453125" style="95" customWidth="1"/>
    <col min="12292" max="12292" width="3.453125" style="95" customWidth="1"/>
    <col min="12293" max="12293" width="24.54296875" style="95" bestFit="1" customWidth="1"/>
    <col min="12294" max="12294" width="2.453125" style="95" customWidth="1"/>
    <col min="12295" max="12295" width="8.54296875" style="95" customWidth="1"/>
    <col min="12296" max="12296" width="19" style="95" customWidth="1"/>
    <col min="12297" max="12297" width="11.54296875" style="95" bestFit="1" customWidth="1"/>
    <col min="12298" max="12538" width="9.1796875" style="95"/>
    <col min="12539" max="12539" width="6" style="95" customWidth="1"/>
    <col min="12540" max="12540" width="2.54296875" style="95" customWidth="1"/>
    <col min="12541" max="12541" width="52.453125" style="95" customWidth="1"/>
    <col min="12542" max="12542" width="4.54296875" style="95" customWidth="1"/>
    <col min="12543" max="12543" width="14.453125" style="95" customWidth="1"/>
    <col min="12544" max="12544" width="3.453125" style="95" customWidth="1"/>
    <col min="12545" max="12545" width="14.453125" style="95" customWidth="1"/>
    <col min="12546" max="12546" width="3.453125" style="95" customWidth="1"/>
    <col min="12547" max="12547" width="14.453125" style="95" customWidth="1"/>
    <col min="12548" max="12548" width="3.453125" style="95" customWidth="1"/>
    <col min="12549" max="12549" width="24.54296875" style="95" bestFit="1" customWidth="1"/>
    <col min="12550" max="12550" width="2.453125" style="95" customWidth="1"/>
    <col min="12551" max="12551" width="8.54296875" style="95" customWidth="1"/>
    <col min="12552" max="12552" width="19" style="95" customWidth="1"/>
    <col min="12553" max="12553" width="11.54296875" style="95" bestFit="1" customWidth="1"/>
    <col min="12554" max="12794" width="9.1796875" style="95"/>
    <col min="12795" max="12795" width="6" style="95" customWidth="1"/>
    <col min="12796" max="12796" width="2.54296875" style="95" customWidth="1"/>
    <col min="12797" max="12797" width="52.453125" style="95" customWidth="1"/>
    <col min="12798" max="12798" width="4.54296875" style="95" customWidth="1"/>
    <col min="12799" max="12799" width="14.453125" style="95" customWidth="1"/>
    <col min="12800" max="12800" width="3.453125" style="95" customWidth="1"/>
    <col min="12801" max="12801" width="14.453125" style="95" customWidth="1"/>
    <col min="12802" max="12802" width="3.453125" style="95" customWidth="1"/>
    <col min="12803" max="12803" width="14.453125" style="95" customWidth="1"/>
    <col min="12804" max="12804" width="3.453125" style="95" customWidth="1"/>
    <col min="12805" max="12805" width="24.54296875" style="95" bestFit="1" customWidth="1"/>
    <col min="12806" max="12806" width="2.453125" style="95" customWidth="1"/>
    <col min="12807" max="12807" width="8.54296875" style="95" customWidth="1"/>
    <col min="12808" max="12808" width="19" style="95" customWidth="1"/>
    <col min="12809" max="12809" width="11.54296875" style="95" bestFit="1" customWidth="1"/>
    <col min="12810" max="13050" width="9.1796875" style="95"/>
    <col min="13051" max="13051" width="6" style="95" customWidth="1"/>
    <col min="13052" max="13052" width="2.54296875" style="95" customWidth="1"/>
    <col min="13053" max="13053" width="52.453125" style="95" customWidth="1"/>
    <col min="13054" max="13054" width="4.54296875" style="95" customWidth="1"/>
    <col min="13055" max="13055" width="14.453125" style="95" customWidth="1"/>
    <col min="13056" max="13056" width="3.453125" style="95" customWidth="1"/>
    <col min="13057" max="13057" width="14.453125" style="95" customWidth="1"/>
    <col min="13058" max="13058" width="3.453125" style="95" customWidth="1"/>
    <col min="13059" max="13059" width="14.453125" style="95" customWidth="1"/>
    <col min="13060" max="13060" width="3.453125" style="95" customWidth="1"/>
    <col min="13061" max="13061" width="24.54296875" style="95" bestFit="1" customWidth="1"/>
    <col min="13062" max="13062" width="2.453125" style="95" customWidth="1"/>
    <col min="13063" max="13063" width="8.54296875" style="95" customWidth="1"/>
    <col min="13064" max="13064" width="19" style="95" customWidth="1"/>
    <col min="13065" max="13065" width="11.54296875" style="95" bestFit="1" customWidth="1"/>
    <col min="13066" max="13306" width="9.1796875" style="95"/>
    <col min="13307" max="13307" width="6" style="95" customWidth="1"/>
    <col min="13308" max="13308" width="2.54296875" style="95" customWidth="1"/>
    <col min="13309" max="13309" width="52.453125" style="95" customWidth="1"/>
    <col min="13310" max="13310" width="4.54296875" style="95" customWidth="1"/>
    <col min="13311" max="13311" width="14.453125" style="95" customWidth="1"/>
    <col min="13312" max="13312" width="3.453125" style="95" customWidth="1"/>
    <col min="13313" max="13313" width="14.453125" style="95" customWidth="1"/>
    <col min="13314" max="13314" width="3.453125" style="95" customWidth="1"/>
    <col min="13315" max="13315" width="14.453125" style="95" customWidth="1"/>
    <col min="13316" max="13316" width="3.453125" style="95" customWidth="1"/>
    <col min="13317" max="13317" width="24.54296875" style="95" bestFit="1" customWidth="1"/>
    <col min="13318" max="13318" width="2.453125" style="95" customWidth="1"/>
    <col min="13319" max="13319" width="8.54296875" style="95" customWidth="1"/>
    <col min="13320" max="13320" width="19" style="95" customWidth="1"/>
    <col min="13321" max="13321" width="11.54296875" style="95" bestFit="1" customWidth="1"/>
    <col min="13322" max="13562" width="9.1796875" style="95"/>
    <col min="13563" max="13563" width="6" style="95" customWidth="1"/>
    <col min="13564" max="13564" width="2.54296875" style="95" customWidth="1"/>
    <col min="13565" max="13565" width="52.453125" style="95" customWidth="1"/>
    <col min="13566" max="13566" width="4.54296875" style="95" customWidth="1"/>
    <col min="13567" max="13567" width="14.453125" style="95" customWidth="1"/>
    <col min="13568" max="13568" width="3.453125" style="95" customWidth="1"/>
    <col min="13569" max="13569" width="14.453125" style="95" customWidth="1"/>
    <col min="13570" max="13570" width="3.453125" style="95" customWidth="1"/>
    <col min="13571" max="13571" width="14.453125" style="95" customWidth="1"/>
    <col min="13572" max="13572" width="3.453125" style="95" customWidth="1"/>
    <col min="13573" max="13573" width="24.54296875" style="95" bestFit="1" customWidth="1"/>
    <col min="13574" max="13574" width="2.453125" style="95" customWidth="1"/>
    <col min="13575" max="13575" width="8.54296875" style="95" customWidth="1"/>
    <col min="13576" max="13576" width="19" style="95" customWidth="1"/>
    <col min="13577" max="13577" width="11.54296875" style="95" bestFit="1" customWidth="1"/>
    <col min="13578" max="13818" width="9.1796875" style="95"/>
    <col min="13819" max="13819" width="6" style="95" customWidth="1"/>
    <col min="13820" max="13820" width="2.54296875" style="95" customWidth="1"/>
    <col min="13821" max="13821" width="52.453125" style="95" customWidth="1"/>
    <col min="13822" max="13822" width="4.54296875" style="95" customWidth="1"/>
    <col min="13823" max="13823" width="14.453125" style="95" customWidth="1"/>
    <col min="13824" max="13824" width="3.453125" style="95" customWidth="1"/>
    <col min="13825" max="13825" width="14.453125" style="95" customWidth="1"/>
    <col min="13826" max="13826" width="3.453125" style="95" customWidth="1"/>
    <col min="13827" max="13827" width="14.453125" style="95" customWidth="1"/>
    <col min="13828" max="13828" width="3.453125" style="95" customWidth="1"/>
    <col min="13829" max="13829" width="24.54296875" style="95" bestFit="1" customWidth="1"/>
    <col min="13830" max="13830" width="2.453125" style="95" customWidth="1"/>
    <col min="13831" max="13831" width="8.54296875" style="95" customWidth="1"/>
    <col min="13832" max="13832" width="19" style="95" customWidth="1"/>
    <col min="13833" max="13833" width="11.54296875" style="95" bestFit="1" customWidth="1"/>
    <col min="13834" max="14074" width="9.1796875" style="95"/>
    <col min="14075" max="14075" width="6" style="95" customWidth="1"/>
    <col min="14076" max="14076" width="2.54296875" style="95" customWidth="1"/>
    <col min="14077" max="14077" width="52.453125" style="95" customWidth="1"/>
    <col min="14078" max="14078" width="4.54296875" style="95" customWidth="1"/>
    <col min="14079" max="14079" width="14.453125" style="95" customWidth="1"/>
    <col min="14080" max="14080" width="3.453125" style="95" customWidth="1"/>
    <col min="14081" max="14081" width="14.453125" style="95" customWidth="1"/>
    <col min="14082" max="14082" width="3.453125" style="95" customWidth="1"/>
    <col min="14083" max="14083" width="14.453125" style="95" customWidth="1"/>
    <col min="14084" max="14084" width="3.453125" style="95" customWidth="1"/>
    <col min="14085" max="14085" width="24.54296875" style="95" bestFit="1" customWidth="1"/>
    <col min="14086" max="14086" width="2.453125" style="95" customWidth="1"/>
    <col min="14087" max="14087" width="8.54296875" style="95" customWidth="1"/>
    <col min="14088" max="14088" width="19" style="95" customWidth="1"/>
    <col min="14089" max="14089" width="11.54296875" style="95" bestFit="1" customWidth="1"/>
    <col min="14090" max="14330" width="9.1796875" style="95"/>
    <col min="14331" max="14331" width="6" style="95" customWidth="1"/>
    <col min="14332" max="14332" width="2.54296875" style="95" customWidth="1"/>
    <col min="14333" max="14333" width="52.453125" style="95" customWidth="1"/>
    <col min="14334" max="14334" width="4.54296875" style="95" customWidth="1"/>
    <col min="14335" max="14335" width="14.453125" style="95" customWidth="1"/>
    <col min="14336" max="14336" width="3.453125" style="95" customWidth="1"/>
    <col min="14337" max="14337" width="14.453125" style="95" customWidth="1"/>
    <col min="14338" max="14338" width="3.453125" style="95" customWidth="1"/>
    <col min="14339" max="14339" width="14.453125" style="95" customWidth="1"/>
    <col min="14340" max="14340" width="3.453125" style="95" customWidth="1"/>
    <col min="14341" max="14341" width="24.54296875" style="95" bestFit="1" customWidth="1"/>
    <col min="14342" max="14342" width="2.453125" style="95" customWidth="1"/>
    <col min="14343" max="14343" width="8.54296875" style="95" customWidth="1"/>
    <col min="14344" max="14344" width="19" style="95" customWidth="1"/>
    <col min="14345" max="14345" width="11.54296875" style="95" bestFit="1" customWidth="1"/>
    <col min="14346" max="14586" width="9.1796875" style="95"/>
    <col min="14587" max="14587" width="6" style="95" customWidth="1"/>
    <col min="14588" max="14588" width="2.54296875" style="95" customWidth="1"/>
    <col min="14589" max="14589" width="52.453125" style="95" customWidth="1"/>
    <col min="14590" max="14590" width="4.54296875" style="95" customWidth="1"/>
    <col min="14591" max="14591" width="14.453125" style="95" customWidth="1"/>
    <col min="14592" max="14592" width="3.453125" style="95" customWidth="1"/>
    <col min="14593" max="14593" width="14.453125" style="95" customWidth="1"/>
    <col min="14594" max="14594" width="3.453125" style="95" customWidth="1"/>
    <col min="14595" max="14595" width="14.453125" style="95" customWidth="1"/>
    <col min="14596" max="14596" width="3.453125" style="95" customWidth="1"/>
    <col min="14597" max="14597" width="24.54296875" style="95" bestFit="1" customWidth="1"/>
    <col min="14598" max="14598" width="2.453125" style="95" customWidth="1"/>
    <col min="14599" max="14599" width="8.54296875" style="95" customWidth="1"/>
    <col min="14600" max="14600" width="19" style="95" customWidth="1"/>
    <col min="14601" max="14601" width="11.54296875" style="95" bestFit="1" customWidth="1"/>
    <col min="14602" max="14842" width="9.1796875" style="95"/>
    <col min="14843" max="14843" width="6" style="95" customWidth="1"/>
    <col min="14844" max="14844" width="2.54296875" style="95" customWidth="1"/>
    <col min="14845" max="14845" width="52.453125" style="95" customWidth="1"/>
    <col min="14846" max="14846" width="4.54296875" style="95" customWidth="1"/>
    <col min="14847" max="14847" width="14.453125" style="95" customWidth="1"/>
    <col min="14848" max="14848" width="3.453125" style="95" customWidth="1"/>
    <col min="14849" max="14849" width="14.453125" style="95" customWidth="1"/>
    <col min="14850" max="14850" width="3.453125" style="95" customWidth="1"/>
    <col min="14851" max="14851" width="14.453125" style="95" customWidth="1"/>
    <col min="14852" max="14852" width="3.453125" style="95" customWidth="1"/>
    <col min="14853" max="14853" width="24.54296875" style="95" bestFit="1" customWidth="1"/>
    <col min="14854" max="14854" width="2.453125" style="95" customWidth="1"/>
    <col min="14855" max="14855" width="8.54296875" style="95" customWidth="1"/>
    <col min="14856" max="14856" width="19" style="95" customWidth="1"/>
    <col min="14857" max="14857" width="11.54296875" style="95" bestFit="1" customWidth="1"/>
    <col min="14858" max="15098" width="9.1796875" style="95"/>
    <col min="15099" max="15099" width="6" style="95" customWidth="1"/>
    <col min="15100" max="15100" width="2.54296875" style="95" customWidth="1"/>
    <col min="15101" max="15101" width="52.453125" style="95" customWidth="1"/>
    <col min="15102" max="15102" width="4.54296875" style="95" customWidth="1"/>
    <col min="15103" max="15103" width="14.453125" style="95" customWidth="1"/>
    <col min="15104" max="15104" width="3.453125" style="95" customWidth="1"/>
    <col min="15105" max="15105" width="14.453125" style="95" customWidth="1"/>
    <col min="15106" max="15106" width="3.453125" style="95" customWidth="1"/>
    <col min="15107" max="15107" width="14.453125" style="95" customWidth="1"/>
    <col min="15108" max="15108" width="3.453125" style="95" customWidth="1"/>
    <col min="15109" max="15109" width="24.54296875" style="95" bestFit="1" customWidth="1"/>
    <col min="15110" max="15110" width="2.453125" style="95" customWidth="1"/>
    <col min="15111" max="15111" width="8.54296875" style="95" customWidth="1"/>
    <col min="15112" max="15112" width="19" style="95" customWidth="1"/>
    <col min="15113" max="15113" width="11.54296875" style="95" bestFit="1" customWidth="1"/>
    <col min="15114" max="15354" width="9.1796875" style="95"/>
    <col min="15355" max="15355" width="6" style="95" customWidth="1"/>
    <col min="15356" max="15356" width="2.54296875" style="95" customWidth="1"/>
    <col min="15357" max="15357" width="52.453125" style="95" customWidth="1"/>
    <col min="15358" max="15358" width="4.54296875" style="95" customWidth="1"/>
    <col min="15359" max="15359" width="14.453125" style="95" customWidth="1"/>
    <col min="15360" max="15360" width="3.453125" style="95" customWidth="1"/>
    <col min="15361" max="15361" width="14.453125" style="95" customWidth="1"/>
    <col min="15362" max="15362" width="3.453125" style="95" customWidth="1"/>
    <col min="15363" max="15363" width="14.453125" style="95" customWidth="1"/>
    <col min="15364" max="15364" width="3.453125" style="95" customWidth="1"/>
    <col min="15365" max="15365" width="24.54296875" style="95" bestFit="1" customWidth="1"/>
    <col min="15366" max="15366" width="2.453125" style="95" customWidth="1"/>
    <col min="15367" max="15367" width="8.54296875" style="95" customWidth="1"/>
    <col min="15368" max="15368" width="19" style="95" customWidth="1"/>
    <col min="15369" max="15369" width="11.54296875" style="95" bestFit="1" customWidth="1"/>
    <col min="15370" max="15610" width="9.1796875" style="95"/>
    <col min="15611" max="15611" width="6" style="95" customWidth="1"/>
    <col min="15612" max="15612" width="2.54296875" style="95" customWidth="1"/>
    <col min="15613" max="15613" width="52.453125" style="95" customWidth="1"/>
    <col min="15614" max="15614" width="4.54296875" style="95" customWidth="1"/>
    <col min="15615" max="15615" width="14.453125" style="95" customWidth="1"/>
    <col min="15616" max="15616" width="3.453125" style="95" customWidth="1"/>
    <col min="15617" max="15617" width="14.453125" style="95" customWidth="1"/>
    <col min="15618" max="15618" width="3.453125" style="95" customWidth="1"/>
    <col min="15619" max="15619" width="14.453125" style="95" customWidth="1"/>
    <col min="15620" max="15620" width="3.453125" style="95" customWidth="1"/>
    <col min="15621" max="15621" width="24.54296875" style="95" bestFit="1" customWidth="1"/>
    <col min="15622" max="15622" width="2.453125" style="95" customWidth="1"/>
    <col min="15623" max="15623" width="8.54296875" style="95" customWidth="1"/>
    <col min="15624" max="15624" width="19" style="95" customWidth="1"/>
    <col min="15625" max="15625" width="11.54296875" style="95" bestFit="1" customWidth="1"/>
    <col min="15626" max="15866" width="9.1796875" style="95"/>
    <col min="15867" max="15867" width="6" style="95" customWidth="1"/>
    <col min="15868" max="15868" width="2.54296875" style="95" customWidth="1"/>
    <col min="15869" max="15869" width="52.453125" style="95" customWidth="1"/>
    <col min="15870" max="15870" width="4.54296875" style="95" customWidth="1"/>
    <col min="15871" max="15871" width="14.453125" style="95" customWidth="1"/>
    <col min="15872" max="15872" width="3.453125" style="95" customWidth="1"/>
    <col min="15873" max="15873" width="14.453125" style="95" customWidth="1"/>
    <col min="15874" max="15874" width="3.453125" style="95" customWidth="1"/>
    <col min="15875" max="15875" width="14.453125" style="95" customWidth="1"/>
    <col min="15876" max="15876" width="3.453125" style="95" customWidth="1"/>
    <col min="15877" max="15877" width="24.54296875" style="95" bestFit="1" customWidth="1"/>
    <col min="15878" max="15878" width="2.453125" style="95" customWidth="1"/>
    <col min="15879" max="15879" width="8.54296875" style="95" customWidth="1"/>
    <col min="15880" max="15880" width="19" style="95" customWidth="1"/>
    <col min="15881" max="15881" width="11.54296875" style="95" bestFit="1" customWidth="1"/>
    <col min="15882" max="16122" width="9.1796875" style="95"/>
    <col min="16123" max="16123" width="6" style="95" customWidth="1"/>
    <col min="16124" max="16124" width="2.54296875" style="95" customWidth="1"/>
    <col min="16125" max="16125" width="52.453125" style="95" customWidth="1"/>
    <col min="16126" max="16126" width="4.54296875" style="95" customWidth="1"/>
    <col min="16127" max="16127" width="14.453125" style="95" customWidth="1"/>
    <col min="16128" max="16128" width="3.453125" style="95" customWidth="1"/>
    <col min="16129" max="16129" width="14.453125" style="95" customWidth="1"/>
    <col min="16130" max="16130" width="3.453125" style="95" customWidth="1"/>
    <col min="16131" max="16131" width="14.453125" style="95" customWidth="1"/>
    <col min="16132" max="16132" width="3.453125" style="95" customWidth="1"/>
    <col min="16133" max="16133" width="24.54296875" style="95" bestFit="1" customWidth="1"/>
    <col min="16134" max="16134" width="2.453125" style="95" customWidth="1"/>
    <col min="16135" max="16135" width="8.54296875" style="95" customWidth="1"/>
    <col min="16136" max="16136" width="19" style="95" customWidth="1"/>
    <col min="16137" max="16137" width="11.54296875" style="95" bestFit="1" customWidth="1"/>
    <col min="16138" max="16384" width="9.1796875" style="95"/>
  </cols>
  <sheetData>
    <row r="1" spans="1:18" x14ac:dyDescent="0.3">
      <c r="A1" s="750" t="str">
        <f>'Table of Contents'!A1:C1</f>
        <v>Versant Power</v>
      </c>
      <c r="B1" s="750"/>
      <c r="C1" s="750"/>
      <c r="D1" s="750"/>
      <c r="E1" s="750"/>
      <c r="F1" s="750"/>
      <c r="G1" s="750"/>
      <c r="H1" s="750"/>
      <c r="I1" s="750"/>
      <c r="J1" s="750"/>
      <c r="K1" s="750"/>
      <c r="L1" s="750"/>
      <c r="M1" s="750"/>
      <c r="N1" s="750"/>
      <c r="O1" s="750"/>
      <c r="P1" s="750"/>
      <c r="Q1" s="750"/>
      <c r="R1" s="750"/>
    </row>
    <row r="2" spans="1:18" x14ac:dyDescent="0.3">
      <c r="A2" s="750" t="str">
        <f>'Table of Contents'!A2:C2</f>
        <v>Annual Transmission Revenue Requirements (ATRR)</v>
      </c>
      <c r="B2" s="750"/>
      <c r="C2" s="750"/>
      <c r="D2" s="750"/>
      <c r="E2" s="750"/>
      <c r="F2" s="750"/>
      <c r="G2" s="750"/>
      <c r="H2" s="750"/>
      <c r="I2" s="750"/>
      <c r="J2" s="750"/>
      <c r="K2" s="750"/>
      <c r="L2" s="750"/>
      <c r="M2" s="750"/>
      <c r="N2" s="750"/>
      <c r="O2" s="750"/>
      <c r="P2" s="750"/>
      <c r="Q2" s="750"/>
      <c r="R2" s="750"/>
    </row>
    <row r="3" spans="1:18" x14ac:dyDescent="0.3">
      <c r="A3" s="750" t="str">
        <f>'Table of Contents'!A3:C3</f>
        <v>Per Appendix A to Attachment F of the ISO New England Inc. Open Access Transmission Tariff</v>
      </c>
      <c r="B3" s="750"/>
      <c r="C3" s="750"/>
      <c r="D3" s="750"/>
      <c r="E3" s="750"/>
      <c r="F3" s="750"/>
      <c r="G3" s="750"/>
      <c r="H3" s="750"/>
      <c r="I3" s="750"/>
      <c r="J3" s="750"/>
      <c r="K3" s="750"/>
      <c r="L3" s="750"/>
      <c r="M3" s="750"/>
      <c r="N3" s="750"/>
      <c r="O3" s="750"/>
      <c r="P3" s="750"/>
      <c r="Q3" s="750"/>
      <c r="R3" s="750"/>
    </row>
    <row r="4" spans="1:18" x14ac:dyDescent="0.3">
      <c r="A4" s="750" t="s">
        <v>461</v>
      </c>
      <c r="B4" s="750"/>
      <c r="C4" s="750"/>
      <c r="D4" s="750"/>
      <c r="E4" s="750"/>
      <c r="F4" s="750"/>
      <c r="G4" s="750"/>
      <c r="H4" s="750"/>
      <c r="I4" s="750"/>
      <c r="J4" s="750"/>
      <c r="K4" s="750"/>
      <c r="L4" s="750"/>
      <c r="M4" s="750"/>
      <c r="N4" s="750"/>
      <c r="O4" s="750"/>
      <c r="P4" s="750"/>
      <c r="Q4" s="750"/>
      <c r="R4" s="750"/>
    </row>
    <row r="5" spans="1:18" x14ac:dyDescent="0.3">
      <c r="A5" s="750" t="s">
        <v>428</v>
      </c>
      <c r="B5" s="750"/>
      <c r="C5" s="750"/>
      <c r="D5" s="750"/>
      <c r="E5" s="750"/>
      <c r="F5" s="750"/>
      <c r="G5" s="750"/>
      <c r="H5" s="750"/>
      <c r="I5" s="750"/>
      <c r="J5" s="750"/>
      <c r="K5" s="750"/>
      <c r="L5" s="750"/>
      <c r="M5" s="750"/>
      <c r="N5" s="750"/>
      <c r="O5" s="750"/>
      <c r="P5" s="750"/>
      <c r="Q5" s="750"/>
      <c r="R5" s="750"/>
    </row>
    <row r="6" spans="1:18" x14ac:dyDescent="0.3">
      <c r="A6" s="750" t="str">
        <f>'WS 3a 5-Qtr Avg. Inv. Base'!A6:R6</f>
        <v>For Costs in 2023</v>
      </c>
      <c r="B6" s="750"/>
      <c r="C6" s="750"/>
      <c r="D6" s="750"/>
      <c r="E6" s="750"/>
      <c r="F6" s="750"/>
      <c r="G6" s="750"/>
      <c r="H6" s="750"/>
      <c r="I6" s="750"/>
      <c r="J6" s="750"/>
      <c r="K6" s="750"/>
      <c r="L6" s="750"/>
      <c r="M6" s="750"/>
      <c r="N6" s="750"/>
      <c r="O6" s="750"/>
      <c r="P6" s="750"/>
      <c r="Q6" s="750"/>
      <c r="R6" s="750"/>
    </row>
    <row r="7" spans="1:18" x14ac:dyDescent="0.3">
      <c r="A7" s="526"/>
      <c r="B7" s="526"/>
      <c r="C7" s="526"/>
      <c r="D7" s="526"/>
      <c r="E7" s="526"/>
      <c r="F7" s="526"/>
      <c r="G7" s="526"/>
      <c r="H7" s="526"/>
      <c r="I7" s="526"/>
      <c r="J7" s="526"/>
      <c r="K7" s="526"/>
      <c r="L7" s="526"/>
      <c r="M7" s="526"/>
      <c r="N7" s="526"/>
      <c r="O7" s="526"/>
      <c r="P7" s="526"/>
      <c r="Q7" s="526"/>
      <c r="R7" s="526"/>
    </row>
    <row r="8" spans="1:18" x14ac:dyDescent="0.3">
      <c r="A8" s="526"/>
      <c r="B8" s="59" t="s">
        <v>115</v>
      </c>
      <c r="C8" s="526"/>
      <c r="D8" s="526"/>
      <c r="E8" s="526"/>
      <c r="F8" s="530" t="s">
        <v>12</v>
      </c>
      <c r="G8" s="530"/>
      <c r="H8" s="530" t="s">
        <v>16</v>
      </c>
      <c r="I8" s="530"/>
      <c r="J8" s="530" t="s">
        <v>22</v>
      </c>
      <c r="K8" s="530"/>
      <c r="L8" s="530" t="s">
        <v>17</v>
      </c>
      <c r="M8" s="530"/>
      <c r="N8" s="530" t="s">
        <v>21</v>
      </c>
      <c r="O8" s="530"/>
      <c r="P8" s="530" t="s">
        <v>443</v>
      </c>
      <c r="Q8" s="530"/>
      <c r="R8" s="530" t="s">
        <v>123</v>
      </c>
    </row>
    <row r="9" spans="1:18" x14ac:dyDescent="0.3">
      <c r="D9" s="2"/>
    </row>
    <row r="10" spans="1:18" x14ac:dyDescent="0.3">
      <c r="A10" s="194" t="s">
        <v>47</v>
      </c>
      <c r="B10" s="530"/>
      <c r="D10" s="194" t="s">
        <v>108</v>
      </c>
    </row>
    <row r="11" spans="1:18" x14ac:dyDescent="0.3">
      <c r="A11" s="139" t="s">
        <v>46</v>
      </c>
      <c r="B11" s="77" t="s">
        <v>25</v>
      </c>
      <c r="C11" s="101"/>
      <c r="D11" s="87" t="s">
        <v>116</v>
      </c>
      <c r="E11" s="101"/>
      <c r="F11" s="69" t="s">
        <v>1420</v>
      </c>
      <c r="G11" s="527"/>
      <c r="H11" s="69" t="s">
        <v>1463</v>
      </c>
      <c r="I11" s="527"/>
      <c r="J11" s="69" t="s">
        <v>1464</v>
      </c>
      <c r="K11" s="527"/>
      <c r="L11" s="69" t="s">
        <v>1465</v>
      </c>
      <c r="M11" s="527"/>
      <c r="N11" s="69" t="s">
        <v>1421</v>
      </c>
      <c r="O11" s="527"/>
      <c r="P11" s="86" t="s">
        <v>135</v>
      </c>
      <c r="Q11" s="8" t="s">
        <v>60</v>
      </c>
      <c r="R11" s="86" t="s">
        <v>1</v>
      </c>
    </row>
    <row r="12" spans="1:18" x14ac:dyDescent="0.3">
      <c r="A12" s="530">
        <v>1</v>
      </c>
      <c r="B12" s="95" t="s">
        <v>595</v>
      </c>
      <c r="D12" s="530">
        <v>165</v>
      </c>
      <c r="F12" s="402">
        <f>+'ATT VP-1, WS 2'!F15</f>
        <v>3525473.2505562482</v>
      </c>
      <c r="G12" s="403"/>
      <c r="H12" s="402">
        <f>+'ATT VP-1, WS 2'!H15</f>
        <v>1904975.5968135607</v>
      </c>
      <c r="I12" s="403"/>
      <c r="J12" s="402">
        <f>+'ATT VP-1, WS 2'!J15</f>
        <v>3398159.3285291689</v>
      </c>
      <c r="K12" s="403"/>
      <c r="L12" s="402">
        <f>+'ATT VP-1, WS 2'!L15</f>
        <v>4908591.8249410465</v>
      </c>
      <c r="M12" s="403"/>
      <c r="N12" s="402">
        <f>+'ATT VP-1, WS 2'!N15</f>
        <v>4386233.8343725903</v>
      </c>
      <c r="P12" s="103">
        <f>AVERAGE(F12,H12,J12,L12,N12)</f>
        <v>3624686.7670425228</v>
      </c>
      <c r="R12" s="98" t="s">
        <v>429</v>
      </c>
    </row>
    <row r="13" spans="1:18" x14ac:dyDescent="0.3">
      <c r="D13" s="530"/>
      <c r="F13" s="403"/>
      <c r="G13" s="403"/>
      <c r="H13" s="403"/>
      <c r="I13" s="403"/>
      <c r="J13" s="403"/>
      <c r="K13" s="403"/>
      <c r="L13" s="403"/>
      <c r="M13" s="403"/>
      <c r="N13" s="403"/>
      <c r="P13" s="103"/>
      <c r="R13" s="98"/>
    </row>
    <row r="14" spans="1:18" x14ac:dyDescent="0.3">
      <c r="A14" s="530">
        <f>A12+1</f>
        <v>2</v>
      </c>
      <c r="B14" s="95" t="s">
        <v>596</v>
      </c>
      <c r="D14" s="530">
        <v>154</v>
      </c>
      <c r="F14" s="402">
        <f>+'ATT VP-1, WS 2'!F19</f>
        <v>3717237.6717667659</v>
      </c>
      <c r="G14" s="530"/>
      <c r="H14" s="402">
        <f>+'ATT VP-1, WS 2'!H19</f>
        <v>3036911.3014500705</v>
      </c>
      <c r="I14" s="530"/>
      <c r="J14" s="402">
        <f>+'ATT VP-1, WS 2'!J19</f>
        <v>2991709.0109262397</v>
      </c>
      <c r="K14" s="530"/>
      <c r="L14" s="402">
        <f>+'ATT VP-1, WS 2'!L19</f>
        <v>3245680.9400878046</v>
      </c>
      <c r="M14" s="530"/>
      <c r="N14" s="402">
        <f>+'ATT VP-1, WS 2'!N19</f>
        <v>3482605.9774585464</v>
      </c>
      <c r="P14" s="103">
        <f>AVERAGE(F14,H14,J14,L14,N14)</f>
        <v>3294828.9803378852</v>
      </c>
      <c r="R14" s="266" t="s">
        <v>1474</v>
      </c>
    </row>
    <row r="16" spans="1:18" x14ac:dyDescent="0.3">
      <c r="A16" s="145" t="s">
        <v>248</v>
      </c>
    </row>
    <row r="17" spans="1:2" x14ac:dyDescent="0.3">
      <c r="A17" s="16" t="s">
        <v>56</v>
      </c>
      <c r="B17" s="1" t="s">
        <v>317</v>
      </c>
    </row>
    <row r="18" spans="1:2" x14ac:dyDescent="0.3">
      <c r="A18" s="530" t="s">
        <v>57</v>
      </c>
      <c r="B18" s="95" t="s">
        <v>967</v>
      </c>
    </row>
    <row r="19" spans="1:2" x14ac:dyDescent="0.3">
      <c r="A19" s="530" t="s">
        <v>59</v>
      </c>
      <c r="B19" s="95" t="s">
        <v>968</v>
      </c>
    </row>
    <row r="20" spans="1:2" x14ac:dyDescent="0.3">
      <c r="A20" s="530" t="s">
        <v>60</v>
      </c>
      <c r="B20" s="3" t="s">
        <v>1052</v>
      </c>
    </row>
  </sheetData>
  <mergeCells count="6">
    <mergeCell ref="A6:R6"/>
    <mergeCell ref="A1:R1"/>
    <mergeCell ref="A2:R2"/>
    <mergeCell ref="A3:R3"/>
    <mergeCell ref="A4:R4"/>
    <mergeCell ref="A5:R5"/>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5F72-58E3-4F9B-B7F5-4DD7D215AF7F}">
  <dimension ref="A1"/>
  <sheetViews>
    <sheetView workbookViewId="0"/>
  </sheetViews>
  <sheetFormatPr defaultRowHeight="14.5" x14ac:dyDescent="0.35"/>
  <sheetData/>
  <pageMargins left="0.7" right="0.7" top="0.75" bottom="0.75" header="0.3" footer="0.3"/>
  <pageSetup orientation="portrait" horizontalDpi="1200" verticalDpi="1200" r:id="rId1"/>
  <customProperties>
    <customPr name="CafeStyleVersion"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6"/>
  <sheetViews>
    <sheetView topLeftCell="A29" zoomScaleNormal="100" zoomScaleSheetLayoutView="55" zoomScalePageLayoutView="55" workbookViewId="0">
      <selection activeCell="F26" sqref="F26"/>
    </sheetView>
  </sheetViews>
  <sheetFormatPr defaultRowHeight="13" x14ac:dyDescent="0.3"/>
  <cols>
    <col min="1" max="1" width="6.81640625" style="11" bestFit="1" customWidth="1"/>
    <col min="2" max="2" width="71.26953125" style="11" customWidth="1"/>
    <col min="3" max="3" width="4.26953125" style="11" bestFit="1" customWidth="1"/>
    <col min="4" max="4" width="11.54296875" style="11" customWidth="1"/>
    <col min="5" max="5" width="3.1796875" style="8" bestFit="1" customWidth="1"/>
    <col min="6" max="6" width="13.54296875" style="11" customWidth="1"/>
    <col min="7" max="7" width="6.453125" style="11" bestFit="1" customWidth="1"/>
    <col min="8" max="8" width="19.1796875" style="11" customWidth="1"/>
    <col min="9" max="9" width="5.1796875" style="11" customWidth="1"/>
    <col min="10" max="10" width="13.54296875" style="11" customWidth="1"/>
    <col min="11" max="11" width="3.1796875" style="11" bestFit="1" customWidth="1"/>
    <col min="12" max="12" width="37.1796875" style="11" customWidth="1"/>
    <col min="13" max="13" width="3.54296875" style="11" bestFit="1" customWidth="1"/>
    <col min="14" max="15" width="9.26953125" style="11"/>
    <col min="16" max="16" width="9.54296875" style="11" bestFit="1" customWidth="1"/>
    <col min="17" max="250" width="9.26953125" style="11"/>
    <col min="251" max="251" width="6" style="11" customWidth="1"/>
    <col min="252" max="252" width="3" style="11" customWidth="1"/>
    <col min="253" max="253" width="42.54296875" style="11" customWidth="1"/>
    <col min="254" max="254" width="13.453125" style="11" customWidth="1"/>
    <col min="255" max="255" width="3" style="11" customWidth="1"/>
    <col min="256" max="256" width="12.7265625" style="11" customWidth="1"/>
    <col min="257" max="257" width="3.26953125" style="11" customWidth="1"/>
    <col min="258" max="258" width="12.7265625" style="11" customWidth="1"/>
    <col min="259" max="259" width="2.453125" style="11" customWidth="1"/>
    <col min="260" max="260" width="10.7265625" style="11" customWidth="1"/>
    <col min="261" max="261" width="2.7265625" style="11" customWidth="1"/>
    <col min="262" max="262" width="14.26953125" style="11" customWidth="1"/>
    <col min="263" max="263" width="2.54296875" style="11" customWidth="1"/>
    <col min="264" max="264" width="10.7265625" style="11" customWidth="1"/>
    <col min="265" max="265" width="2.7265625" style="11" customWidth="1"/>
    <col min="266" max="266" width="14.26953125" style="11" customWidth="1"/>
    <col min="267" max="267" width="2.54296875" style="11" customWidth="1"/>
    <col min="268" max="268" width="23" style="11" bestFit="1" customWidth="1"/>
    <col min="269" max="271" width="9.26953125" style="11"/>
    <col min="272" max="272" width="9.54296875" style="11" bestFit="1" customWidth="1"/>
    <col min="273" max="506" width="9.26953125" style="11"/>
    <col min="507" max="507" width="6" style="11" customWidth="1"/>
    <col min="508" max="508" width="3" style="11" customWidth="1"/>
    <col min="509" max="509" width="42.54296875" style="11" customWidth="1"/>
    <col min="510" max="510" width="13.453125" style="11" customWidth="1"/>
    <col min="511" max="511" width="3" style="11" customWidth="1"/>
    <col min="512" max="512" width="12.7265625" style="11" customWidth="1"/>
    <col min="513" max="513" width="3.26953125" style="11" customWidth="1"/>
    <col min="514" max="514" width="12.7265625" style="11" customWidth="1"/>
    <col min="515" max="515" width="2.453125" style="11" customWidth="1"/>
    <col min="516" max="516" width="10.7265625" style="11" customWidth="1"/>
    <col min="517" max="517" width="2.7265625" style="11" customWidth="1"/>
    <col min="518" max="518" width="14.26953125" style="11" customWidth="1"/>
    <col min="519" max="519" width="2.54296875" style="11" customWidth="1"/>
    <col min="520" max="520" width="10.7265625" style="11" customWidth="1"/>
    <col min="521" max="521" width="2.7265625" style="11" customWidth="1"/>
    <col min="522" max="522" width="14.26953125" style="11" customWidth="1"/>
    <col min="523" max="523" width="2.54296875" style="11" customWidth="1"/>
    <col min="524" max="524" width="23" style="11" bestFit="1" customWidth="1"/>
    <col min="525" max="527" width="9.26953125" style="11"/>
    <col min="528" max="528" width="9.54296875" style="11" bestFit="1" customWidth="1"/>
    <col min="529" max="762" width="9.26953125" style="11"/>
    <col min="763" max="763" width="6" style="11" customWidth="1"/>
    <col min="764" max="764" width="3" style="11" customWidth="1"/>
    <col min="765" max="765" width="42.54296875" style="11" customWidth="1"/>
    <col min="766" max="766" width="13.453125" style="11" customWidth="1"/>
    <col min="767" max="767" width="3" style="11" customWidth="1"/>
    <col min="768" max="768" width="12.7265625" style="11" customWidth="1"/>
    <col min="769" max="769" width="3.26953125" style="11" customWidth="1"/>
    <col min="770" max="770" width="12.7265625" style="11" customWidth="1"/>
    <col min="771" max="771" width="2.453125" style="11" customWidth="1"/>
    <col min="772" max="772" width="10.7265625" style="11" customWidth="1"/>
    <col min="773" max="773" width="2.7265625" style="11" customWidth="1"/>
    <col min="774" max="774" width="14.26953125" style="11" customWidth="1"/>
    <col min="775" max="775" width="2.54296875" style="11" customWidth="1"/>
    <col min="776" max="776" width="10.7265625" style="11" customWidth="1"/>
    <col min="777" max="777" width="2.7265625" style="11" customWidth="1"/>
    <col min="778" max="778" width="14.26953125" style="11" customWidth="1"/>
    <col min="779" max="779" width="2.54296875" style="11" customWidth="1"/>
    <col min="780" max="780" width="23" style="11" bestFit="1" customWidth="1"/>
    <col min="781" max="783" width="9.26953125" style="11"/>
    <col min="784" max="784" width="9.54296875" style="11" bestFit="1" customWidth="1"/>
    <col min="785" max="1018" width="9.26953125" style="11"/>
    <col min="1019" max="1019" width="6" style="11" customWidth="1"/>
    <col min="1020" max="1020" width="3" style="11" customWidth="1"/>
    <col min="1021" max="1021" width="42.54296875" style="11" customWidth="1"/>
    <col min="1022" max="1022" width="13.453125" style="11" customWidth="1"/>
    <col min="1023" max="1023" width="3" style="11" customWidth="1"/>
    <col min="1024" max="1024" width="12.7265625" style="11" customWidth="1"/>
    <col min="1025" max="1025" width="3.26953125" style="11" customWidth="1"/>
    <col min="1026" max="1026" width="12.7265625" style="11" customWidth="1"/>
    <col min="1027" max="1027" width="2.453125" style="11" customWidth="1"/>
    <col min="1028" max="1028" width="10.7265625" style="11" customWidth="1"/>
    <col min="1029" max="1029" width="2.7265625" style="11" customWidth="1"/>
    <col min="1030" max="1030" width="14.26953125" style="11" customWidth="1"/>
    <col min="1031" max="1031" width="2.54296875" style="11" customWidth="1"/>
    <col min="1032" max="1032" width="10.7265625" style="11" customWidth="1"/>
    <col min="1033" max="1033" width="2.7265625" style="11" customWidth="1"/>
    <col min="1034" max="1034" width="14.26953125" style="11" customWidth="1"/>
    <col min="1035" max="1035" width="2.54296875" style="11" customWidth="1"/>
    <col min="1036" max="1036" width="23" style="11" bestFit="1" customWidth="1"/>
    <col min="1037" max="1039" width="9.26953125" style="11"/>
    <col min="1040" max="1040" width="9.54296875" style="11" bestFit="1" customWidth="1"/>
    <col min="1041" max="1274" width="9.26953125" style="11"/>
    <col min="1275" max="1275" width="6" style="11" customWidth="1"/>
    <col min="1276" max="1276" width="3" style="11" customWidth="1"/>
    <col min="1277" max="1277" width="42.54296875" style="11" customWidth="1"/>
    <col min="1278" max="1278" width="13.453125" style="11" customWidth="1"/>
    <col min="1279" max="1279" width="3" style="11" customWidth="1"/>
    <col min="1280" max="1280" width="12.7265625" style="11" customWidth="1"/>
    <col min="1281" max="1281" width="3.26953125" style="11" customWidth="1"/>
    <col min="1282" max="1282" width="12.7265625" style="11" customWidth="1"/>
    <col min="1283" max="1283" width="2.453125" style="11" customWidth="1"/>
    <col min="1284" max="1284" width="10.7265625" style="11" customWidth="1"/>
    <col min="1285" max="1285" width="2.7265625" style="11" customWidth="1"/>
    <col min="1286" max="1286" width="14.26953125" style="11" customWidth="1"/>
    <col min="1287" max="1287" width="2.54296875" style="11" customWidth="1"/>
    <col min="1288" max="1288" width="10.7265625" style="11" customWidth="1"/>
    <col min="1289" max="1289" width="2.7265625" style="11" customWidth="1"/>
    <col min="1290" max="1290" width="14.26953125" style="11" customWidth="1"/>
    <col min="1291" max="1291" width="2.54296875" style="11" customWidth="1"/>
    <col min="1292" max="1292" width="23" style="11" bestFit="1" customWidth="1"/>
    <col min="1293" max="1295" width="9.26953125" style="11"/>
    <col min="1296" max="1296" width="9.54296875" style="11" bestFit="1" customWidth="1"/>
    <col min="1297" max="1530" width="9.26953125" style="11"/>
    <col min="1531" max="1531" width="6" style="11" customWidth="1"/>
    <col min="1532" max="1532" width="3" style="11" customWidth="1"/>
    <col min="1533" max="1533" width="42.54296875" style="11" customWidth="1"/>
    <col min="1534" max="1534" width="13.453125" style="11" customWidth="1"/>
    <col min="1535" max="1535" width="3" style="11" customWidth="1"/>
    <col min="1536" max="1536" width="12.7265625" style="11" customWidth="1"/>
    <col min="1537" max="1537" width="3.26953125" style="11" customWidth="1"/>
    <col min="1538" max="1538" width="12.7265625" style="11" customWidth="1"/>
    <col min="1539" max="1539" width="2.453125" style="11" customWidth="1"/>
    <col min="1540" max="1540" width="10.7265625" style="11" customWidth="1"/>
    <col min="1541" max="1541" width="2.7265625" style="11" customWidth="1"/>
    <col min="1542" max="1542" width="14.26953125" style="11" customWidth="1"/>
    <col min="1543" max="1543" width="2.54296875" style="11" customWidth="1"/>
    <col min="1544" max="1544" width="10.7265625" style="11" customWidth="1"/>
    <col min="1545" max="1545" width="2.7265625" style="11" customWidth="1"/>
    <col min="1546" max="1546" width="14.26953125" style="11" customWidth="1"/>
    <col min="1547" max="1547" width="2.54296875" style="11" customWidth="1"/>
    <col min="1548" max="1548" width="23" style="11" bestFit="1" customWidth="1"/>
    <col min="1549" max="1551" width="9.26953125" style="11"/>
    <col min="1552" max="1552" width="9.54296875" style="11" bestFit="1" customWidth="1"/>
    <col min="1553" max="1786" width="9.26953125" style="11"/>
    <col min="1787" max="1787" width="6" style="11" customWidth="1"/>
    <col min="1788" max="1788" width="3" style="11" customWidth="1"/>
    <col min="1789" max="1789" width="42.54296875" style="11" customWidth="1"/>
    <col min="1790" max="1790" width="13.453125" style="11" customWidth="1"/>
    <col min="1791" max="1791" width="3" style="11" customWidth="1"/>
    <col min="1792" max="1792" width="12.7265625" style="11" customWidth="1"/>
    <col min="1793" max="1793" width="3.26953125" style="11" customWidth="1"/>
    <col min="1794" max="1794" width="12.7265625" style="11" customWidth="1"/>
    <col min="1795" max="1795" width="2.453125" style="11" customWidth="1"/>
    <col min="1796" max="1796" width="10.7265625" style="11" customWidth="1"/>
    <col min="1797" max="1797" width="2.7265625" style="11" customWidth="1"/>
    <col min="1798" max="1798" width="14.26953125" style="11" customWidth="1"/>
    <col min="1799" max="1799" width="2.54296875" style="11" customWidth="1"/>
    <col min="1800" max="1800" width="10.7265625" style="11" customWidth="1"/>
    <col min="1801" max="1801" width="2.7265625" style="11" customWidth="1"/>
    <col min="1802" max="1802" width="14.26953125" style="11" customWidth="1"/>
    <col min="1803" max="1803" width="2.54296875" style="11" customWidth="1"/>
    <col min="1804" max="1804" width="23" style="11" bestFit="1" customWidth="1"/>
    <col min="1805" max="1807" width="9.26953125" style="11"/>
    <col min="1808" max="1808" width="9.54296875" style="11" bestFit="1" customWidth="1"/>
    <col min="1809" max="2042" width="9.26953125" style="11"/>
    <col min="2043" max="2043" width="6" style="11" customWidth="1"/>
    <col min="2044" max="2044" width="3" style="11" customWidth="1"/>
    <col min="2045" max="2045" width="42.54296875" style="11" customWidth="1"/>
    <col min="2046" max="2046" width="13.453125" style="11" customWidth="1"/>
    <col min="2047" max="2047" width="3" style="11" customWidth="1"/>
    <col min="2048" max="2048" width="12.7265625" style="11" customWidth="1"/>
    <col min="2049" max="2049" width="3.26953125" style="11" customWidth="1"/>
    <col min="2050" max="2050" width="12.7265625" style="11" customWidth="1"/>
    <col min="2051" max="2051" width="2.453125" style="11" customWidth="1"/>
    <col min="2052" max="2052" width="10.7265625" style="11" customWidth="1"/>
    <col min="2053" max="2053" width="2.7265625" style="11" customWidth="1"/>
    <col min="2054" max="2054" width="14.26953125" style="11" customWidth="1"/>
    <col min="2055" max="2055" width="2.54296875" style="11" customWidth="1"/>
    <col min="2056" max="2056" width="10.7265625" style="11" customWidth="1"/>
    <col min="2057" max="2057" width="2.7265625" style="11" customWidth="1"/>
    <col min="2058" max="2058" width="14.26953125" style="11" customWidth="1"/>
    <col min="2059" max="2059" width="2.54296875" style="11" customWidth="1"/>
    <col min="2060" max="2060" width="23" style="11" bestFit="1" customWidth="1"/>
    <col min="2061" max="2063" width="9.26953125" style="11"/>
    <col min="2064" max="2064" width="9.54296875" style="11" bestFit="1" customWidth="1"/>
    <col min="2065" max="2298" width="9.26953125" style="11"/>
    <col min="2299" max="2299" width="6" style="11" customWidth="1"/>
    <col min="2300" max="2300" width="3" style="11" customWidth="1"/>
    <col min="2301" max="2301" width="42.54296875" style="11" customWidth="1"/>
    <col min="2302" max="2302" width="13.453125" style="11" customWidth="1"/>
    <col min="2303" max="2303" width="3" style="11" customWidth="1"/>
    <col min="2304" max="2304" width="12.7265625" style="11" customWidth="1"/>
    <col min="2305" max="2305" width="3.26953125" style="11" customWidth="1"/>
    <col min="2306" max="2306" width="12.7265625" style="11" customWidth="1"/>
    <col min="2307" max="2307" width="2.453125" style="11" customWidth="1"/>
    <col min="2308" max="2308" width="10.7265625" style="11" customWidth="1"/>
    <col min="2309" max="2309" width="2.7265625" style="11" customWidth="1"/>
    <col min="2310" max="2310" width="14.26953125" style="11" customWidth="1"/>
    <col min="2311" max="2311" width="2.54296875" style="11" customWidth="1"/>
    <col min="2312" max="2312" width="10.7265625" style="11" customWidth="1"/>
    <col min="2313" max="2313" width="2.7265625" style="11" customWidth="1"/>
    <col min="2314" max="2314" width="14.26953125" style="11" customWidth="1"/>
    <col min="2315" max="2315" width="2.54296875" style="11" customWidth="1"/>
    <col min="2316" max="2316" width="23" style="11" bestFit="1" customWidth="1"/>
    <col min="2317" max="2319" width="9.26953125" style="11"/>
    <col min="2320" max="2320" width="9.54296875" style="11" bestFit="1" customWidth="1"/>
    <col min="2321" max="2554" width="9.26953125" style="11"/>
    <col min="2555" max="2555" width="6" style="11" customWidth="1"/>
    <col min="2556" max="2556" width="3" style="11" customWidth="1"/>
    <col min="2557" max="2557" width="42.54296875" style="11" customWidth="1"/>
    <col min="2558" max="2558" width="13.453125" style="11" customWidth="1"/>
    <col min="2559" max="2559" width="3" style="11" customWidth="1"/>
    <col min="2560" max="2560" width="12.7265625" style="11" customWidth="1"/>
    <col min="2561" max="2561" width="3.26953125" style="11" customWidth="1"/>
    <col min="2562" max="2562" width="12.7265625" style="11" customWidth="1"/>
    <col min="2563" max="2563" width="2.453125" style="11" customWidth="1"/>
    <col min="2564" max="2564" width="10.7265625" style="11" customWidth="1"/>
    <col min="2565" max="2565" width="2.7265625" style="11" customWidth="1"/>
    <col min="2566" max="2566" width="14.26953125" style="11" customWidth="1"/>
    <col min="2567" max="2567" width="2.54296875" style="11" customWidth="1"/>
    <col min="2568" max="2568" width="10.7265625" style="11" customWidth="1"/>
    <col min="2569" max="2569" width="2.7265625" style="11" customWidth="1"/>
    <col min="2570" max="2570" width="14.26953125" style="11" customWidth="1"/>
    <col min="2571" max="2571" width="2.54296875" style="11" customWidth="1"/>
    <col min="2572" max="2572" width="23" style="11" bestFit="1" customWidth="1"/>
    <col min="2573" max="2575" width="9.26953125" style="11"/>
    <col min="2576" max="2576" width="9.54296875" style="11" bestFit="1" customWidth="1"/>
    <col min="2577" max="2810" width="9.26953125" style="11"/>
    <col min="2811" max="2811" width="6" style="11" customWidth="1"/>
    <col min="2812" max="2812" width="3" style="11" customWidth="1"/>
    <col min="2813" max="2813" width="42.54296875" style="11" customWidth="1"/>
    <col min="2814" max="2814" width="13.453125" style="11" customWidth="1"/>
    <col min="2815" max="2815" width="3" style="11" customWidth="1"/>
    <col min="2816" max="2816" width="12.7265625" style="11" customWidth="1"/>
    <col min="2817" max="2817" width="3.26953125" style="11" customWidth="1"/>
    <col min="2818" max="2818" width="12.7265625" style="11" customWidth="1"/>
    <col min="2819" max="2819" width="2.453125" style="11" customWidth="1"/>
    <col min="2820" max="2820" width="10.7265625" style="11" customWidth="1"/>
    <col min="2821" max="2821" width="2.7265625" style="11" customWidth="1"/>
    <col min="2822" max="2822" width="14.26953125" style="11" customWidth="1"/>
    <col min="2823" max="2823" width="2.54296875" style="11" customWidth="1"/>
    <col min="2824" max="2824" width="10.7265625" style="11" customWidth="1"/>
    <col min="2825" max="2825" width="2.7265625" style="11" customWidth="1"/>
    <col min="2826" max="2826" width="14.26953125" style="11" customWidth="1"/>
    <col min="2827" max="2827" width="2.54296875" style="11" customWidth="1"/>
    <col min="2828" max="2828" width="23" style="11" bestFit="1" customWidth="1"/>
    <col min="2829" max="2831" width="9.26953125" style="11"/>
    <col min="2832" max="2832" width="9.54296875" style="11" bestFit="1" customWidth="1"/>
    <col min="2833" max="3066" width="9.26953125" style="11"/>
    <col min="3067" max="3067" width="6" style="11" customWidth="1"/>
    <col min="3068" max="3068" width="3" style="11" customWidth="1"/>
    <col min="3069" max="3069" width="42.54296875" style="11" customWidth="1"/>
    <col min="3070" max="3070" width="13.453125" style="11" customWidth="1"/>
    <col min="3071" max="3071" width="3" style="11" customWidth="1"/>
    <col min="3072" max="3072" width="12.7265625" style="11" customWidth="1"/>
    <col min="3073" max="3073" width="3.26953125" style="11" customWidth="1"/>
    <col min="3074" max="3074" width="12.7265625" style="11" customWidth="1"/>
    <col min="3075" max="3075" width="2.453125" style="11" customWidth="1"/>
    <col min="3076" max="3076" width="10.7265625" style="11" customWidth="1"/>
    <col min="3077" max="3077" width="2.7265625" style="11" customWidth="1"/>
    <col min="3078" max="3078" width="14.26953125" style="11" customWidth="1"/>
    <col min="3079" max="3079" width="2.54296875" style="11" customWidth="1"/>
    <col min="3080" max="3080" width="10.7265625" style="11" customWidth="1"/>
    <col min="3081" max="3081" width="2.7265625" style="11" customWidth="1"/>
    <col min="3082" max="3082" width="14.26953125" style="11" customWidth="1"/>
    <col min="3083" max="3083" width="2.54296875" style="11" customWidth="1"/>
    <col min="3084" max="3084" width="23" style="11" bestFit="1" customWidth="1"/>
    <col min="3085" max="3087" width="9.26953125" style="11"/>
    <col min="3088" max="3088" width="9.54296875" style="11" bestFit="1" customWidth="1"/>
    <col min="3089" max="3322" width="9.26953125" style="11"/>
    <col min="3323" max="3323" width="6" style="11" customWidth="1"/>
    <col min="3324" max="3324" width="3" style="11" customWidth="1"/>
    <col min="3325" max="3325" width="42.54296875" style="11" customWidth="1"/>
    <col min="3326" max="3326" width="13.453125" style="11" customWidth="1"/>
    <col min="3327" max="3327" width="3" style="11" customWidth="1"/>
    <col min="3328" max="3328" width="12.7265625" style="11" customWidth="1"/>
    <col min="3329" max="3329" width="3.26953125" style="11" customWidth="1"/>
    <col min="3330" max="3330" width="12.7265625" style="11" customWidth="1"/>
    <col min="3331" max="3331" width="2.453125" style="11" customWidth="1"/>
    <col min="3332" max="3332" width="10.7265625" style="11" customWidth="1"/>
    <col min="3333" max="3333" width="2.7265625" style="11" customWidth="1"/>
    <col min="3334" max="3334" width="14.26953125" style="11" customWidth="1"/>
    <col min="3335" max="3335" width="2.54296875" style="11" customWidth="1"/>
    <col min="3336" max="3336" width="10.7265625" style="11" customWidth="1"/>
    <col min="3337" max="3337" width="2.7265625" style="11" customWidth="1"/>
    <col min="3338" max="3338" width="14.26953125" style="11" customWidth="1"/>
    <col min="3339" max="3339" width="2.54296875" style="11" customWidth="1"/>
    <col min="3340" max="3340" width="23" style="11" bestFit="1" customWidth="1"/>
    <col min="3341" max="3343" width="9.26953125" style="11"/>
    <col min="3344" max="3344" width="9.54296875" style="11" bestFit="1" customWidth="1"/>
    <col min="3345" max="3578" width="9.26953125" style="11"/>
    <col min="3579" max="3579" width="6" style="11" customWidth="1"/>
    <col min="3580" max="3580" width="3" style="11" customWidth="1"/>
    <col min="3581" max="3581" width="42.54296875" style="11" customWidth="1"/>
    <col min="3582" max="3582" width="13.453125" style="11" customWidth="1"/>
    <col min="3583" max="3583" width="3" style="11" customWidth="1"/>
    <col min="3584" max="3584" width="12.7265625" style="11" customWidth="1"/>
    <col min="3585" max="3585" width="3.26953125" style="11" customWidth="1"/>
    <col min="3586" max="3586" width="12.7265625" style="11" customWidth="1"/>
    <col min="3587" max="3587" width="2.453125" style="11" customWidth="1"/>
    <col min="3588" max="3588" width="10.7265625" style="11" customWidth="1"/>
    <col min="3589" max="3589" width="2.7265625" style="11" customWidth="1"/>
    <col min="3590" max="3590" width="14.26953125" style="11" customWidth="1"/>
    <col min="3591" max="3591" width="2.54296875" style="11" customWidth="1"/>
    <col min="3592" max="3592" width="10.7265625" style="11" customWidth="1"/>
    <col min="3593" max="3593" width="2.7265625" style="11" customWidth="1"/>
    <col min="3594" max="3594" width="14.26953125" style="11" customWidth="1"/>
    <col min="3595" max="3595" width="2.54296875" style="11" customWidth="1"/>
    <col min="3596" max="3596" width="23" style="11" bestFit="1" customWidth="1"/>
    <col min="3597" max="3599" width="9.26953125" style="11"/>
    <col min="3600" max="3600" width="9.54296875" style="11" bestFit="1" customWidth="1"/>
    <col min="3601" max="3834" width="9.26953125" style="11"/>
    <col min="3835" max="3835" width="6" style="11" customWidth="1"/>
    <col min="3836" max="3836" width="3" style="11" customWidth="1"/>
    <col min="3837" max="3837" width="42.54296875" style="11" customWidth="1"/>
    <col min="3838" max="3838" width="13.453125" style="11" customWidth="1"/>
    <col min="3839" max="3839" width="3" style="11" customWidth="1"/>
    <col min="3840" max="3840" width="12.7265625" style="11" customWidth="1"/>
    <col min="3841" max="3841" width="3.26953125" style="11" customWidth="1"/>
    <col min="3842" max="3842" width="12.7265625" style="11" customWidth="1"/>
    <col min="3843" max="3843" width="2.453125" style="11" customWidth="1"/>
    <col min="3844" max="3844" width="10.7265625" style="11" customWidth="1"/>
    <col min="3845" max="3845" width="2.7265625" style="11" customWidth="1"/>
    <col min="3846" max="3846" width="14.26953125" style="11" customWidth="1"/>
    <col min="3847" max="3847" width="2.54296875" style="11" customWidth="1"/>
    <col min="3848" max="3848" width="10.7265625" style="11" customWidth="1"/>
    <col min="3849" max="3849" width="2.7265625" style="11" customWidth="1"/>
    <col min="3850" max="3850" width="14.26953125" style="11" customWidth="1"/>
    <col min="3851" max="3851" width="2.54296875" style="11" customWidth="1"/>
    <col min="3852" max="3852" width="23" style="11" bestFit="1" customWidth="1"/>
    <col min="3853" max="3855" width="9.26953125" style="11"/>
    <col min="3856" max="3856" width="9.54296875" style="11" bestFit="1" customWidth="1"/>
    <col min="3857" max="4090" width="9.26953125" style="11"/>
    <col min="4091" max="4091" width="6" style="11" customWidth="1"/>
    <col min="4092" max="4092" width="3" style="11" customWidth="1"/>
    <col min="4093" max="4093" width="42.54296875" style="11" customWidth="1"/>
    <col min="4094" max="4094" width="13.453125" style="11" customWidth="1"/>
    <col min="4095" max="4095" width="3" style="11" customWidth="1"/>
    <col min="4096" max="4096" width="12.7265625" style="11" customWidth="1"/>
    <col min="4097" max="4097" width="3.26953125" style="11" customWidth="1"/>
    <col min="4098" max="4098" width="12.7265625" style="11" customWidth="1"/>
    <col min="4099" max="4099" width="2.453125" style="11" customWidth="1"/>
    <col min="4100" max="4100" width="10.7265625" style="11" customWidth="1"/>
    <col min="4101" max="4101" width="2.7265625" style="11" customWidth="1"/>
    <col min="4102" max="4102" width="14.26953125" style="11" customWidth="1"/>
    <col min="4103" max="4103" width="2.54296875" style="11" customWidth="1"/>
    <col min="4104" max="4104" width="10.7265625" style="11" customWidth="1"/>
    <col min="4105" max="4105" width="2.7265625" style="11" customWidth="1"/>
    <col min="4106" max="4106" width="14.26953125" style="11" customWidth="1"/>
    <col min="4107" max="4107" width="2.54296875" style="11" customWidth="1"/>
    <col min="4108" max="4108" width="23" style="11" bestFit="1" customWidth="1"/>
    <col min="4109" max="4111" width="9.26953125" style="11"/>
    <col min="4112" max="4112" width="9.54296875" style="11" bestFit="1" customWidth="1"/>
    <col min="4113" max="4346" width="9.26953125" style="11"/>
    <col min="4347" max="4347" width="6" style="11" customWidth="1"/>
    <col min="4348" max="4348" width="3" style="11" customWidth="1"/>
    <col min="4349" max="4349" width="42.54296875" style="11" customWidth="1"/>
    <col min="4350" max="4350" width="13.453125" style="11" customWidth="1"/>
    <col min="4351" max="4351" width="3" style="11" customWidth="1"/>
    <col min="4352" max="4352" width="12.7265625" style="11" customWidth="1"/>
    <col min="4353" max="4353" width="3.26953125" style="11" customWidth="1"/>
    <col min="4354" max="4354" width="12.7265625" style="11" customWidth="1"/>
    <col min="4355" max="4355" width="2.453125" style="11" customWidth="1"/>
    <col min="4356" max="4356" width="10.7265625" style="11" customWidth="1"/>
    <col min="4357" max="4357" width="2.7265625" style="11" customWidth="1"/>
    <col min="4358" max="4358" width="14.26953125" style="11" customWidth="1"/>
    <col min="4359" max="4359" width="2.54296875" style="11" customWidth="1"/>
    <col min="4360" max="4360" width="10.7265625" style="11" customWidth="1"/>
    <col min="4361" max="4361" width="2.7265625" style="11" customWidth="1"/>
    <col min="4362" max="4362" width="14.26953125" style="11" customWidth="1"/>
    <col min="4363" max="4363" width="2.54296875" style="11" customWidth="1"/>
    <col min="4364" max="4364" width="23" style="11" bestFit="1" customWidth="1"/>
    <col min="4365" max="4367" width="9.26953125" style="11"/>
    <col min="4368" max="4368" width="9.54296875" style="11" bestFit="1" customWidth="1"/>
    <col min="4369" max="4602" width="9.26953125" style="11"/>
    <col min="4603" max="4603" width="6" style="11" customWidth="1"/>
    <col min="4604" max="4604" width="3" style="11" customWidth="1"/>
    <col min="4605" max="4605" width="42.54296875" style="11" customWidth="1"/>
    <col min="4606" max="4606" width="13.453125" style="11" customWidth="1"/>
    <col min="4607" max="4607" width="3" style="11" customWidth="1"/>
    <col min="4608" max="4608" width="12.7265625" style="11" customWidth="1"/>
    <col min="4609" max="4609" width="3.26953125" style="11" customWidth="1"/>
    <col min="4610" max="4610" width="12.7265625" style="11" customWidth="1"/>
    <col min="4611" max="4611" width="2.453125" style="11" customWidth="1"/>
    <col min="4612" max="4612" width="10.7265625" style="11" customWidth="1"/>
    <col min="4613" max="4613" width="2.7265625" style="11" customWidth="1"/>
    <col min="4614" max="4614" width="14.26953125" style="11" customWidth="1"/>
    <col min="4615" max="4615" width="2.54296875" style="11" customWidth="1"/>
    <col min="4616" max="4616" width="10.7265625" style="11" customWidth="1"/>
    <col min="4617" max="4617" width="2.7265625" style="11" customWidth="1"/>
    <col min="4618" max="4618" width="14.26953125" style="11" customWidth="1"/>
    <col min="4619" max="4619" width="2.54296875" style="11" customWidth="1"/>
    <col min="4620" max="4620" width="23" style="11" bestFit="1" customWidth="1"/>
    <col min="4621" max="4623" width="9.26953125" style="11"/>
    <col min="4624" max="4624" width="9.54296875" style="11" bestFit="1" customWidth="1"/>
    <col min="4625" max="4858" width="9.26953125" style="11"/>
    <col min="4859" max="4859" width="6" style="11" customWidth="1"/>
    <col min="4860" max="4860" width="3" style="11" customWidth="1"/>
    <col min="4861" max="4861" width="42.54296875" style="11" customWidth="1"/>
    <col min="4862" max="4862" width="13.453125" style="11" customWidth="1"/>
    <col min="4863" max="4863" width="3" style="11" customWidth="1"/>
    <col min="4864" max="4864" width="12.7265625" style="11" customWidth="1"/>
    <col min="4865" max="4865" width="3.26953125" style="11" customWidth="1"/>
    <col min="4866" max="4866" width="12.7265625" style="11" customWidth="1"/>
    <col min="4867" max="4867" width="2.453125" style="11" customWidth="1"/>
    <col min="4868" max="4868" width="10.7265625" style="11" customWidth="1"/>
    <col min="4869" max="4869" width="2.7265625" style="11" customWidth="1"/>
    <col min="4870" max="4870" width="14.26953125" style="11" customWidth="1"/>
    <col min="4871" max="4871" width="2.54296875" style="11" customWidth="1"/>
    <col min="4872" max="4872" width="10.7265625" style="11" customWidth="1"/>
    <col min="4873" max="4873" width="2.7265625" style="11" customWidth="1"/>
    <col min="4874" max="4874" width="14.26953125" style="11" customWidth="1"/>
    <col min="4875" max="4875" width="2.54296875" style="11" customWidth="1"/>
    <col min="4876" max="4876" width="23" style="11" bestFit="1" customWidth="1"/>
    <col min="4877" max="4879" width="9.26953125" style="11"/>
    <col min="4880" max="4880" width="9.54296875" style="11" bestFit="1" customWidth="1"/>
    <col min="4881" max="5114" width="9.26953125" style="11"/>
    <col min="5115" max="5115" width="6" style="11" customWidth="1"/>
    <col min="5116" max="5116" width="3" style="11" customWidth="1"/>
    <col min="5117" max="5117" width="42.54296875" style="11" customWidth="1"/>
    <col min="5118" max="5118" width="13.453125" style="11" customWidth="1"/>
    <col min="5119" max="5119" width="3" style="11" customWidth="1"/>
    <col min="5120" max="5120" width="12.7265625" style="11" customWidth="1"/>
    <col min="5121" max="5121" width="3.26953125" style="11" customWidth="1"/>
    <col min="5122" max="5122" width="12.7265625" style="11" customWidth="1"/>
    <col min="5123" max="5123" width="2.453125" style="11" customWidth="1"/>
    <col min="5124" max="5124" width="10.7265625" style="11" customWidth="1"/>
    <col min="5125" max="5125" width="2.7265625" style="11" customWidth="1"/>
    <col min="5126" max="5126" width="14.26953125" style="11" customWidth="1"/>
    <col min="5127" max="5127" width="2.54296875" style="11" customWidth="1"/>
    <col min="5128" max="5128" width="10.7265625" style="11" customWidth="1"/>
    <col min="5129" max="5129" width="2.7265625" style="11" customWidth="1"/>
    <col min="5130" max="5130" width="14.26953125" style="11" customWidth="1"/>
    <col min="5131" max="5131" width="2.54296875" style="11" customWidth="1"/>
    <col min="5132" max="5132" width="23" style="11" bestFit="1" customWidth="1"/>
    <col min="5133" max="5135" width="9.26953125" style="11"/>
    <col min="5136" max="5136" width="9.54296875" style="11" bestFit="1" customWidth="1"/>
    <col min="5137" max="5370" width="9.26953125" style="11"/>
    <col min="5371" max="5371" width="6" style="11" customWidth="1"/>
    <col min="5372" max="5372" width="3" style="11" customWidth="1"/>
    <col min="5373" max="5373" width="42.54296875" style="11" customWidth="1"/>
    <col min="5374" max="5374" width="13.453125" style="11" customWidth="1"/>
    <col min="5375" max="5375" width="3" style="11" customWidth="1"/>
    <col min="5376" max="5376" width="12.7265625" style="11" customWidth="1"/>
    <col min="5377" max="5377" width="3.26953125" style="11" customWidth="1"/>
    <col min="5378" max="5378" width="12.7265625" style="11" customWidth="1"/>
    <col min="5379" max="5379" width="2.453125" style="11" customWidth="1"/>
    <col min="5380" max="5380" width="10.7265625" style="11" customWidth="1"/>
    <col min="5381" max="5381" width="2.7265625" style="11" customWidth="1"/>
    <col min="5382" max="5382" width="14.26953125" style="11" customWidth="1"/>
    <col min="5383" max="5383" width="2.54296875" style="11" customWidth="1"/>
    <col min="5384" max="5384" width="10.7265625" style="11" customWidth="1"/>
    <col min="5385" max="5385" width="2.7265625" style="11" customWidth="1"/>
    <col min="5386" max="5386" width="14.26953125" style="11" customWidth="1"/>
    <col min="5387" max="5387" width="2.54296875" style="11" customWidth="1"/>
    <col min="5388" max="5388" width="23" style="11" bestFit="1" customWidth="1"/>
    <col min="5389" max="5391" width="9.26953125" style="11"/>
    <col min="5392" max="5392" width="9.54296875" style="11" bestFit="1" customWidth="1"/>
    <col min="5393" max="5626" width="9.26953125" style="11"/>
    <col min="5627" max="5627" width="6" style="11" customWidth="1"/>
    <col min="5628" max="5628" width="3" style="11" customWidth="1"/>
    <col min="5629" max="5629" width="42.54296875" style="11" customWidth="1"/>
    <col min="5630" max="5630" width="13.453125" style="11" customWidth="1"/>
    <col min="5631" max="5631" width="3" style="11" customWidth="1"/>
    <col min="5632" max="5632" width="12.7265625" style="11" customWidth="1"/>
    <col min="5633" max="5633" width="3.26953125" style="11" customWidth="1"/>
    <col min="5634" max="5634" width="12.7265625" style="11" customWidth="1"/>
    <col min="5635" max="5635" width="2.453125" style="11" customWidth="1"/>
    <col min="5636" max="5636" width="10.7265625" style="11" customWidth="1"/>
    <col min="5637" max="5637" width="2.7265625" style="11" customWidth="1"/>
    <col min="5638" max="5638" width="14.26953125" style="11" customWidth="1"/>
    <col min="5639" max="5639" width="2.54296875" style="11" customWidth="1"/>
    <col min="5640" max="5640" width="10.7265625" style="11" customWidth="1"/>
    <col min="5641" max="5641" width="2.7265625" style="11" customWidth="1"/>
    <col min="5642" max="5642" width="14.26953125" style="11" customWidth="1"/>
    <col min="5643" max="5643" width="2.54296875" style="11" customWidth="1"/>
    <col min="5644" max="5644" width="23" style="11" bestFit="1" customWidth="1"/>
    <col min="5645" max="5647" width="9.26953125" style="11"/>
    <col min="5648" max="5648" width="9.54296875" style="11" bestFit="1" customWidth="1"/>
    <col min="5649" max="5882" width="9.26953125" style="11"/>
    <col min="5883" max="5883" width="6" style="11" customWidth="1"/>
    <col min="5884" max="5884" width="3" style="11" customWidth="1"/>
    <col min="5885" max="5885" width="42.54296875" style="11" customWidth="1"/>
    <col min="5886" max="5886" width="13.453125" style="11" customWidth="1"/>
    <col min="5887" max="5887" width="3" style="11" customWidth="1"/>
    <col min="5888" max="5888" width="12.7265625" style="11" customWidth="1"/>
    <col min="5889" max="5889" width="3.26953125" style="11" customWidth="1"/>
    <col min="5890" max="5890" width="12.7265625" style="11" customWidth="1"/>
    <col min="5891" max="5891" width="2.453125" style="11" customWidth="1"/>
    <col min="5892" max="5892" width="10.7265625" style="11" customWidth="1"/>
    <col min="5893" max="5893" width="2.7265625" style="11" customWidth="1"/>
    <col min="5894" max="5894" width="14.26953125" style="11" customWidth="1"/>
    <col min="5895" max="5895" width="2.54296875" style="11" customWidth="1"/>
    <col min="5896" max="5896" width="10.7265625" style="11" customWidth="1"/>
    <col min="5897" max="5897" width="2.7265625" style="11" customWidth="1"/>
    <col min="5898" max="5898" width="14.26953125" style="11" customWidth="1"/>
    <col min="5899" max="5899" width="2.54296875" style="11" customWidth="1"/>
    <col min="5900" max="5900" width="23" style="11" bestFit="1" customWidth="1"/>
    <col min="5901" max="5903" width="9.26953125" style="11"/>
    <col min="5904" max="5904" width="9.54296875" style="11" bestFit="1" customWidth="1"/>
    <col min="5905" max="6138" width="9.26953125" style="11"/>
    <col min="6139" max="6139" width="6" style="11" customWidth="1"/>
    <col min="6140" max="6140" width="3" style="11" customWidth="1"/>
    <col min="6141" max="6141" width="42.54296875" style="11" customWidth="1"/>
    <col min="6142" max="6142" width="13.453125" style="11" customWidth="1"/>
    <col min="6143" max="6143" width="3" style="11" customWidth="1"/>
    <col min="6144" max="6144" width="12.7265625" style="11" customWidth="1"/>
    <col min="6145" max="6145" width="3.26953125" style="11" customWidth="1"/>
    <col min="6146" max="6146" width="12.7265625" style="11" customWidth="1"/>
    <col min="6147" max="6147" width="2.453125" style="11" customWidth="1"/>
    <col min="6148" max="6148" width="10.7265625" style="11" customWidth="1"/>
    <col min="6149" max="6149" width="2.7265625" style="11" customWidth="1"/>
    <col min="6150" max="6150" width="14.26953125" style="11" customWidth="1"/>
    <col min="6151" max="6151" width="2.54296875" style="11" customWidth="1"/>
    <col min="6152" max="6152" width="10.7265625" style="11" customWidth="1"/>
    <col min="6153" max="6153" width="2.7265625" style="11" customWidth="1"/>
    <col min="6154" max="6154" width="14.26953125" style="11" customWidth="1"/>
    <col min="6155" max="6155" width="2.54296875" style="11" customWidth="1"/>
    <col min="6156" max="6156" width="23" style="11" bestFit="1" customWidth="1"/>
    <col min="6157" max="6159" width="9.26953125" style="11"/>
    <col min="6160" max="6160" width="9.54296875" style="11" bestFit="1" customWidth="1"/>
    <col min="6161" max="6394" width="9.26953125" style="11"/>
    <col min="6395" max="6395" width="6" style="11" customWidth="1"/>
    <col min="6396" max="6396" width="3" style="11" customWidth="1"/>
    <col min="6397" max="6397" width="42.54296875" style="11" customWidth="1"/>
    <col min="6398" max="6398" width="13.453125" style="11" customWidth="1"/>
    <col min="6399" max="6399" width="3" style="11" customWidth="1"/>
    <col min="6400" max="6400" width="12.7265625" style="11" customWidth="1"/>
    <col min="6401" max="6401" width="3.26953125" style="11" customWidth="1"/>
    <col min="6402" max="6402" width="12.7265625" style="11" customWidth="1"/>
    <col min="6403" max="6403" width="2.453125" style="11" customWidth="1"/>
    <col min="6404" max="6404" width="10.7265625" style="11" customWidth="1"/>
    <col min="6405" max="6405" width="2.7265625" style="11" customWidth="1"/>
    <col min="6406" max="6406" width="14.26953125" style="11" customWidth="1"/>
    <col min="6407" max="6407" width="2.54296875" style="11" customWidth="1"/>
    <col min="6408" max="6408" width="10.7265625" style="11" customWidth="1"/>
    <col min="6409" max="6409" width="2.7265625" style="11" customWidth="1"/>
    <col min="6410" max="6410" width="14.26953125" style="11" customWidth="1"/>
    <col min="6411" max="6411" width="2.54296875" style="11" customWidth="1"/>
    <col min="6412" max="6412" width="23" style="11" bestFit="1" customWidth="1"/>
    <col min="6413" max="6415" width="9.26953125" style="11"/>
    <col min="6416" max="6416" width="9.54296875" style="11" bestFit="1" customWidth="1"/>
    <col min="6417" max="6650" width="9.26953125" style="11"/>
    <col min="6651" max="6651" width="6" style="11" customWidth="1"/>
    <col min="6652" max="6652" width="3" style="11" customWidth="1"/>
    <col min="6653" max="6653" width="42.54296875" style="11" customWidth="1"/>
    <col min="6654" max="6654" width="13.453125" style="11" customWidth="1"/>
    <col min="6655" max="6655" width="3" style="11" customWidth="1"/>
    <col min="6656" max="6656" width="12.7265625" style="11" customWidth="1"/>
    <col min="6657" max="6657" width="3.26953125" style="11" customWidth="1"/>
    <col min="6658" max="6658" width="12.7265625" style="11" customWidth="1"/>
    <col min="6659" max="6659" width="2.453125" style="11" customWidth="1"/>
    <col min="6660" max="6660" width="10.7265625" style="11" customWidth="1"/>
    <col min="6661" max="6661" width="2.7265625" style="11" customWidth="1"/>
    <col min="6662" max="6662" width="14.26953125" style="11" customWidth="1"/>
    <col min="6663" max="6663" width="2.54296875" style="11" customWidth="1"/>
    <col min="6664" max="6664" width="10.7265625" style="11" customWidth="1"/>
    <col min="6665" max="6665" width="2.7265625" style="11" customWidth="1"/>
    <col min="6666" max="6666" width="14.26953125" style="11" customWidth="1"/>
    <col min="6667" max="6667" width="2.54296875" style="11" customWidth="1"/>
    <col min="6668" max="6668" width="23" style="11" bestFit="1" customWidth="1"/>
    <col min="6669" max="6671" width="9.26953125" style="11"/>
    <col min="6672" max="6672" width="9.54296875" style="11" bestFit="1" customWidth="1"/>
    <col min="6673" max="6906" width="9.26953125" style="11"/>
    <col min="6907" max="6907" width="6" style="11" customWidth="1"/>
    <col min="6908" max="6908" width="3" style="11" customWidth="1"/>
    <col min="6909" max="6909" width="42.54296875" style="11" customWidth="1"/>
    <col min="6910" max="6910" width="13.453125" style="11" customWidth="1"/>
    <col min="6911" max="6911" width="3" style="11" customWidth="1"/>
    <col min="6912" max="6912" width="12.7265625" style="11" customWidth="1"/>
    <col min="6913" max="6913" width="3.26953125" style="11" customWidth="1"/>
    <col min="6914" max="6914" width="12.7265625" style="11" customWidth="1"/>
    <col min="6915" max="6915" width="2.453125" style="11" customWidth="1"/>
    <col min="6916" max="6916" width="10.7265625" style="11" customWidth="1"/>
    <col min="6917" max="6917" width="2.7265625" style="11" customWidth="1"/>
    <col min="6918" max="6918" width="14.26953125" style="11" customWidth="1"/>
    <col min="6919" max="6919" width="2.54296875" style="11" customWidth="1"/>
    <col min="6920" max="6920" width="10.7265625" style="11" customWidth="1"/>
    <col min="6921" max="6921" width="2.7265625" style="11" customWidth="1"/>
    <col min="6922" max="6922" width="14.26953125" style="11" customWidth="1"/>
    <col min="6923" max="6923" width="2.54296875" style="11" customWidth="1"/>
    <col min="6924" max="6924" width="23" style="11" bestFit="1" customWidth="1"/>
    <col min="6925" max="6927" width="9.26953125" style="11"/>
    <col min="6928" max="6928" width="9.54296875" style="11" bestFit="1" customWidth="1"/>
    <col min="6929" max="7162" width="9.26953125" style="11"/>
    <col min="7163" max="7163" width="6" style="11" customWidth="1"/>
    <col min="7164" max="7164" width="3" style="11" customWidth="1"/>
    <col min="7165" max="7165" width="42.54296875" style="11" customWidth="1"/>
    <col min="7166" max="7166" width="13.453125" style="11" customWidth="1"/>
    <col min="7167" max="7167" width="3" style="11" customWidth="1"/>
    <col min="7168" max="7168" width="12.7265625" style="11" customWidth="1"/>
    <col min="7169" max="7169" width="3.26953125" style="11" customWidth="1"/>
    <col min="7170" max="7170" width="12.7265625" style="11" customWidth="1"/>
    <col min="7171" max="7171" width="2.453125" style="11" customWidth="1"/>
    <col min="7172" max="7172" width="10.7265625" style="11" customWidth="1"/>
    <col min="7173" max="7173" width="2.7265625" style="11" customWidth="1"/>
    <col min="7174" max="7174" width="14.26953125" style="11" customWidth="1"/>
    <col min="7175" max="7175" width="2.54296875" style="11" customWidth="1"/>
    <col min="7176" max="7176" width="10.7265625" style="11" customWidth="1"/>
    <col min="7177" max="7177" width="2.7265625" style="11" customWidth="1"/>
    <col min="7178" max="7178" width="14.26953125" style="11" customWidth="1"/>
    <col min="7179" max="7179" width="2.54296875" style="11" customWidth="1"/>
    <col min="7180" max="7180" width="23" style="11" bestFit="1" customWidth="1"/>
    <col min="7181" max="7183" width="9.26953125" style="11"/>
    <col min="7184" max="7184" width="9.54296875" style="11" bestFit="1" customWidth="1"/>
    <col min="7185" max="7418" width="9.26953125" style="11"/>
    <col min="7419" max="7419" width="6" style="11" customWidth="1"/>
    <col min="7420" max="7420" width="3" style="11" customWidth="1"/>
    <col min="7421" max="7421" width="42.54296875" style="11" customWidth="1"/>
    <col min="7422" max="7422" width="13.453125" style="11" customWidth="1"/>
    <col min="7423" max="7423" width="3" style="11" customWidth="1"/>
    <col min="7424" max="7424" width="12.7265625" style="11" customWidth="1"/>
    <col min="7425" max="7425" width="3.26953125" style="11" customWidth="1"/>
    <col min="7426" max="7426" width="12.7265625" style="11" customWidth="1"/>
    <col min="7427" max="7427" width="2.453125" style="11" customWidth="1"/>
    <col min="7428" max="7428" width="10.7265625" style="11" customWidth="1"/>
    <col min="7429" max="7429" width="2.7265625" style="11" customWidth="1"/>
    <col min="7430" max="7430" width="14.26953125" style="11" customWidth="1"/>
    <col min="7431" max="7431" width="2.54296875" style="11" customWidth="1"/>
    <col min="7432" max="7432" width="10.7265625" style="11" customWidth="1"/>
    <col min="7433" max="7433" width="2.7265625" style="11" customWidth="1"/>
    <col min="7434" max="7434" width="14.26953125" style="11" customWidth="1"/>
    <col min="7435" max="7435" width="2.54296875" style="11" customWidth="1"/>
    <col min="7436" max="7436" width="23" style="11" bestFit="1" customWidth="1"/>
    <col min="7437" max="7439" width="9.26953125" style="11"/>
    <col min="7440" max="7440" width="9.54296875" style="11" bestFit="1" customWidth="1"/>
    <col min="7441" max="7674" width="9.26953125" style="11"/>
    <col min="7675" max="7675" width="6" style="11" customWidth="1"/>
    <col min="7676" max="7676" width="3" style="11" customWidth="1"/>
    <col min="7677" max="7677" width="42.54296875" style="11" customWidth="1"/>
    <col min="7678" max="7678" width="13.453125" style="11" customWidth="1"/>
    <col min="7679" max="7679" width="3" style="11" customWidth="1"/>
    <col min="7680" max="7680" width="12.7265625" style="11" customWidth="1"/>
    <col min="7681" max="7681" width="3.26953125" style="11" customWidth="1"/>
    <col min="7682" max="7682" width="12.7265625" style="11" customWidth="1"/>
    <col min="7683" max="7683" width="2.453125" style="11" customWidth="1"/>
    <col min="7684" max="7684" width="10.7265625" style="11" customWidth="1"/>
    <col min="7685" max="7685" width="2.7265625" style="11" customWidth="1"/>
    <col min="7686" max="7686" width="14.26953125" style="11" customWidth="1"/>
    <col min="7687" max="7687" width="2.54296875" style="11" customWidth="1"/>
    <col min="7688" max="7688" width="10.7265625" style="11" customWidth="1"/>
    <col min="7689" max="7689" width="2.7265625" style="11" customWidth="1"/>
    <col min="7690" max="7690" width="14.26953125" style="11" customWidth="1"/>
    <col min="7691" max="7691" width="2.54296875" style="11" customWidth="1"/>
    <col min="7692" max="7692" width="23" style="11" bestFit="1" customWidth="1"/>
    <col min="7693" max="7695" width="9.26953125" style="11"/>
    <col min="7696" max="7696" width="9.54296875" style="11" bestFit="1" customWidth="1"/>
    <col min="7697" max="7930" width="9.26953125" style="11"/>
    <col min="7931" max="7931" width="6" style="11" customWidth="1"/>
    <col min="7932" max="7932" width="3" style="11" customWidth="1"/>
    <col min="7933" max="7933" width="42.54296875" style="11" customWidth="1"/>
    <col min="7934" max="7934" width="13.453125" style="11" customWidth="1"/>
    <col min="7935" max="7935" width="3" style="11" customWidth="1"/>
    <col min="7936" max="7936" width="12.7265625" style="11" customWidth="1"/>
    <col min="7937" max="7937" width="3.26953125" style="11" customWidth="1"/>
    <col min="7938" max="7938" width="12.7265625" style="11" customWidth="1"/>
    <col min="7939" max="7939" width="2.453125" style="11" customWidth="1"/>
    <col min="7940" max="7940" width="10.7265625" style="11" customWidth="1"/>
    <col min="7941" max="7941" width="2.7265625" style="11" customWidth="1"/>
    <col min="7942" max="7942" width="14.26953125" style="11" customWidth="1"/>
    <col min="7943" max="7943" width="2.54296875" style="11" customWidth="1"/>
    <col min="7944" max="7944" width="10.7265625" style="11" customWidth="1"/>
    <col min="7945" max="7945" width="2.7265625" style="11" customWidth="1"/>
    <col min="7946" max="7946" width="14.26953125" style="11" customWidth="1"/>
    <col min="7947" max="7947" width="2.54296875" style="11" customWidth="1"/>
    <col min="7948" max="7948" width="23" style="11" bestFit="1" customWidth="1"/>
    <col min="7949" max="7951" width="9.26953125" style="11"/>
    <col min="7952" max="7952" width="9.54296875" style="11" bestFit="1" customWidth="1"/>
    <col min="7953" max="8186" width="9.26953125" style="11"/>
    <col min="8187" max="8187" width="6" style="11" customWidth="1"/>
    <col min="8188" max="8188" width="3" style="11" customWidth="1"/>
    <col min="8189" max="8189" width="42.54296875" style="11" customWidth="1"/>
    <col min="8190" max="8190" width="13.453125" style="11" customWidth="1"/>
    <col min="8191" max="8191" width="3" style="11" customWidth="1"/>
    <col min="8192" max="8192" width="12.7265625" style="11" customWidth="1"/>
    <col min="8193" max="8193" width="3.26953125" style="11" customWidth="1"/>
    <col min="8194" max="8194" width="12.7265625" style="11" customWidth="1"/>
    <col min="8195" max="8195" width="2.453125" style="11" customWidth="1"/>
    <col min="8196" max="8196" width="10.7265625" style="11" customWidth="1"/>
    <col min="8197" max="8197" width="2.7265625" style="11" customWidth="1"/>
    <col min="8198" max="8198" width="14.26953125" style="11" customWidth="1"/>
    <col min="8199" max="8199" width="2.54296875" style="11" customWidth="1"/>
    <col min="8200" max="8200" width="10.7265625" style="11" customWidth="1"/>
    <col min="8201" max="8201" width="2.7265625" style="11" customWidth="1"/>
    <col min="8202" max="8202" width="14.26953125" style="11" customWidth="1"/>
    <col min="8203" max="8203" width="2.54296875" style="11" customWidth="1"/>
    <col min="8204" max="8204" width="23" style="11" bestFit="1" customWidth="1"/>
    <col min="8205" max="8207" width="9.26953125" style="11"/>
    <col min="8208" max="8208" width="9.54296875" style="11" bestFit="1" customWidth="1"/>
    <col min="8209" max="8442" width="9.26953125" style="11"/>
    <col min="8443" max="8443" width="6" style="11" customWidth="1"/>
    <col min="8444" max="8444" width="3" style="11" customWidth="1"/>
    <col min="8445" max="8445" width="42.54296875" style="11" customWidth="1"/>
    <col min="8446" max="8446" width="13.453125" style="11" customWidth="1"/>
    <col min="8447" max="8447" width="3" style="11" customWidth="1"/>
    <col min="8448" max="8448" width="12.7265625" style="11" customWidth="1"/>
    <col min="8449" max="8449" width="3.26953125" style="11" customWidth="1"/>
    <col min="8450" max="8450" width="12.7265625" style="11" customWidth="1"/>
    <col min="8451" max="8451" width="2.453125" style="11" customWidth="1"/>
    <col min="8452" max="8452" width="10.7265625" style="11" customWidth="1"/>
    <col min="8453" max="8453" width="2.7265625" style="11" customWidth="1"/>
    <col min="8454" max="8454" width="14.26953125" style="11" customWidth="1"/>
    <col min="8455" max="8455" width="2.54296875" style="11" customWidth="1"/>
    <col min="8456" max="8456" width="10.7265625" style="11" customWidth="1"/>
    <col min="8457" max="8457" width="2.7265625" style="11" customWidth="1"/>
    <col min="8458" max="8458" width="14.26953125" style="11" customWidth="1"/>
    <col min="8459" max="8459" width="2.54296875" style="11" customWidth="1"/>
    <col min="8460" max="8460" width="23" style="11" bestFit="1" customWidth="1"/>
    <col min="8461" max="8463" width="9.26953125" style="11"/>
    <col min="8464" max="8464" width="9.54296875" style="11" bestFit="1" customWidth="1"/>
    <col min="8465" max="8698" width="9.26953125" style="11"/>
    <col min="8699" max="8699" width="6" style="11" customWidth="1"/>
    <col min="8700" max="8700" width="3" style="11" customWidth="1"/>
    <col min="8701" max="8701" width="42.54296875" style="11" customWidth="1"/>
    <col min="8702" max="8702" width="13.453125" style="11" customWidth="1"/>
    <col min="8703" max="8703" width="3" style="11" customWidth="1"/>
    <col min="8704" max="8704" width="12.7265625" style="11" customWidth="1"/>
    <col min="8705" max="8705" width="3.26953125" style="11" customWidth="1"/>
    <col min="8706" max="8706" width="12.7265625" style="11" customWidth="1"/>
    <col min="8707" max="8707" width="2.453125" style="11" customWidth="1"/>
    <col min="8708" max="8708" width="10.7265625" style="11" customWidth="1"/>
    <col min="8709" max="8709" width="2.7265625" style="11" customWidth="1"/>
    <col min="8710" max="8710" width="14.26953125" style="11" customWidth="1"/>
    <col min="8711" max="8711" width="2.54296875" style="11" customWidth="1"/>
    <col min="8712" max="8712" width="10.7265625" style="11" customWidth="1"/>
    <col min="8713" max="8713" width="2.7265625" style="11" customWidth="1"/>
    <col min="8714" max="8714" width="14.26953125" style="11" customWidth="1"/>
    <col min="8715" max="8715" width="2.54296875" style="11" customWidth="1"/>
    <col min="8716" max="8716" width="23" style="11" bestFit="1" customWidth="1"/>
    <col min="8717" max="8719" width="9.26953125" style="11"/>
    <col min="8720" max="8720" width="9.54296875" style="11" bestFit="1" customWidth="1"/>
    <col min="8721" max="8954" width="9.26953125" style="11"/>
    <col min="8955" max="8955" width="6" style="11" customWidth="1"/>
    <col min="8956" max="8956" width="3" style="11" customWidth="1"/>
    <col min="8957" max="8957" width="42.54296875" style="11" customWidth="1"/>
    <col min="8958" max="8958" width="13.453125" style="11" customWidth="1"/>
    <col min="8959" max="8959" width="3" style="11" customWidth="1"/>
    <col min="8960" max="8960" width="12.7265625" style="11" customWidth="1"/>
    <col min="8961" max="8961" width="3.26953125" style="11" customWidth="1"/>
    <col min="8962" max="8962" width="12.7265625" style="11" customWidth="1"/>
    <col min="8963" max="8963" width="2.453125" style="11" customWidth="1"/>
    <col min="8964" max="8964" width="10.7265625" style="11" customWidth="1"/>
    <col min="8965" max="8965" width="2.7265625" style="11" customWidth="1"/>
    <col min="8966" max="8966" width="14.26953125" style="11" customWidth="1"/>
    <col min="8967" max="8967" width="2.54296875" style="11" customWidth="1"/>
    <col min="8968" max="8968" width="10.7265625" style="11" customWidth="1"/>
    <col min="8969" max="8969" width="2.7265625" style="11" customWidth="1"/>
    <col min="8970" max="8970" width="14.26953125" style="11" customWidth="1"/>
    <col min="8971" max="8971" width="2.54296875" style="11" customWidth="1"/>
    <col min="8972" max="8972" width="23" style="11" bestFit="1" customWidth="1"/>
    <col min="8973" max="8975" width="9.26953125" style="11"/>
    <col min="8976" max="8976" width="9.54296875" style="11" bestFit="1" customWidth="1"/>
    <col min="8977" max="9210" width="9.26953125" style="11"/>
    <col min="9211" max="9211" width="6" style="11" customWidth="1"/>
    <col min="9212" max="9212" width="3" style="11" customWidth="1"/>
    <col min="9213" max="9213" width="42.54296875" style="11" customWidth="1"/>
    <col min="9214" max="9214" width="13.453125" style="11" customWidth="1"/>
    <col min="9215" max="9215" width="3" style="11" customWidth="1"/>
    <col min="9216" max="9216" width="12.7265625" style="11" customWidth="1"/>
    <col min="9217" max="9217" width="3.26953125" style="11" customWidth="1"/>
    <col min="9218" max="9218" width="12.7265625" style="11" customWidth="1"/>
    <col min="9219" max="9219" width="2.453125" style="11" customWidth="1"/>
    <col min="9220" max="9220" width="10.7265625" style="11" customWidth="1"/>
    <col min="9221" max="9221" width="2.7265625" style="11" customWidth="1"/>
    <col min="9222" max="9222" width="14.26953125" style="11" customWidth="1"/>
    <col min="9223" max="9223" width="2.54296875" style="11" customWidth="1"/>
    <col min="9224" max="9224" width="10.7265625" style="11" customWidth="1"/>
    <col min="9225" max="9225" width="2.7265625" style="11" customWidth="1"/>
    <col min="9226" max="9226" width="14.26953125" style="11" customWidth="1"/>
    <col min="9227" max="9227" width="2.54296875" style="11" customWidth="1"/>
    <col min="9228" max="9228" width="23" style="11" bestFit="1" customWidth="1"/>
    <col min="9229" max="9231" width="9.26953125" style="11"/>
    <col min="9232" max="9232" width="9.54296875" style="11" bestFit="1" customWidth="1"/>
    <col min="9233" max="9466" width="9.26953125" style="11"/>
    <col min="9467" max="9467" width="6" style="11" customWidth="1"/>
    <col min="9468" max="9468" width="3" style="11" customWidth="1"/>
    <col min="9469" max="9469" width="42.54296875" style="11" customWidth="1"/>
    <col min="9470" max="9470" width="13.453125" style="11" customWidth="1"/>
    <col min="9471" max="9471" width="3" style="11" customWidth="1"/>
    <col min="9472" max="9472" width="12.7265625" style="11" customWidth="1"/>
    <col min="9473" max="9473" width="3.26953125" style="11" customWidth="1"/>
    <col min="9474" max="9474" width="12.7265625" style="11" customWidth="1"/>
    <col min="9475" max="9475" width="2.453125" style="11" customWidth="1"/>
    <col min="9476" max="9476" width="10.7265625" style="11" customWidth="1"/>
    <col min="9477" max="9477" width="2.7265625" style="11" customWidth="1"/>
    <col min="9478" max="9478" width="14.26953125" style="11" customWidth="1"/>
    <col min="9479" max="9479" width="2.54296875" style="11" customWidth="1"/>
    <col min="9480" max="9480" width="10.7265625" style="11" customWidth="1"/>
    <col min="9481" max="9481" width="2.7265625" style="11" customWidth="1"/>
    <col min="9482" max="9482" width="14.26953125" style="11" customWidth="1"/>
    <col min="9483" max="9483" width="2.54296875" style="11" customWidth="1"/>
    <col min="9484" max="9484" width="23" style="11" bestFit="1" customWidth="1"/>
    <col min="9485" max="9487" width="9.26953125" style="11"/>
    <col min="9488" max="9488" width="9.54296875" style="11" bestFit="1" customWidth="1"/>
    <col min="9489" max="9722" width="9.26953125" style="11"/>
    <col min="9723" max="9723" width="6" style="11" customWidth="1"/>
    <col min="9724" max="9724" width="3" style="11" customWidth="1"/>
    <col min="9725" max="9725" width="42.54296875" style="11" customWidth="1"/>
    <col min="9726" max="9726" width="13.453125" style="11" customWidth="1"/>
    <col min="9727" max="9727" width="3" style="11" customWidth="1"/>
    <col min="9728" max="9728" width="12.7265625" style="11" customWidth="1"/>
    <col min="9729" max="9729" width="3.26953125" style="11" customWidth="1"/>
    <col min="9730" max="9730" width="12.7265625" style="11" customWidth="1"/>
    <col min="9731" max="9731" width="2.453125" style="11" customWidth="1"/>
    <col min="9732" max="9732" width="10.7265625" style="11" customWidth="1"/>
    <col min="9733" max="9733" width="2.7265625" style="11" customWidth="1"/>
    <col min="9734" max="9734" width="14.26953125" style="11" customWidth="1"/>
    <col min="9735" max="9735" width="2.54296875" style="11" customWidth="1"/>
    <col min="9736" max="9736" width="10.7265625" style="11" customWidth="1"/>
    <col min="9737" max="9737" width="2.7265625" style="11" customWidth="1"/>
    <col min="9738" max="9738" width="14.26953125" style="11" customWidth="1"/>
    <col min="9739" max="9739" width="2.54296875" style="11" customWidth="1"/>
    <col min="9740" max="9740" width="23" style="11" bestFit="1" customWidth="1"/>
    <col min="9741" max="9743" width="9.26953125" style="11"/>
    <col min="9744" max="9744" width="9.54296875" style="11" bestFit="1" customWidth="1"/>
    <col min="9745" max="9978" width="9.26953125" style="11"/>
    <col min="9979" max="9979" width="6" style="11" customWidth="1"/>
    <col min="9980" max="9980" width="3" style="11" customWidth="1"/>
    <col min="9981" max="9981" width="42.54296875" style="11" customWidth="1"/>
    <col min="9982" max="9982" width="13.453125" style="11" customWidth="1"/>
    <col min="9983" max="9983" width="3" style="11" customWidth="1"/>
    <col min="9984" max="9984" width="12.7265625" style="11" customWidth="1"/>
    <col min="9985" max="9985" width="3.26953125" style="11" customWidth="1"/>
    <col min="9986" max="9986" width="12.7265625" style="11" customWidth="1"/>
    <col min="9987" max="9987" width="2.453125" style="11" customWidth="1"/>
    <col min="9988" max="9988" width="10.7265625" style="11" customWidth="1"/>
    <col min="9989" max="9989" width="2.7265625" style="11" customWidth="1"/>
    <col min="9990" max="9990" width="14.26953125" style="11" customWidth="1"/>
    <col min="9991" max="9991" width="2.54296875" style="11" customWidth="1"/>
    <col min="9992" max="9992" width="10.7265625" style="11" customWidth="1"/>
    <col min="9993" max="9993" width="2.7265625" style="11" customWidth="1"/>
    <col min="9994" max="9994" width="14.26953125" style="11" customWidth="1"/>
    <col min="9995" max="9995" width="2.54296875" style="11" customWidth="1"/>
    <col min="9996" max="9996" width="23" style="11" bestFit="1" customWidth="1"/>
    <col min="9997" max="9999" width="9.26953125" style="11"/>
    <col min="10000" max="10000" width="9.54296875" style="11" bestFit="1" customWidth="1"/>
    <col min="10001" max="10234" width="9.26953125" style="11"/>
    <col min="10235" max="10235" width="6" style="11" customWidth="1"/>
    <col min="10236" max="10236" width="3" style="11" customWidth="1"/>
    <col min="10237" max="10237" width="42.54296875" style="11" customWidth="1"/>
    <col min="10238" max="10238" width="13.453125" style="11" customWidth="1"/>
    <col min="10239" max="10239" width="3" style="11" customWidth="1"/>
    <col min="10240" max="10240" width="12.7265625" style="11" customWidth="1"/>
    <col min="10241" max="10241" width="3.26953125" style="11" customWidth="1"/>
    <col min="10242" max="10242" width="12.7265625" style="11" customWidth="1"/>
    <col min="10243" max="10243" width="2.453125" style="11" customWidth="1"/>
    <col min="10244" max="10244" width="10.7265625" style="11" customWidth="1"/>
    <col min="10245" max="10245" width="2.7265625" style="11" customWidth="1"/>
    <col min="10246" max="10246" width="14.26953125" style="11" customWidth="1"/>
    <col min="10247" max="10247" width="2.54296875" style="11" customWidth="1"/>
    <col min="10248" max="10248" width="10.7265625" style="11" customWidth="1"/>
    <col min="10249" max="10249" width="2.7265625" style="11" customWidth="1"/>
    <col min="10250" max="10250" width="14.26953125" style="11" customWidth="1"/>
    <col min="10251" max="10251" width="2.54296875" style="11" customWidth="1"/>
    <col min="10252" max="10252" width="23" style="11" bestFit="1" customWidth="1"/>
    <col min="10253" max="10255" width="9.26953125" style="11"/>
    <col min="10256" max="10256" width="9.54296875" style="11" bestFit="1" customWidth="1"/>
    <col min="10257" max="10490" width="9.26953125" style="11"/>
    <col min="10491" max="10491" width="6" style="11" customWidth="1"/>
    <col min="10492" max="10492" width="3" style="11" customWidth="1"/>
    <col min="10493" max="10493" width="42.54296875" style="11" customWidth="1"/>
    <col min="10494" max="10494" width="13.453125" style="11" customWidth="1"/>
    <col min="10495" max="10495" width="3" style="11" customWidth="1"/>
    <col min="10496" max="10496" width="12.7265625" style="11" customWidth="1"/>
    <col min="10497" max="10497" width="3.26953125" style="11" customWidth="1"/>
    <col min="10498" max="10498" width="12.7265625" style="11" customWidth="1"/>
    <col min="10499" max="10499" width="2.453125" style="11" customWidth="1"/>
    <col min="10500" max="10500" width="10.7265625" style="11" customWidth="1"/>
    <col min="10501" max="10501" width="2.7265625" style="11" customWidth="1"/>
    <col min="10502" max="10502" width="14.26953125" style="11" customWidth="1"/>
    <col min="10503" max="10503" width="2.54296875" style="11" customWidth="1"/>
    <col min="10504" max="10504" width="10.7265625" style="11" customWidth="1"/>
    <col min="10505" max="10505" width="2.7265625" style="11" customWidth="1"/>
    <col min="10506" max="10506" width="14.26953125" style="11" customWidth="1"/>
    <col min="10507" max="10507" width="2.54296875" style="11" customWidth="1"/>
    <col min="10508" max="10508" width="23" style="11" bestFit="1" customWidth="1"/>
    <col min="10509" max="10511" width="9.26953125" style="11"/>
    <col min="10512" max="10512" width="9.54296875" style="11" bestFit="1" customWidth="1"/>
    <col min="10513" max="10746" width="9.26953125" style="11"/>
    <col min="10747" max="10747" width="6" style="11" customWidth="1"/>
    <col min="10748" max="10748" width="3" style="11" customWidth="1"/>
    <col min="10749" max="10749" width="42.54296875" style="11" customWidth="1"/>
    <col min="10750" max="10750" width="13.453125" style="11" customWidth="1"/>
    <col min="10751" max="10751" width="3" style="11" customWidth="1"/>
    <col min="10752" max="10752" width="12.7265625" style="11" customWidth="1"/>
    <col min="10753" max="10753" width="3.26953125" style="11" customWidth="1"/>
    <col min="10754" max="10754" width="12.7265625" style="11" customWidth="1"/>
    <col min="10755" max="10755" width="2.453125" style="11" customWidth="1"/>
    <col min="10756" max="10756" width="10.7265625" style="11" customWidth="1"/>
    <col min="10757" max="10757" width="2.7265625" style="11" customWidth="1"/>
    <col min="10758" max="10758" width="14.26953125" style="11" customWidth="1"/>
    <col min="10759" max="10759" width="2.54296875" style="11" customWidth="1"/>
    <col min="10760" max="10760" width="10.7265625" style="11" customWidth="1"/>
    <col min="10761" max="10761" width="2.7265625" style="11" customWidth="1"/>
    <col min="10762" max="10762" width="14.26953125" style="11" customWidth="1"/>
    <col min="10763" max="10763" width="2.54296875" style="11" customWidth="1"/>
    <col min="10764" max="10764" width="23" style="11" bestFit="1" customWidth="1"/>
    <col min="10765" max="10767" width="9.26953125" style="11"/>
    <col min="10768" max="10768" width="9.54296875" style="11" bestFit="1" customWidth="1"/>
    <col min="10769" max="11002" width="9.26953125" style="11"/>
    <col min="11003" max="11003" width="6" style="11" customWidth="1"/>
    <col min="11004" max="11004" width="3" style="11" customWidth="1"/>
    <col min="11005" max="11005" width="42.54296875" style="11" customWidth="1"/>
    <col min="11006" max="11006" width="13.453125" style="11" customWidth="1"/>
    <col min="11007" max="11007" width="3" style="11" customWidth="1"/>
    <col min="11008" max="11008" width="12.7265625" style="11" customWidth="1"/>
    <col min="11009" max="11009" width="3.26953125" style="11" customWidth="1"/>
    <col min="11010" max="11010" width="12.7265625" style="11" customWidth="1"/>
    <col min="11011" max="11011" width="2.453125" style="11" customWidth="1"/>
    <col min="11012" max="11012" width="10.7265625" style="11" customWidth="1"/>
    <col min="11013" max="11013" width="2.7265625" style="11" customWidth="1"/>
    <col min="11014" max="11014" width="14.26953125" style="11" customWidth="1"/>
    <col min="11015" max="11015" width="2.54296875" style="11" customWidth="1"/>
    <col min="11016" max="11016" width="10.7265625" style="11" customWidth="1"/>
    <col min="11017" max="11017" width="2.7265625" style="11" customWidth="1"/>
    <col min="11018" max="11018" width="14.26953125" style="11" customWidth="1"/>
    <col min="11019" max="11019" width="2.54296875" style="11" customWidth="1"/>
    <col min="11020" max="11020" width="23" style="11" bestFit="1" customWidth="1"/>
    <col min="11021" max="11023" width="9.26953125" style="11"/>
    <col min="11024" max="11024" width="9.54296875" style="11" bestFit="1" customWidth="1"/>
    <col min="11025" max="11258" width="9.26953125" style="11"/>
    <col min="11259" max="11259" width="6" style="11" customWidth="1"/>
    <col min="11260" max="11260" width="3" style="11" customWidth="1"/>
    <col min="11261" max="11261" width="42.54296875" style="11" customWidth="1"/>
    <col min="11262" max="11262" width="13.453125" style="11" customWidth="1"/>
    <col min="11263" max="11263" width="3" style="11" customWidth="1"/>
    <col min="11264" max="11264" width="12.7265625" style="11" customWidth="1"/>
    <col min="11265" max="11265" width="3.26953125" style="11" customWidth="1"/>
    <col min="11266" max="11266" width="12.7265625" style="11" customWidth="1"/>
    <col min="11267" max="11267" width="2.453125" style="11" customWidth="1"/>
    <col min="11268" max="11268" width="10.7265625" style="11" customWidth="1"/>
    <col min="11269" max="11269" width="2.7265625" style="11" customWidth="1"/>
    <col min="11270" max="11270" width="14.26953125" style="11" customWidth="1"/>
    <col min="11271" max="11271" width="2.54296875" style="11" customWidth="1"/>
    <col min="11272" max="11272" width="10.7265625" style="11" customWidth="1"/>
    <col min="11273" max="11273" width="2.7265625" style="11" customWidth="1"/>
    <col min="11274" max="11274" width="14.26953125" style="11" customWidth="1"/>
    <col min="11275" max="11275" width="2.54296875" style="11" customWidth="1"/>
    <col min="11276" max="11276" width="23" style="11" bestFit="1" customWidth="1"/>
    <col min="11277" max="11279" width="9.26953125" style="11"/>
    <col min="11280" max="11280" width="9.54296875" style="11" bestFit="1" customWidth="1"/>
    <col min="11281" max="11514" width="9.26953125" style="11"/>
    <col min="11515" max="11515" width="6" style="11" customWidth="1"/>
    <col min="11516" max="11516" width="3" style="11" customWidth="1"/>
    <col min="11517" max="11517" width="42.54296875" style="11" customWidth="1"/>
    <col min="11518" max="11518" width="13.453125" style="11" customWidth="1"/>
    <col min="11519" max="11519" width="3" style="11" customWidth="1"/>
    <col min="11520" max="11520" width="12.7265625" style="11" customWidth="1"/>
    <col min="11521" max="11521" width="3.26953125" style="11" customWidth="1"/>
    <col min="11522" max="11522" width="12.7265625" style="11" customWidth="1"/>
    <col min="11523" max="11523" width="2.453125" style="11" customWidth="1"/>
    <col min="11524" max="11524" width="10.7265625" style="11" customWidth="1"/>
    <col min="11525" max="11525" width="2.7265625" style="11" customWidth="1"/>
    <col min="11526" max="11526" width="14.26953125" style="11" customWidth="1"/>
    <col min="11527" max="11527" width="2.54296875" style="11" customWidth="1"/>
    <col min="11528" max="11528" width="10.7265625" style="11" customWidth="1"/>
    <col min="11529" max="11529" width="2.7265625" style="11" customWidth="1"/>
    <col min="11530" max="11530" width="14.26953125" style="11" customWidth="1"/>
    <col min="11531" max="11531" width="2.54296875" style="11" customWidth="1"/>
    <col min="11532" max="11532" width="23" style="11" bestFit="1" customWidth="1"/>
    <col min="11533" max="11535" width="9.26953125" style="11"/>
    <col min="11536" max="11536" width="9.54296875" style="11" bestFit="1" customWidth="1"/>
    <col min="11537" max="11770" width="9.26953125" style="11"/>
    <col min="11771" max="11771" width="6" style="11" customWidth="1"/>
    <col min="11772" max="11772" width="3" style="11" customWidth="1"/>
    <col min="11773" max="11773" width="42.54296875" style="11" customWidth="1"/>
    <col min="11774" max="11774" width="13.453125" style="11" customWidth="1"/>
    <col min="11775" max="11775" width="3" style="11" customWidth="1"/>
    <col min="11776" max="11776" width="12.7265625" style="11" customWidth="1"/>
    <col min="11777" max="11777" width="3.26953125" style="11" customWidth="1"/>
    <col min="11778" max="11778" width="12.7265625" style="11" customWidth="1"/>
    <col min="11779" max="11779" width="2.453125" style="11" customWidth="1"/>
    <col min="11780" max="11780" width="10.7265625" style="11" customWidth="1"/>
    <col min="11781" max="11781" width="2.7265625" style="11" customWidth="1"/>
    <col min="11782" max="11782" width="14.26953125" style="11" customWidth="1"/>
    <col min="11783" max="11783" width="2.54296875" style="11" customWidth="1"/>
    <col min="11784" max="11784" width="10.7265625" style="11" customWidth="1"/>
    <col min="11785" max="11785" width="2.7265625" style="11" customWidth="1"/>
    <col min="11786" max="11786" width="14.26953125" style="11" customWidth="1"/>
    <col min="11787" max="11787" width="2.54296875" style="11" customWidth="1"/>
    <col min="11788" max="11788" width="23" style="11" bestFit="1" customWidth="1"/>
    <col min="11789" max="11791" width="9.26953125" style="11"/>
    <col min="11792" max="11792" width="9.54296875" style="11" bestFit="1" customWidth="1"/>
    <col min="11793" max="12026" width="9.26953125" style="11"/>
    <col min="12027" max="12027" width="6" style="11" customWidth="1"/>
    <col min="12028" max="12028" width="3" style="11" customWidth="1"/>
    <col min="12029" max="12029" width="42.54296875" style="11" customWidth="1"/>
    <col min="12030" max="12030" width="13.453125" style="11" customWidth="1"/>
    <col min="12031" max="12031" width="3" style="11" customWidth="1"/>
    <col min="12032" max="12032" width="12.7265625" style="11" customWidth="1"/>
    <col min="12033" max="12033" width="3.26953125" style="11" customWidth="1"/>
    <col min="12034" max="12034" width="12.7265625" style="11" customWidth="1"/>
    <col min="12035" max="12035" width="2.453125" style="11" customWidth="1"/>
    <col min="12036" max="12036" width="10.7265625" style="11" customWidth="1"/>
    <col min="12037" max="12037" width="2.7265625" style="11" customWidth="1"/>
    <col min="12038" max="12038" width="14.26953125" style="11" customWidth="1"/>
    <col min="12039" max="12039" width="2.54296875" style="11" customWidth="1"/>
    <col min="12040" max="12040" width="10.7265625" style="11" customWidth="1"/>
    <col min="12041" max="12041" width="2.7265625" style="11" customWidth="1"/>
    <col min="12042" max="12042" width="14.26953125" style="11" customWidth="1"/>
    <col min="12043" max="12043" width="2.54296875" style="11" customWidth="1"/>
    <col min="12044" max="12044" width="23" style="11" bestFit="1" customWidth="1"/>
    <col min="12045" max="12047" width="9.26953125" style="11"/>
    <col min="12048" max="12048" width="9.54296875" style="11" bestFit="1" customWidth="1"/>
    <col min="12049" max="12282" width="9.26953125" style="11"/>
    <col min="12283" max="12283" width="6" style="11" customWidth="1"/>
    <col min="12284" max="12284" width="3" style="11" customWidth="1"/>
    <col min="12285" max="12285" width="42.54296875" style="11" customWidth="1"/>
    <col min="12286" max="12286" width="13.453125" style="11" customWidth="1"/>
    <col min="12287" max="12287" width="3" style="11" customWidth="1"/>
    <col min="12288" max="12288" width="12.7265625" style="11" customWidth="1"/>
    <col min="12289" max="12289" width="3.26953125" style="11" customWidth="1"/>
    <col min="12290" max="12290" width="12.7265625" style="11" customWidth="1"/>
    <col min="12291" max="12291" width="2.453125" style="11" customWidth="1"/>
    <col min="12292" max="12292" width="10.7265625" style="11" customWidth="1"/>
    <col min="12293" max="12293" width="2.7265625" style="11" customWidth="1"/>
    <col min="12294" max="12294" width="14.26953125" style="11" customWidth="1"/>
    <col min="12295" max="12295" width="2.54296875" style="11" customWidth="1"/>
    <col min="12296" max="12296" width="10.7265625" style="11" customWidth="1"/>
    <col min="12297" max="12297" width="2.7265625" style="11" customWidth="1"/>
    <col min="12298" max="12298" width="14.26953125" style="11" customWidth="1"/>
    <col min="12299" max="12299" width="2.54296875" style="11" customWidth="1"/>
    <col min="12300" max="12300" width="23" style="11" bestFit="1" customWidth="1"/>
    <col min="12301" max="12303" width="9.26953125" style="11"/>
    <col min="12304" max="12304" width="9.54296875" style="11" bestFit="1" customWidth="1"/>
    <col min="12305" max="12538" width="9.26953125" style="11"/>
    <col min="12539" max="12539" width="6" style="11" customWidth="1"/>
    <col min="12540" max="12540" width="3" style="11" customWidth="1"/>
    <col min="12541" max="12541" width="42.54296875" style="11" customWidth="1"/>
    <col min="12542" max="12542" width="13.453125" style="11" customWidth="1"/>
    <col min="12543" max="12543" width="3" style="11" customWidth="1"/>
    <col min="12544" max="12544" width="12.7265625" style="11" customWidth="1"/>
    <col min="12545" max="12545" width="3.26953125" style="11" customWidth="1"/>
    <col min="12546" max="12546" width="12.7265625" style="11" customWidth="1"/>
    <col min="12547" max="12547" width="2.453125" style="11" customWidth="1"/>
    <col min="12548" max="12548" width="10.7265625" style="11" customWidth="1"/>
    <col min="12549" max="12549" width="2.7265625" style="11" customWidth="1"/>
    <col min="12550" max="12550" width="14.26953125" style="11" customWidth="1"/>
    <col min="12551" max="12551" width="2.54296875" style="11" customWidth="1"/>
    <col min="12552" max="12552" width="10.7265625" style="11" customWidth="1"/>
    <col min="12553" max="12553" width="2.7265625" style="11" customWidth="1"/>
    <col min="12554" max="12554" width="14.26953125" style="11" customWidth="1"/>
    <col min="12555" max="12555" width="2.54296875" style="11" customWidth="1"/>
    <col min="12556" max="12556" width="23" style="11" bestFit="1" customWidth="1"/>
    <col min="12557" max="12559" width="9.26953125" style="11"/>
    <col min="12560" max="12560" width="9.54296875" style="11" bestFit="1" customWidth="1"/>
    <col min="12561" max="12794" width="9.26953125" style="11"/>
    <col min="12795" max="12795" width="6" style="11" customWidth="1"/>
    <col min="12796" max="12796" width="3" style="11" customWidth="1"/>
    <col min="12797" max="12797" width="42.54296875" style="11" customWidth="1"/>
    <col min="12798" max="12798" width="13.453125" style="11" customWidth="1"/>
    <col min="12799" max="12799" width="3" style="11" customWidth="1"/>
    <col min="12800" max="12800" width="12.7265625" style="11" customWidth="1"/>
    <col min="12801" max="12801" width="3.26953125" style="11" customWidth="1"/>
    <col min="12802" max="12802" width="12.7265625" style="11" customWidth="1"/>
    <col min="12803" max="12803" width="2.453125" style="11" customWidth="1"/>
    <col min="12804" max="12804" width="10.7265625" style="11" customWidth="1"/>
    <col min="12805" max="12805" width="2.7265625" style="11" customWidth="1"/>
    <col min="12806" max="12806" width="14.26953125" style="11" customWidth="1"/>
    <col min="12807" max="12807" width="2.54296875" style="11" customWidth="1"/>
    <col min="12808" max="12808" width="10.7265625" style="11" customWidth="1"/>
    <col min="12809" max="12809" width="2.7265625" style="11" customWidth="1"/>
    <col min="12810" max="12810" width="14.26953125" style="11" customWidth="1"/>
    <col min="12811" max="12811" width="2.54296875" style="11" customWidth="1"/>
    <col min="12812" max="12812" width="23" style="11" bestFit="1" customWidth="1"/>
    <col min="12813" max="12815" width="9.26953125" style="11"/>
    <col min="12816" max="12816" width="9.54296875" style="11" bestFit="1" customWidth="1"/>
    <col min="12817" max="13050" width="9.26953125" style="11"/>
    <col min="13051" max="13051" width="6" style="11" customWidth="1"/>
    <col min="13052" max="13052" width="3" style="11" customWidth="1"/>
    <col min="13053" max="13053" width="42.54296875" style="11" customWidth="1"/>
    <col min="13054" max="13054" width="13.453125" style="11" customWidth="1"/>
    <col min="13055" max="13055" width="3" style="11" customWidth="1"/>
    <col min="13056" max="13056" width="12.7265625" style="11" customWidth="1"/>
    <col min="13057" max="13057" width="3.26953125" style="11" customWidth="1"/>
    <col min="13058" max="13058" width="12.7265625" style="11" customWidth="1"/>
    <col min="13059" max="13059" width="2.453125" style="11" customWidth="1"/>
    <col min="13060" max="13060" width="10.7265625" style="11" customWidth="1"/>
    <col min="13061" max="13061" width="2.7265625" style="11" customWidth="1"/>
    <col min="13062" max="13062" width="14.26953125" style="11" customWidth="1"/>
    <col min="13063" max="13063" width="2.54296875" style="11" customWidth="1"/>
    <col min="13064" max="13064" width="10.7265625" style="11" customWidth="1"/>
    <col min="13065" max="13065" width="2.7265625" style="11" customWidth="1"/>
    <col min="13066" max="13066" width="14.26953125" style="11" customWidth="1"/>
    <col min="13067" max="13067" width="2.54296875" style="11" customWidth="1"/>
    <col min="13068" max="13068" width="23" style="11" bestFit="1" customWidth="1"/>
    <col min="13069" max="13071" width="9.26953125" style="11"/>
    <col min="13072" max="13072" width="9.54296875" style="11" bestFit="1" customWidth="1"/>
    <col min="13073" max="13306" width="9.26953125" style="11"/>
    <col min="13307" max="13307" width="6" style="11" customWidth="1"/>
    <col min="13308" max="13308" width="3" style="11" customWidth="1"/>
    <col min="13309" max="13309" width="42.54296875" style="11" customWidth="1"/>
    <col min="13310" max="13310" width="13.453125" style="11" customWidth="1"/>
    <col min="13311" max="13311" width="3" style="11" customWidth="1"/>
    <col min="13312" max="13312" width="12.7265625" style="11" customWidth="1"/>
    <col min="13313" max="13313" width="3.26953125" style="11" customWidth="1"/>
    <col min="13314" max="13314" width="12.7265625" style="11" customWidth="1"/>
    <col min="13315" max="13315" width="2.453125" style="11" customWidth="1"/>
    <col min="13316" max="13316" width="10.7265625" style="11" customWidth="1"/>
    <col min="13317" max="13317" width="2.7265625" style="11" customWidth="1"/>
    <col min="13318" max="13318" width="14.26953125" style="11" customWidth="1"/>
    <col min="13319" max="13319" width="2.54296875" style="11" customWidth="1"/>
    <col min="13320" max="13320" width="10.7265625" style="11" customWidth="1"/>
    <col min="13321" max="13321" width="2.7265625" style="11" customWidth="1"/>
    <col min="13322" max="13322" width="14.26953125" style="11" customWidth="1"/>
    <col min="13323" max="13323" width="2.54296875" style="11" customWidth="1"/>
    <col min="13324" max="13324" width="23" style="11" bestFit="1" customWidth="1"/>
    <col min="13325" max="13327" width="9.26953125" style="11"/>
    <col min="13328" max="13328" width="9.54296875" style="11" bestFit="1" customWidth="1"/>
    <col min="13329" max="13562" width="9.26953125" style="11"/>
    <col min="13563" max="13563" width="6" style="11" customWidth="1"/>
    <col min="13564" max="13564" width="3" style="11" customWidth="1"/>
    <col min="13565" max="13565" width="42.54296875" style="11" customWidth="1"/>
    <col min="13566" max="13566" width="13.453125" style="11" customWidth="1"/>
    <col min="13567" max="13567" width="3" style="11" customWidth="1"/>
    <col min="13568" max="13568" width="12.7265625" style="11" customWidth="1"/>
    <col min="13569" max="13569" width="3.26953125" style="11" customWidth="1"/>
    <col min="13570" max="13570" width="12.7265625" style="11" customWidth="1"/>
    <col min="13571" max="13571" width="2.453125" style="11" customWidth="1"/>
    <col min="13572" max="13572" width="10.7265625" style="11" customWidth="1"/>
    <col min="13573" max="13573" width="2.7265625" style="11" customWidth="1"/>
    <col min="13574" max="13574" width="14.26953125" style="11" customWidth="1"/>
    <col min="13575" max="13575" width="2.54296875" style="11" customWidth="1"/>
    <col min="13576" max="13576" width="10.7265625" style="11" customWidth="1"/>
    <col min="13577" max="13577" width="2.7265625" style="11" customWidth="1"/>
    <col min="13578" max="13578" width="14.26953125" style="11" customWidth="1"/>
    <col min="13579" max="13579" width="2.54296875" style="11" customWidth="1"/>
    <col min="13580" max="13580" width="23" style="11" bestFit="1" customWidth="1"/>
    <col min="13581" max="13583" width="9.26953125" style="11"/>
    <col min="13584" max="13584" width="9.54296875" style="11" bestFit="1" customWidth="1"/>
    <col min="13585" max="13818" width="9.26953125" style="11"/>
    <col min="13819" max="13819" width="6" style="11" customWidth="1"/>
    <col min="13820" max="13820" width="3" style="11" customWidth="1"/>
    <col min="13821" max="13821" width="42.54296875" style="11" customWidth="1"/>
    <col min="13822" max="13822" width="13.453125" style="11" customWidth="1"/>
    <col min="13823" max="13823" width="3" style="11" customWidth="1"/>
    <col min="13824" max="13824" width="12.7265625" style="11" customWidth="1"/>
    <col min="13825" max="13825" width="3.26953125" style="11" customWidth="1"/>
    <col min="13826" max="13826" width="12.7265625" style="11" customWidth="1"/>
    <col min="13827" max="13827" width="2.453125" style="11" customWidth="1"/>
    <col min="13828" max="13828" width="10.7265625" style="11" customWidth="1"/>
    <col min="13829" max="13829" width="2.7265625" style="11" customWidth="1"/>
    <col min="13830" max="13830" width="14.26953125" style="11" customWidth="1"/>
    <col min="13831" max="13831" width="2.54296875" style="11" customWidth="1"/>
    <col min="13832" max="13832" width="10.7265625" style="11" customWidth="1"/>
    <col min="13833" max="13833" width="2.7265625" style="11" customWidth="1"/>
    <col min="13834" max="13834" width="14.26953125" style="11" customWidth="1"/>
    <col min="13835" max="13835" width="2.54296875" style="11" customWidth="1"/>
    <col min="13836" max="13836" width="23" style="11" bestFit="1" customWidth="1"/>
    <col min="13837" max="13839" width="9.26953125" style="11"/>
    <col min="13840" max="13840" width="9.54296875" style="11" bestFit="1" customWidth="1"/>
    <col min="13841" max="14074" width="9.26953125" style="11"/>
    <col min="14075" max="14075" width="6" style="11" customWidth="1"/>
    <col min="14076" max="14076" width="3" style="11" customWidth="1"/>
    <col min="14077" max="14077" width="42.54296875" style="11" customWidth="1"/>
    <col min="14078" max="14078" width="13.453125" style="11" customWidth="1"/>
    <col min="14079" max="14079" width="3" style="11" customWidth="1"/>
    <col min="14080" max="14080" width="12.7265625" style="11" customWidth="1"/>
    <col min="14081" max="14081" width="3.26953125" style="11" customWidth="1"/>
    <col min="14082" max="14082" width="12.7265625" style="11" customWidth="1"/>
    <col min="14083" max="14083" width="2.453125" style="11" customWidth="1"/>
    <col min="14084" max="14084" width="10.7265625" style="11" customWidth="1"/>
    <col min="14085" max="14085" width="2.7265625" style="11" customWidth="1"/>
    <col min="14086" max="14086" width="14.26953125" style="11" customWidth="1"/>
    <col min="14087" max="14087" width="2.54296875" style="11" customWidth="1"/>
    <col min="14088" max="14088" width="10.7265625" style="11" customWidth="1"/>
    <col min="14089" max="14089" width="2.7265625" style="11" customWidth="1"/>
    <col min="14090" max="14090" width="14.26953125" style="11" customWidth="1"/>
    <col min="14091" max="14091" width="2.54296875" style="11" customWidth="1"/>
    <col min="14092" max="14092" width="23" style="11" bestFit="1" customWidth="1"/>
    <col min="14093" max="14095" width="9.26953125" style="11"/>
    <col min="14096" max="14096" width="9.54296875" style="11" bestFit="1" customWidth="1"/>
    <col min="14097" max="14330" width="9.26953125" style="11"/>
    <col min="14331" max="14331" width="6" style="11" customWidth="1"/>
    <col min="14332" max="14332" width="3" style="11" customWidth="1"/>
    <col min="14333" max="14333" width="42.54296875" style="11" customWidth="1"/>
    <col min="14334" max="14334" width="13.453125" style="11" customWidth="1"/>
    <col min="14335" max="14335" width="3" style="11" customWidth="1"/>
    <col min="14336" max="14336" width="12.7265625" style="11" customWidth="1"/>
    <col min="14337" max="14337" width="3.26953125" style="11" customWidth="1"/>
    <col min="14338" max="14338" width="12.7265625" style="11" customWidth="1"/>
    <col min="14339" max="14339" width="2.453125" style="11" customWidth="1"/>
    <col min="14340" max="14340" width="10.7265625" style="11" customWidth="1"/>
    <col min="14341" max="14341" width="2.7265625" style="11" customWidth="1"/>
    <col min="14342" max="14342" width="14.26953125" style="11" customWidth="1"/>
    <col min="14343" max="14343" width="2.54296875" style="11" customWidth="1"/>
    <col min="14344" max="14344" width="10.7265625" style="11" customWidth="1"/>
    <col min="14345" max="14345" width="2.7265625" style="11" customWidth="1"/>
    <col min="14346" max="14346" width="14.26953125" style="11" customWidth="1"/>
    <col min="14347" max="14347" width="2.54296875" style="11" customWidth="1"/>
    <col min="14348" max="14348" width="23" style="11" bestFit="1" customWidth="1"/>
    <col min="14349" max="14351" width="9.26953125" style="11"/>
    <col min="14352" max="14352" width="9.54296875" style="11" bestFit="1" customWidth="1"/>
    <col min="14353" max="14586" width="9.26953125" style="11"/>
    <col min="14587" max="14587" width="6" style="11" customWidth="1"/>
    <col min="14588" max="14588" width="3" style="11" customWidth="1"/>
    <col min="14589" max="14589" width="42.54296875" style="11" customWidth="1"/>
    <col min="14590" max="14590" width="13.453125" style="11" customWidth="1"/>
    <col min="14591" max="14591" width="3" style="11" customWidth="1"/>
    <col min="14592" max="14592" width="12.7265625" style="11" customWidth="1"/>
    <col min="14593" max="14593" width="3.26953125" style="11" customWidth="1"/>
    <col min="14594" max="14594" width="12.7265625" style="11" customWidth="1"/>
    <col min="14595" max="14595" width="2.453125" style="11" customWidth="1"/>
    <col min="14596" max="14596" width="10.7265625" style="11" customWidth="1"/>
    <col min="14597" max="14597" width="2.7265625" style="11" customWidth="1"/>
    <col min="14598" max="14598" width="14.26953125" style="11" customWidth="1"/>
    <col min="14599" max="14599" width="2.54296875" style="11" customWidth="1"/>
    <col min="14600" max="14600" width="10.7265625" style="11" customWidth="1"/>
    <col min="14601" max="14601" width="2.7265625" style="11" customWidth="1"/>
    <col min="14602" max="14602" width="14.26953125" style="11" customWidth="1"/>
    <col min="14603" max="14603" width="2.54296875" style="11" customWidth="1"/>
    <col min="14604" max="14604" width="23" style="11" bestFit="1" customWidth="1"/>
    <col min="14605" max="14607" width="9.26953125" style="11"/>
    <col min="14608" max="14608" width="9.54296875" style="11" bestFit="1" customWidth="1"/>
    <col min="14609" max="14842" width="9.26953125" style="11"/>
    <col min="14843" max="14843" width="6" style="11" customWidth="1"/>
    <col min="14844" max="14844" width="3" style="11" customWidth="1"/>
    <col min="14845" max="14845" width="42.54296875" style="11" customWidth="1"/>
    <col min="14846" max="14846" width="13.453125" style="11" customWidth="1"/>
    <col min="14847" max="14847" width="3" style="11" customWidth="1"/>
    <col min="14848" max="14848" width="12.7265625" style="11" customWidth="1"/>
    <col min="14849" max="14849" width="3.26953125" style="11" customWidth="1"/>
    <col min="14850" max="14850" width="12.7265625" style="11" customWidth="1"/>
    <col min="14851" max="14851" width="2.453125" style="11" customWidth="1"/>
    <col min="14852" max="14852" width="10.7265625" style="11" customWidth="1"/>
    <col min="14853" max="14853" width="2.7265625" style="11" customWidth="1"/>
    <col min="14854" max="14854" width="14.26953125" style="11" customWidth="1"/>
    <col min="14855" max="14855" width="2.54296875" style="11" customWidth="1"/>
    <col min="14856" max="14856" width="10.7265625" style="11" customWidth="1"/>
    <col min="14857" max="14857" width="2.7265625" style="11" customWidth="1"/>
    <col min="14858" max="14858" width="14.26953125" style="11" customWidth="1"/>
    <col min="14859" max="14859" width="2.54296875" style="11" customWidth="1"/>
    <col min="14860" max="14860" width="23" style="11" bestFit="1" customWidth="1"/>
    <col min="14861" max="14863" width="9.26953125" style="11"/>
    <col min="14864" max="14864" width="9.54296875" style="11" bestFit="1" customWidth="1"/>
    <col min="14865" max="15098" width="9.26953125" style="11"/>
    <col min="15099" max="15099" width="6" style="11" customWidth="1"/>
    <col min="15100" max="15100" width="3" style="11" customWidth="1"/>
    <col min="15101" max="15101" width="42.54296875" style="11" customWidth="1"/>
    <col min="15102" max="15102" width="13.453125" style="11" customWidth="1"/>
    <col min="15103" max="15103" width="3" style="11" customWidth="1"/>
    <col min="15104" max="15104" width="12.7265625" style="11" customWidth="1"/>
    <col min="15105" max="15105" width="3.26953125" style="11" customWidth="1"/>
    <col min="15106" max="15106" width="12.7265625" style="11" customWidth="1"/>
    <col min="15107" max="15107" width="2.453125" style="11" customWidth="1"/>
    <col min="15108" max="15108" width="10.7265625" style="11" customWidth="1"/>
    <col min="15109" max="15109" width="2.7265625" style="11" customWidth="1"/>
    <col min="15110" max="15110" width="14.26953125" style="11" customWidth="1"/>
    <col min="15111" max="15111" width="2.54296875" style="11" customWidth="1"/>
    <col min="15112" max="15112" width="10.7265625" style="11" customWidth="1"/>
    <col min="15113" max="15113" width="2.7265625" style="11" customWidth="1"/>
    <col min="15114" max="15114" width="14.26953125" style="11" customWidth="1"/>
    <col min="15115" max="15115" width="2.54296875" style="11" customWidth="1"/>
    <col min="15116" max="15116" width="23" style="11" bestFit="1" customWidth="1"/>
    <col min="15117" max="15119" width="9.26953125" style="11"/>
    <col min="15120" max="15120" width="9.54296875" style="11" bestFit="1" customWidth="1"/>
    <col min="15121" max="15354" width="9.26953125" style="11"/>
    <col min="15355" max="15355" width="6" style="11" customWidth="1"/>
    <col min="15356" max="15356" width="3" style="11" customWidth="1"/>
    <col min="15357" max="15357" width="42.54296875" style="11" customWidth="1"/>
    <col min="15358" max="15358" width="13.453125" style="11" customWidth="1"/>
    <col min="15359" max="15359" width="3" style="11" customWidth="1"/>
    <col min="15360" max="15360" width="12.7265625" style="11" customWidth="1"/>
    <col min="15361" max="15361" width="3.26953125" style="11" customWidth="1"/>
    <col min="15362" max="15362" width="12.7265625" style="11" customWidth="1"/>
    <col min="15363" max="15363" width="2.453125" style="11" customWidth="1"/>
    <col min="15364" max="15364" width="10.7265625" style="11" customWidth="1"/>
    <col min="15365" max="15365" width="2.7265625" style="11" customWidth="1"/>
    <col min="15366" max="15366" width="14.26953125" style="11" customWidth="1"/>
    <col min="15367" max="15367" width="2.54296875" style="11" customWidth="1"/>
    <col min="15368" max="15368" width="10.7265625" style="11" customWidth="1"/>
    <col min="15369" max="15369" width="2.7265625" style="11" customWidth="1"/>
    <col min="15370" max="15370" width="14.26953125" style="11" customWidth="1"/>
    <col min="15371" max="15371" width="2.54296875" style="11" customWidth="1"/>
    <col min="15372" max="15372" width="23" style="11" bestFit="1" customWidth="1"/>
    <col min="15373" max="15375" width="9.26953125" style="11"/>
    <col min="15376" max="15376" width="9.54296875" style="11" bestFit="1" customWidth="1"/>
    <col min="15377" max="15610" width="9.26953125" style="11"/>
    <col min="15611" max="15611" width="6" style="11" customWidth="1"/>
    <col min="15612" max="15612" width="3" style="11" customWidth="1"/>
    <col min="15613" max="15613" width="42.54296875" style="11" customWidth="1"/>
    <col min="15614" max="15614" width="13.453125" style="11" customWidth="1"/>
    <col min="15615" max="15615" width="3" style="11" customWidth="1"/>
    <col min="15616" max="15616" width="12.7265625" style="11" customWidth="1"/>
    <col min="15617" max="15617" width="3.26953125" style="11" customWidth="1"/>
    <col min="15618" max="15618" width="12.7265625" style="11" customWidth="1"/>
    <col min="15619" max="15619" width="2.453125" style="11" customWidth="1"/>
    <col min="15620" max="15620" width="10.7265625" style="11" customWidth="1"/>
    <col min="15621" max="15621" width="2.7265625" style="11" customWidth="1"/>
    <col min="15622" max="15622" width="14.26953125" style="11" customWidth="1"/>
    <col min="15623" max="15623" width="2.54296875" style="11" customWidth="1"/>
    <col min="15624" max="15624" width="10.7265625" style="11" customWidth="1"/>
    <col min="15625" max="15625" width="2.7265625" style="11" customWidth="1"/>
    <col min="15626" max="15626" width="14.26953125" style="11" customWidth="1"/>
    <col min="15627" max="15627" width="2.54296875" style="11" customWidth="1"/>
    <col min="15628" max="15628" width="23" style="11" bestFit="1" customWidth="1"/>
    <col min="15629" max="15631" width="9.26953125" style="11"/>
    <col min="15632" max="15632" width="9.54296875" style="11" bestFit="1" customWidth="1"/>
    <col min="15633" max="15866" width="9.26953125" style="11"/>
    <col min="15867" max="15867" width="6" style="11" customWidth="1"/>
    <col min="15868" max="15868" width="3" style="11" customWidth="1"/>
    <col min="15869" max="15869" width="42.54296875" style="11" customWidth="1"/>
    <col min="15870" max="15870" width="13.453125" style="11" customWidth="1"/>
    <col min="15871" max="15871" width="3" style="11" customWidth="1"/>
    <col min="15872" max="15872" width="12.7265625" style="11" customWidth="1"/>
    <col min="15873" max="15873" width="3.26953125" style="11" customWidth="1"/>
    <col min="15874" max="15874" width="12.7265625" style="11" customWidth="1"/>
    <col min="15875" max="15875" width="2.453125" style="11" customWidth="1"/>
    <col min="15876" max="15876" width="10.7265625" style="11" customWidth="1"/>
    <col min="15877" max="15877" width="2.7265625" style="11" customWidth="1"/>
    <col min="15878" max="15878" width="14.26953125" style="11" customWidth="1"/>
    <col min="15879" max="15879" width="2.54296875" style="11" customWidth="1"/>
    <col min="15880" max="15880" width="10.7265625" style="11" customWidth="1"/>
    <col min="15881" max="15881" width="2.7265625" style="11" customWidth="1"/>
    <col min="15882" max="15882" width="14.26953125" style="11" customWidth="1"/>
    <col min="15883" max="15883" width="2.54296875" style="11" customWidth="1"/>
    <col min="15884" max="15884" width="23" style="11" bestFit="1" customWidth="1"/>
    <col min="15885" max="15887" width="9.26953125" style="11"/>
    <col min="15888" max="15888" width="9.54296875" style="11" bestFit="1" customWidth="1"/>
    <col min="15889" max="16122" width="9.26953125" style="11"/>
    <col min="16123" max="16123" width="6" style="11" customWidth="1"/>
    <col min="16124" max="16124" width="3" style="11" customWidth="1"/>
    <col min="16125" max="16125" width="42.54296875" style="11" customWidth="1"/>
    <col min="16126" max="16126" width="13.453125" style="11" customWidth="1"/>
    <col min="16127" max="16127" width="3" style="11" customWidth="1"/>
    <col min="16128" max="16128" width="12.7265625" style="11" customWidth="1"/>
    <col min="16129" max="16129" width="3.26953125" style="11" customWidth="1"/>
    <col min="16130" max="16130" width="12.7265625" style="11" customWidth="1"/>
    <col min="16131" max="16131" width="2.453125" style="11" customWidth="1"/>
    <col min="16132" max="16132" width="10.7265625" style="11" customWidth="1"/>
    <col min="16133" max="16133" width="2.7265625" style="11" customWidth="1"/>
    <col min="16134" max="16134" width="14.26953125" style="11" customWidth="1"/>
    <col min="16135" max="16135" width="2.54296875" style="11" customWidth="1"/>
    <col min="16136" max="16136" width="10.7265625" style="11" customWidth="1"/>
    <col min="16137" max="16137" width="2.7265625" style="11" customWidth="1"/>
    <col min="16138" max="16138" width="14.26953125" style="11" customWidth="1"/>
    <col min="16139" max="16139" width="2.54296875" style="11" customWidth="1"/>
    <col min="16140" max="16140" width="23" style="11" bestFit="1" customWidth="1"/>
    <col min="16141" max="16143" width="9.26953125" style="11"/>
    <col min="16144" max="16144" width="9.54296875" style="11" bestFit="1" customWidth="1"/>
    <col min="16145" max="16384" width="9.26953125" style="11"/>
  </cols>
  <sheetData>
    <row r="1" spans="1:13" x14ac:dyDescent="0.3">
      <c r="A1" s="750" t="str">
        <f>'Table of Contents'!A1:C1</f>
        <v>Versant Power</v>
      </c>
      <c r="B1" s="750"/>
      <c r="C1" s="750"/>
      <c r="D1" s="750"/>
      <c r="E1" s="750"/>
      <c r="F1" s="750"/>
      <c r="G1" s="750"/>
      <c r="H1" s="750"/>
      <c r="I1" s="750"/>
      <c r="J1" s="750"/>
      <c r="K1" s="750"/>
      <c r="L1" s="750"/>
    </row>
    <row r="2" spans="1:13" x14ac:dyDescent="0.3">
      <c r="A2" s="750" t="str">
        <f>'Table of Contents'!A2:C2</f>
        <v>Annual Transmission Revenue Requirements (ATRR)</v>
      </c>
      <c r="B2" s="750"/>
      <c r="C2" s="750"/>
      <c r="D2" s="750"/>
      <c r="E2" s="750"/>
      <c r="F2" s="750"/>
      <c r="G2" s="750"/>
      <c r="H2" s="750"/>
      <c r="I2" s="750"/>
      <c r="J2" s="750"/>
      <c r="K2" s="750"/>
      <c r="L2" s="750"/>
    </row>
    <row r="3" spans="1:13" x14ac:dyDescent="0.3">
      <c r="A3" s="750" t="str">
        <f>'Table of Contents'!A3:C3</f>
        <v>Per Appendix A to Attachment F of the ISO New England Inc. Open Access Transmission Tariff</v>
      </c>
      <c r="B3" s="750"/>
      <c r="C3" s="750"/>
      <c r="D3" s="750"/>
      <c r="E3" s="750"/>
      <c r="F3" s="750"/>
      <c r="G3" s="750"/>
      <c r="H3" s="750"/>
      <c r="I3" s="750"/>
      <c r="J3" s="750"/>
      <c r="K3" s="750"/>
      <c r="L3" s="750"/>
    </row>
    <row r="4" spans="1:13" x14ac:dyDescent="0.3">
      <c r="A4" s="750" t="s">
        <v>23</v>
      </c>
      <c r="B4" s="750"/>
      <c r="C4" s="750"/>
      <c r="D4" s="750"/>
      <c r="E4" s="750"/>
      <c r="F4" s="750"/>
      <c r="G4" s="750"/>
      <c r="H4" s="750"/>
      <c r="I4" s="750"/>
      <c r="J4" s="750"/>
      <c r="K4" s="750"/>
      <c r="L4" s="750"/>
    </row>
    <row r="5" spans="1:13" x14ac:dyDescent="0.3">
      <c r="A5" s="750" t="s">
        <v>26</v>
      </c>
      <c r="B5" s="750"/>
      <c r="C5" s="750"/>
      <c r="D5" s="750"/>
      <c r="E5" s="750"/>
      <c r="F5" s="750"/>
      <c r="G5" s="750"/>
      <c r="H5" s="750"/>
      <c r="I5" s="750"/>
      <c r="J5" s="750"/>
      <c r="K5" s="750"/>
      <c r="L5" s="750"/>
    </row>
    <row r="6" spans="1:13" x14ac:dyDescent="0.3">
      <c r="A6" s="750" t="str">
        <f>'WS 3 Inv Base Detail'!A6:P6</f>
        <v>For Costs in 2023</v>
      </c>
      <c r="B6" s="750"/>
      <c r="C6" s="750"/>
      <c r="D6" s="750"/>
      <c r="E6" s="750"/>
      <c r="F6" s="750"/>
      <c r="G6" s="750"/>
      <c r="H6" s="750"/>
      <c r="I6" s="750"/>
      <c r="J6" s="750"/>
      <c r="K6" s="750"/>
      <c r="L6" s="750"/>
    </row>
    <row r="7" spans="1:13" x14ac:dyDescent="0.3">
      <c r="A7" s="526"/>
      <c r="B7" s="526"/>
      <c r="C7" s="526"/>
      <c r="D7" s="526"/>
      <c r="E7" s="526"/>
      <c r="F7" s="526"/>
      <c r="G7" s="526"/>
      <c r="H7" s="526"/>
      <c r="I7" s="526"/>
      <c r="J7" s="526"/>
      <c r="K7" s="526"/>
      <c r="L7" s="526"/>
    </row>
    <row r="8" spans="1:13" x14ac:dyDescent="0.3">
      <c r="B8" s="59" t="s">
        <v>115</v>
      </c>
      <c r="F8" s="16" t="s">
        <v>12</v>
      </c>
      <c r="G8" s="16"/>
      <c r="H8" s="16" t="s">
        <v>16</v>
      </c>
      <c r="I8" s="16"/>
      <c r="J8" s="16" t="s">
        <v>251</v>
      </c>
      <c r="K8" s="16"/>
      <c r="L8" s="16" t="s">
        <v>17</v>
      </c>
    </row>
    <row r="9" spans="1:13" x14ac:dyDescent="0.3">
      <c r="A9" s="51"/>
      <c r="D9" s="19" t="s">
        <v>108</v>
      </c>
      <c r="H9" s="397"/>
      <c r="I9" s="20"/>
      <c r="J9" s="20"/>
      <c r="K9" s="20"/>
    </row>
    <row r="10" spans="1:13" x14ac:dyDescent="0.3">
      <c r="A10" s="83" t="s">
        <v>47</v>
      </c>
      <c r="B10" s="10"/>
      <c r="C10" s="10"/>
      <c r="D10" s="19" t="s">
        <v>109</v>
      </c>
      <c r="E10" s="527"/>
      <c r="F10" s="20"/>
      <c r="G10" s="20"/>
      <c r="H10" s="398"/>
      <c r="I10" s="19"/>
      <c r="J10" s="527"/>
      <c r="K10" s="527"/>
      <c r="L10" s="527"/>
    </row>
    <row r="11" spans="1:13" x14ac:dyDescent="0.3">
      <c r="A11" s="84" t="s">
        <v>46</v>
      </c>
      <c r="B11" s="41" t="s">
        <v>25</v>
      </c>
      <c r="C11" s="10"/>
      <c r="D11" s="43" t="s">
        <v>46</v>
      </c>
      <c r="E11" s="527"/>
      <c r="F11" s="41" t="s">
        <v>7</v>
      </c>
      <c r="G11" s="527"/>
      <c r="H11" s="218" t="s">
        <v>265</v>
      </c>
      <c r="I11" s="19"/>
      <c r="J11" s="41" t="s">
        <v>6</v>
      </c>
      <c r="K11" s="8" t="s">
        <v>1051</v>
      </c>
      <c r="L11" s="41" t="s">
        <v>847</v>
      </c>
    </row>
    <row r="12" spans="1:13" x14ac:dyDescent="0.3">
      <c r="A12" s="8"/>
      <c r="B12" s="37" t="s">
        <v>216</v>
      </c>
      <c r="C12" s="37"/>
      <c r="D12" s="79"/>
      <c r="E12" s="395"/>
      <c r="H12" s="8"/>
      <c r="I12" s="8"/>
    </row>
    <row r="13" spans="1:13" x14ac:dyDescent="0.3">
      <c r="A13" s="8">
        <v>1</v>
      </c>
      <c r="B13" s="22" t="s">
        <v>67</v>
      </c>
      <c r="C13" s="22"/>
      <c r="D13" s="8">
        <v>403</v>
      </c>
      <c r="E13" s="8" t="s">
        <v>59</v>
      </c>
      <c r="F13" s="46">
        <f>14100673-'Attachment Supp - 4'!F13</f>
        <v>14099133.926317999</v>
      </c>
      <c r="G13" s="395"/>
      <c r="H13" s="360">
        <f>$H$62</f>
        <v>1</v>
      </c>
      <c r="I13" s="38"/>
      <c r="J13" s="35">
        <f>F13*H13</f>
        <v>14099133.926317999</v>
      </c>
      <c r="K13" s="16" t="s">
        <v>705</v>
      </c>
      <c r="L13" s="11" t="s">
        <v>410</v>
      </c>
      <c r="M13" s="12"/>
    </row>
    <row r="14" spans="1:13" x14ac:dyDescent="0.3">
      <c r="A14" s="8">
        <f>A13+1</f>
        <v>2</v>
      </c>
      <c r="B14" s="22" t="s">
        <v>44</v>
      </c>
      <c r="D14" s="8" t="s">
        <v>112</v>
      </c>
      <c r="E14" s="8" t="s">
        <v>59</v>
      </c>
      <c r="F14" s="46">
        <f>'ATT VP-1, WS 3'!J19</f>
        <v>1260671.9246447722</v>
      </c>
      <c r="G14" s="8" t="s">
        <v>735</v>
      </c>
      <c r="H14" s="360">
        <f t="shared" ref="H14:H15" si="0">$H$62</f>
        <v>1</v>
      </c>
      <c r="I14" s="238"/>
      <c r="J14" s="36">
        <f>H14*F14</f>
        <v>1260671.9246447722</v>
      </c>
      <c r="K14" s="16" t="s">
        <v>705</v>
      </c>
      <c r="L14" s="11" t="s">
        <v>464</v>
      </c>
    </row>
    <row r="15" spans="1:13" x14ac:dyDescent="0.3">
      <c r="A15" s="8">
        <f t="shared" ref="A15:A16" si="1">A14+1</f>
        <v>3</v>
      </c>
      <c r="B15" s="22" t="s">
        <v>223</v>
      </c>
      <c r="D15" s="8" t="s">
        <v>110</v>
      </c>
      <c r="E15" s="8" t="s">
        <v>59</v>
      </c>
      <c r="F15" s="46">
        <f>'ATT VP-1, WS 3'!J26</f>
        <v>764292.3070883305</v>
      </c>
      <c r="G15" s="8" t="s">
        <v>735</v>
      </c>
      <c r="H15" s="360">
        <f t="shared" si="0"/>
        <v>1</v>
      </c>
      <c r="I15" s="238"/>
      <c r="J15" s="36">
        <f>H15*F15</f>
        <v>764292.3070883305</v>
      </c>
      <c r="K15" s="16" t="s">
        <v>705</v>
      </c>
      <c r="L15" s="11" t="s">
        <v>790</v>
      </c>
    </row>
    <row r="16" spans="1:13" ht="13.5" thickBot="1" x14ac:dyDescent="0.35">
      <c r="A16" s="8">
        <f t="shared" si="1"/>
        <v>4</v>
      </c>
      <c r="B16" s="11" t="s">
        <v>423</v>
      </c>
      <c r="D16" s="8"/>
      <c r="F16" s="34">
        <f>F13+F14+F15</f>
        <v>16124098.158051101</v>
      </c>
      <c r="G16" s="215"/>
      <c r="H16" s="399"/>
      <c r="I16" s="527"/>
      <c r="J16" s="34">
        <f>J13+J14+J15</f>
        <v>16124098.158051101</v>
      </c>
      <c r="K16" s="10"/>
      <c r="M16" s="12"/>
    </row>
    <row r="17" spans="1:17" ht="13.5" thickTop="1" x14ac:dyDescent="0.3">
      <c r="A17" s="8" t="s">
        <v>43</v>
      </c>
      <c r="D17" s="8"/>
      <c r="F17" s="13"/>
      <c r="G17" s="215"/>
      <c r="H17" s="399"/>
      <c r="I17" s="527"/>
      <c r="J17" s="13"/>
      <c r="K17" s="13"/>
      <c r="M17" s="12"/>
    </row>
    <row r="18" spans="1:17" x14ac:dyDescent="0.3">
      <c r="A18" s="8">
        <f>A16+1</f>
        <v>5</v>
      </c>
      <c r="B18" s="37" t="s">
        <v>63</v>
      </c>
      <c r="C18" s="37"/>
      <c r="D18" s="8">
        <v>408.1</v>
      </c>
      <c r="E18" s="395"/>
      <c r="F18" s="46">
        <f>'ATT VP-1, WS 3'!J30</f>
        <v>14149817.247178981</v>
      </c>
      <c r="G18" s="215" t="s">
        <v>736</v>
      </c>
      <c r="H18" s="360">
        <f>$H$61</f>
        <v>0.48087484060124469</v>
      </c>
      <c r="I18" s="38"/>
      <c r="J18" s="35">
        <f>F18*H18</f>
        <v>6804291.1132739354</v>
      </c>
      <c r="K18" s="13"/>
      <c r="L18" s="61" t="s">
        <v>292</v>
      </c>
      <c r="M18" s="12"/>
    </row>
    <row r="19" spans="1:17" x14ac:dyDescent="0.3">
      <c r="A19" s="8" t="s">
        <v>43</v>
      </c>
      <c r="D19" s="8"/>
      <c r="F19" s="130"/>
      <c r="G19" s="216"/>
      <c r="H19" s="52"/>
      <c r="I19" s="8"/>
      <c r="J19" s="13"/>
      <c r="K19" s="13"/>
      <c r="M19" s="12"/>
    </row>
    <row r="20" spans="1:17" x14ac:dyDescent="0.3">
      <c r="A20" s="8">
        <f>A18+1</f>
        <v>6</v>
      </c>
      <c r="B20" s="37" t="s">
        <v>64</v>
      </c>
      <c r="C20" s="37"/>
      <c r="D20" s="8">
        <v>408.1</v>
      </c>
      <c r="E20" s="395"/>
      <c r="F20" s="46">
        <f>'ATT VP-1, WS 3'!J34</f>
        <v>3214622.4460501559</v>
      </c>
      <c r="G20" s="8" t="s">
        <v>730</v>
      </c>
      <c r="H20" s="360">
        <f>$H$60</f>
        <v>0.10661366484685977</v>
      </c>
      <c r="I20" s="39"/>
      <c r="J20" s="35">
        <f>F20*H20</f>
        <v>342722.6800723839</v>
      </c>
      <c r="K20" s="13"/>
      <c r="L20" s="61" t="s">
        <v>293</v>
      </c>
      <c r="M20" s="12"/>
    </row>
    <row r="21" spans="1:17" x14ac:dyDescent="0.3">
      <c r="A21" s="8" t="s">
        <v>43</v>
      </c>
      <c r="D21" s="8"/>
      <c r="F21" s="82"/>
      <c r="G21" s="216"/>
      <c r="H21" s="52"/>
      <c r="I21" s="8"/>
      <c r="J21" s="13"/>
      <c r="K21" s="13"/>
      <c r="M21" s="12"/>
    </row>
    <row r="22" spans="1:17" x14ac:dyDescent="0.3">
      <c r="A22" s="8"/>
      <c r="B22" s="37" t="s">
        <v>217</v>
      </c>
      <c r="C22" s="37"/>
      <c r="D22" s="8"/>
      <c r="E22" s="395"/>
      <c r="F22" s="82"/>
      <c r="G22" s="216"/>
      <c r="H22" s="52"/>
      <c r="I22" s="8"/>
      <c r="J22" s="12"/>
      <c r="K22" s="12"/>
      <c r="M22" s="12"/>
    </row>
    <row r="23" spans="1:17" x14ac:dyDescent="0.3">
      <c r="A23" s="212">
        <f>A20+1</f>
        <v>7</v>
      </c>
      <c r="B23" s="121" t="s">
        <v>224</v>
      </c>
      <c r="C23" s="22"/>
      <c r="D23" s="80" t="s">
        <v>118</v>
      </c>
      <c r="F23" s="46">
        <f>'Attachment Supp 1'!D56</f>
        <v>5646649.0466225902</v>
      </c>
      <c r="G23" s="400"/>
      <c r="H23" s="360">
        <f>$H$62</f>
        <v>1</v>
      </c>
      <c r="J23" s="35">
        <f>F23*H23</f>
        <v>5646649.0466225902</v>
      </c>
      <c r="K23" s="216" t="s">
        <v>1050</v>
      </c>
      <c r="L23" s="11" t="s">
        <v>399</v>
      </c>
      <c r="M23" s="12"/>
    </row>
    <row r="24" spans="1:17" x14ac:dyDescent="0.3">
      <c r="A24" s="8">
        <f>A23+1</f>
        <v>8</v>
      </c>
      <c r="B24" s="132" t="s">
        <v>146</v>
      </c>
      <c r="C24" s="132"/>
      <c r="D24" s="8">
        <v>565</v>
      </c>
      <c r="F24" s="48">
        <f>'Attachment Supp 1'!D43</f>
        <v>-1380400.1799999997</v>
      </c>
      <c r="G24" s="400"/>
      <c r="H24" s="360">
        <f>$H$62</f>
        <v>1</v>
      </c>
      <c r="I24" s="38"/>
      <c r="J24" s="35">
        <f>F24*H24</f>
        <v>-1380400.1799999997</v>
      </c>
      <c r="K24" s="216" t="s">
        <v>1050</v>
      </c>
      <c r="L24" s="11" t="s">
        <v>411</v>
      </c>
      <c r="M24" s="12"/>
    </row>
    <row r="25" spans="1:17" x14ac:dyDescent="0.3">
      <c r="A25" s="8">
        <f t="shared" ref="A25" si="2">A24+1</f>
        <v>9</v>
      </c>
      <c r="B25" s="132" t="s">
        <v>193</v>
      </c>
      <c r="C25" s="133"/>
      <c r="D25" s="8" t="s">
        <v>192</v>
      </c>
      <c r="F25" s="44">
        <f>SUM('Attachment Supp 1'!D32:D35)</f>
        <v>1050183.5</v>
      </c>
      <c r="G25" s="400"/>
      <c r="H25" s="360">
        <f>$H$62</f>
        <v>1</v>
      </c>
      <c r="I25" s="38"/>
      <c r="J25" s="35">
        <f>F25*H25</f>
        <v>1050183.5</v>
      </c>
      <c r="K25" s="216" t="s">
        <v>1050</v>
      </c>
      <c r="L25" s="11" t="s">
        <v>791</v>
      </c>
      <c r="M25" s="134"/>
      <c r="N25" s="36"/>
      <c r="O25" s="36"/>
      <c r="Q25" s="12"/>
    </row>
    <row r="26" spans="1:17" x14ac:dyDescent="0.3">
      <c r="A26" s="8">
        <f>A25+1</f>
        <v>10</v>
      </c>
      <c r="B26" s="132" t="s">
        <v>96</v>
      </c>
      <c r="C26" s="132"/>
      <c r="D26" s="8" t="s">
        <v>124</v>
      </c>
      <c r="E26" s="8" t="s">
        <v>68</v>
      </c>
      <c r="F26" s="48">
        <f>'Attachment Supp 1'!D40+'Attachment Supp 1'!D45</f>
        <v>44788.915150251079</v>
      </c>
      <c r="G26" s="400"/>
      <c r="H26" s="360">
        <f>$H$62</f>
        <v>1</v>
      </c>
      <c r="I26" s="128"/>
      <c r="J26" s="36">
        <f>H26*F26</f>
        <v>44788.915150251079</v>
      </c>
      <c r="L26" s="61" t="s">
        <v>1473</v>
      </c>
      <c r="M26" s="12"/>
    </row>
    <row r="27" spans="1:17" ht="13.5" thickBot="1" x14ac:dyDescent="0.35">
      <c r="A27" s="8">
        <f>A26+1</f>
        <v>11</v>
      </c>
      <c r="B27" s="9" t="s">
        <v>792</v>
      </c>
      <c r="C27" s="22"/>
      <c r="D27" s="8"/>
      <c r="E27" s="8" t="s">
        <v>70</v>
      </c>
      <c r="F27" s="34">
        <f>F23-F24-F25-F26</f>
        <v>5932076.8114723386</v>
      </c>
      <c r="G27" s="215"/>
      <c r="H27" s="52"/>
      <c r="I27" s="38"/>
      <c r="J27" s="34">
        <f>J23-J24-J25-J26</f>
        <v>5932076.8114723386</v>
      </c>
      <c r="K27" s="36"/>
      <c r="M27" s="12"/>
    </row>
    <row r="28" spans="1:17" ht="13.5" thickTop="1" x14ac:dyDescent="0.3">
      <c r="A28" s="8">
        <f>A27+1</f>
        <v>12</v>
      </c>
      <c r="B28" s="132" t="s">
        <v>191</v>
      </c>
      <c r="C28" s="22"/>
      <c r="D28" s="8" t="s">
        <v>192</v>
      </c>
      <c r="E28" s="8" t="s">
        <v>60</v>
      </c>
      <c r="F28" s="44"/>
      <c r="G28" s="400"/>
      <c r="H28" s="360">
        <f>$H$62</f>
        <v>1</v>
      </c>
      <c r="I28" s="38"/>
      <c r="J28" s="35">
        <f>F28*H28</f>
        <v>0</v>
      </c>
      <c r="K28" s="36"/>
      <c r="L28" s="11" t="str">
        <f>L25</f>
        <v>FF1 Page 321.85b thru Page 321.88b</v>
      </c>
      <c r="M28" s="12"/>
    </row>
    <row r="29" spans="1:17" ht="13.5" thickBot="1" x14ac:dyDescent="0.35">
      <c r="A29" s="8">
        <f>A28+1</f>
        <v>13</v>
      </c>
      <c r="B29" s="9" t="s">
        <v>793</v>
      </c>
      <c r="C29" s="22"/>
      <c r="D29" s="8"/>
      <c r="E29" s="8" t="s">
        <v>71</v>
      </c>
      <c r="F29" s="34">
        <f>F27+F28</f>
        <v>5932076.8114723386</v>
      </c>
      <c r="G29" s="215"/>
      <c r="H29" s="52"/>
      <c r="I29" s="38"/>
      <c r="J29" s="34">
        <f>J27+J28</f>
        <v>5932076.8114723386</v>
      </c>
      <c r="K29" s="36"/>
      <c r="M29" s="12"/>
    </row>
    <row r="30" spans="1:17" ht="13.5" thickTop="1" x14ac:dyDescent="0.3">
      <c r="A30" s="8"/>
      <c r="B30" s="22"/>
      <c r="C30" s="22"/>
      <c r="D30" s="8"/>
      <c r="F30" s="13"/>
      <c r="G30" s="215"/>
      <c r="H30" s="52"/>
      <c r="I30" s="38"/>
      <c r="J30" s="36"/>
      <c r="K30" s="36"/>
      <c r="M30" s="12"/>
    </row>
    <row r="31" spans="1:17" x14ac:dyDescent="0.3">
      <c r="A31" s="8"/>
      <c r="B31" s="37" t="s">
        <v>298</v>
      </c>
      <c r="C31" s="37"/>
      <c r="D31" s="8"/>
      <c r="E31" s="395"/>
      <c r="F31" s="12"/>
      <c r="G31" s="8"/>
      <c r="H31" s="135"/>
      <c r="J31" s="12"/>
      <c r="K31" s="12"/>
      <c r="M31" s="12"/>
    </row>
    <row r="32" spans="1:17" x14ac:dyDescent="0.3">
      <c r="A32" s="8">
        <f>A29+1</f>
        <v>14</v>
      </c>
      <c r="B32" s="9" t="s">
        <v>147</v>
      </c>
      <c r="C32" s="22"/>
      <c r="D32" s="8" t="s">
        <v>113</v>
      </c>
      <c r="F32" s="136">
        <f>'Attachment Supp 1'!D107</f>
        <v>20053230.899276331</v>
      </c>
      <c r="G32" s="216"/>
      <c r="H32" s="52"/>
      <c r="I32" s="39"/>
      <c r="J32" s="36"/>
      <c r="K32" s="216" t="s">
        <v>1050</v>
      </c>
      <c r="L32" s="11" t="s">
        <v>842</v>
      </c>
      <c r="M32" s="12"/>
    </row>
    <row r="33" spans="1:13" x14ac:dyDescent="0.3">
      <c r="A33" s="8">
        <f>A32+1</f>
        <v>15</v>
      </c>
      <c r="B33" s="22" t="s">
        <v>99</v>
      </c>
      <c r="C33" s="132"/>
      <c r="D33" s="8">
        <v>924</v>
      </c>
      <c r="F33" s="48">
        <f>'Attachment Supp 1'!D108</f>
        <v>420798.37032285938</v>
      </c>
      <c r="G33" s="216"/>
      <c r="H33" s="52"/>
      <c r="J33" s="36"/>
      <c r="K33" s="216" t="s">
        <v>1050</v>
      </c>
      <c r="L33" s="11" t="s">
        <v>843</v>
      </c>
      <c r="M33" s="12"/>
    </row>
    <row r="34" spans="1:13" x14ac:dyDescent="0.3">
      <c r="A34" s="8">
        <f t="shared" ref="A34:A45" si="3">A33+1</f>
        <v>16</v>
      </c>
      <c r="B34" s="22" t="s">
        <v>100</v>
      </c>
      <c r="C34" s="132"/>
      <c r="D34" s="8">
        <v>928</v>
      </c>
      <c r="F34" s="48">
        <v>4754615.9522050004</v>
      </c>
      <c r="G34" s="216"/>
      <c r="H34" s="52"/>
      <c r="J34" s="36"/>
      <c r="K34" s="216" t="s">
        <v>1050</v>
      </c>
      <c r="L34" s="11" t="s">
        <v>844</v>
      </c>
    </row>
    <row r="35" spans="1:13" x14ac:dyDescent="0.3">
      <c r="A35" s="8">
        <f t="shared" si="3"/>
        <v>17</v>
      </c>
      <c r="B35" s="22" t="s">
        <v>101</v>
      </c>
      <c r="C35" s="132"/>
      <c r="D35" s="8">
        <v>930.1</v>
      </c>
      <c r="F35" s="48"/>
      <c r="G35" s="216"/>
      <c r="H35" s="52"/>
      <c r="J35" s="36"/>
      <c r="L35" s="11" t="s">
        <v>845</v>
      </c>
    </row>
    <row r="36" spans="1:13" x14ac:dyDescent="0.3">
      <c r="A36" s="8">
        <f t="shared" si="3"/>
        <v>18</v>
      </c>
      <c r="B36" s="22" t="s">
        <v>236</v>
      </c>
      <c r="C36" s="132"/>
      <c r="D36" s="8" t="s">
        <v>114</v>
      </c>
      <c r="F36" s="48"/>
      <c r="G36" s="216"/>
      <c r="H36" s="52"/>
      <c r="J36" s="36"/>
      <c r="K36" s="8" t="s">
        <v>194</v>
      </c>
      <c r="L36" s="61" t="s">
        <v>734</v>
      </c>
    </row>
    <row r="37" spans="1:13" x14ac:dyDescent="0.3">
      <c r="A37" s="8">
        <f t="shared" si="3"/>
        <v>19</v>
      </c>
      <c r="B37" s="132" t="s">
        <v>104</v>
      </c>
      <c r="C37" s="131"/>
      <c r="D37" s="8" t="s">
        <v>114</v>
      </c>
      <c r="E37" s="8" t="s">
        <v>72</v>
      </c>
      <c r="F37" s="48"/>
      <c r="G37" s="216"/>
      <c r="H37" s="52"/>
      <c r="J37" s="36"/>
      <c r="L37" s="61" t="s">
        <v>794</v>
      </c>
    </row>
    <row r="38" spans="1:13" x14ac:dyDescent="0.3">
      <c r="A38" s="8">
        <f>A37+1</f>
        <v>20</v>
      </c>
      <c r="B38" s="132" t="s">
        <v>274</v>
      </c>
      <c r="C38" s="131"/>
      <c r="D38" s="8" t="s">
        <v>114</v>
      </c>
      <c r="F38" s="223">
        <f>'WS 9 PBOPs'!J11</f>
        <v>1437872</v>
      </c>
      <c r="G38" s="216"/>
      <c r="H38" s="52"/>
      <c r="J38" s="36"/>
      <c r="L38" s="11" t="s">
        <v>641</v>
      </c>
      <c r="M38" s="238"/>
    </row>
    <row r="39" spans="1:13" x14ac:dyDescent="0.3">
      <c r="A39" s="8">
        <f>A38+1</f>
        <v>21</v>
      </c>
      <c r="B39" s="11" t="s">
        <v>795</v>
      </c>
      <c r="D39" s="8"/>
      <c r="F39" s="221">
        <f>F32-F33-F34-F35-F36-F37-F38</f>
        <v>13439944.57674847</v>
      </c>
      <c r="G39" s="8" t="s">
        <v>730</v>
      </c>
      <c r="H39" s="360">
        <f>$H$60</f>
        <v>0.10661366484685977</v>
      </c>
      <c r="I39" s="39"/>
      <c r="J39" s="35">
        <f>F39*H39</f>
        <v>1432881.7466658319</v>
      </c>
      <c r="K39" s="13"/>
    </row>
    <row r="40" spans="1:13" x14ac:dyDescent="0.3">
      <c r="A40" s="8">
        <f t="shared" si="3"/>
        <v>22</v>
      </c>
      <c r="B40" s="132" t="s">
        <v>102</v>
      </c>
      <c r="C40" s="131"/>
      <c r="D40" s="8">
        <v>924</v>
      </c>
      <c r="F40" s="48">
        <f>F33</f>
        <v>420798.37032285938</v>
      </c>
      <c r="G40" s="215" t="s">
        <v>737</v>
      </c>
      <c r="H40" s="522">
        <f>$H$61</f>
        <v>0.48087484060124469</v>
      </c>
      <c r="I40" s="39"/>
      <c r="J40" s="36">
        <f t="shared" ref="J40" si="4">H40*F40</f>
        <v>202351.34925426854</v>
      </c>
      <c r="K40" s="279" t="s">
        <v>1050</v>
      </c>
      <c r="L40" s="11" t="str">
        <f>+L33</f>
        <v>FF1 Page 323.185b</v>
      </c>
    </row>
    <row r="41" spans="1:13" x14ac:dyDescent="0.3">
      <c r="A41" s="8">
        <f t="shared" si="3"/>
        <v>23</v>
      </c>
      <c r="B41" s="132" t="s">
        <v>103</v>
      </c>
      <c r="C41" s="131"/>
      <c r="D41" s="8">
        <v>928</v>
      </c>
      <c r="F41" s="48">
        <f>'Attachment Supp 1'!D89</f>
        <v>130730</v>
      </c>
      <c r="G41" s="400"/>
      <c r="H41" s="360">
        <f t="shared" ref="H41:H46" si="5">$H$62</f>
        <v>1</v>
      </c>
      <c r="I41" s="39"/>
      <c r="J41" s="36">
        <f t="shared" ref="J41:J46" si="6">H41*F41</f>
        <v>130730</v>
      </c>
      <c r="K41" s="82"/>
      <c r="L41" s="61" t="s">
        <v>1462</v>
      </c>
    </row>
    <row r="42" spans="1:13" x14ac:dyDescent="0.3">
      <c r="A42" s="8">
        <f t="shared" si="3"/>
        <v>24</v>
      </c>
      <c r="B42" s="132" t="s">
        <v>422</v>
      </c>
      <c r="C42" s="131"/>
      <c r="D42" s="8">
        <v>928</v>
      </c>
      <c r="F42" s="48">
        <f>'Attachment Supp 1'!D90</f>
        <v>867517.73673500004</v>
      </c>
      <c r="G42" s="400"/>
      <c r="H42" s="360">
        <f t="shared" si="5"/>
        <v>1</v>
      </c>
      <c r="I42" s="39"/>
      <c r="J42" s="36">
        <f t="shared" si="6"/>
        <v>867517.73673500004</v>
      </c>
      <c r="K42" s="82"/>
      <c r="L42" s="61" t="s">
        <v>1462</v>
      </c>
      <c r="M42" s="12"/>
    </row>
    <row r="43" spans="1:13" x14ac:dyDescent="0.3">
      <c r="A43" s="8">
        <f t="shared" si="3"/>
        <v>25</v>
      </c>
      <c r="B43" s="132" t="s">
        <v>239</v>
      </c>
      <c r="C43" s="131"/>
      <c r="D43" s="8">
        <v>930.1</v>
      </c>
      <c r="F43" s="48"/>
      <c r="G43" s="400"/>
      <c r="H43" s="360">
        <f t="shared" si="5"/>
        <v>1</v>
      </c>
      <c r="I43" s="39"/>
      <c r="J43" s="36">
        <f t="shared" si="6"/>
        <v>0</v>
      </c>
      <c r="K43" s="82"/>
      <c r="L43" s="11" t="s">
        <v>796</v>
      </c>
      <c r="M43" s="12"/>
    </row>
    <row r="44" spans="1:13" x14ac:dyDescent="0.3">
      <c r="A44" s="8">
        <f t="shared" si="3"/>
        <v>26</v>
      </c>
      <c r="B44" s="132" t="s">
        <v>181</v>
      </c>
      <c r="C44" s="131"/>
      <c r="D44" s="8" t="s">
        <v>114</v>
      </c>
      <c r="F44" s="48"/>
      <c r="G44" s="400"/>
      <c r="H44" s="360">
        <f t="shared" si="5"/>
        <v>1</v>
      </c>
      <c r="I44" s="39"/>
      <c r="J44" s="36">
        <f t="shared" si="6"/>
        <v>0</v>
      </c>
      <c r="K44" s="8"/>
      <c r="L44" s="11" t="s">
        <v>733</v>
      </c>
      <c r="M44" s="12"/>
    </row>
    <row r="45" spans="1:13" x14ac:dyDescent="0.3">
      <c r="A45" s="8">
        <f t="shared" si="3"/>
        <v>27</v>
      </c>
      <c r="B45" s="132" t="s">
        <v>97</v>
      </c>
      <c r="C45" s="131"/>
      <c r="D45" s="8" t="s">
        <v>114</v>
      </c>
      <c r="E45" s="8" t="s">
        <v>76</v>
      </c>
      <c r="F45" s="48"/>
      <c r="G45" s="400"/>
      <c r="H45" s="360">
        <f t="shared" si="5"/>
        <v>1</v>
      </c>
      <c r="I45" s="39"/>
      <c r="J45" s="36">
        <f t="shared" si="6"/>
        <v>0</v>
      </c>
      <c r="K45" s="13"/>
      <c r="L45" s="61" t="s">
        <v>797</v>
      </c>
      <c r="M45" s="12"/>
    </row>
    <row r="46" spans="1:13" x14ac:dyDescent="0.3">
      <c r="A46" s="8">
        <f>A45+1</f>
        <v>28</v>
      </c>
      <c r="B46" s="132" t="s">
        <v>637</v>
      </c>
      <c r="C46" s="131"/>
      <c r="D46" s="8" t="s">
        <v>14</v>
      </c>
      <c r="F46" s="223">
        <f>'WS 9 PBOPs'!J14</f>
        <v>221000</v>
      </c>
      <c r="G46" s="216"/>
      <c r="H46" s="360">
        <f t="shared" si="5"/>
        <v>1</v>
      </c>
      <c r="I46" s="39"/>
      <c r="J46" s="36">
        <f t="shared" si="6"/>
        <v>221000</v>
      </c>
      <c r="K46" s="13"/>
      <c r="L46" s="11" t="s">
        <v>640</v>
      </c>
      <c r="M46" s="238"/>
    </row>
    <row r="47" spans="1:13" ht="13.5" thickBot="1" x14ac:dyDescent="0.35">
      <c r="A47" s="8">
        <f>A46+1</f>
        <v>29</v>
      </c>
      <c r="B47" s="11" t="s">
        <v>798</v>
      </c>
      <c r="D47" s="8"/>
      <c r="F47" s="222">
        <f>SUM(F39:F46)</f>
        <v>15079990.683806328</v>
      </c>
      <c r="H47" s="135"/>
      <c r="I47" s="134"/>
      <c r="J47" s="34">
        <f>SUM(J39:J46)</f>
        <v>2854480.8326551002</v>
      </c>
      <c r="K47" s="134"/>
    </row>
    <row r="48" spans="1:13" ht="13.5" thickTop="1" x14ac:dyDescent="0.3">
      <c r="A48" s="8" t="s">
        <v>43</v>
      </c>
      <c r="D48" s="8"/>
      <c r="F48" s="13"/>
      <c r="G48" s="217"/>
      <c r="H48" s="135"/>
      <c r="I48" s="134"/>
      <c r="J48" s="13"/>
      <c r="K48" s="13"/>
    </row>
    <row r="49" spans="1:20" x14ac:dyDescent="0.3">
      <c r="A49" s="8">
        <f>A47+1</f>
        <v>30</v>
      </c>
      <c r="B49" s="37" t="s">
        <v>65</v>
      </c>
      <c r="C49" s="37"/>
      <c r="D49" s="8"/>
      <c r="E49" s="8" t="s">
        <v>77</v>
      </c>
      <c r="F49" s="46"/>
      <c r="G49" s="400"/>
      <c r="H49" s="360">
        <f>$H$62</f>
        <v>1</v>
      </c>
      <c r="I49" s="39"/>
      <c r="J49" s="35">
        <f>F49*H49</f>
        <v>0</v>
      </c>
      <c r="K49" s="13"/>
      <c r="L49" s="59" t="s">
        <v>1175</v>
      </c>
    </row>
    <row r="50" spans="1:20" x14ac:dyDescent="0.3">
      <c r="A50" s="8" t="s">
        <v>43</v>
      </c>
      <c r="D50" s="8"/>
      <c r="F50" s="209"/>
      <c r="G50" s="217"/>
      <c r="H50" s="135"/>
      <c r="I50" s="134"/>
      <c r="J50" s="13"/>
      <c r="K50" s="13"/>
    </row>
    <row r="51" spans="1:20" x14ac:dyDescent="0.3">
      <c r="A51" s="8">
        <f>A49+1</f>
        <v>31</v>
      </c>
      <c r="B51" s="37" t="s">
        <v>66</v>
      </c>
      <c r="C51" s="37"/>
      <c r="D51" s="8">
        <v>408.1</v>
      </c>
      <c r="E51" s="8" t="s">
        <v>689</v>
      </c>
      <c r="F51" s="46"/>
      <c r="G51" s="215" t="s">
        <v>1047</v>
      </c>
      <c r="H51" s="360">
        <f>$H$62</f>
        <v>1</v>
      </c>
      <c r="I51" s="39"/>
      <c r="J51" s="35">
        <f>F51*H51</f>
        <v>0</v>
      </c>
      <c r="K51" s="13"/>
      <c r="L51" s="59" t="s">
        <v>1053</v>
      </c>
    </row>
    <row r="52" spans="1:20" x14ac:dyDescent="0.3">
      <c r="A52" s="8"/>
      <c r="B52" s="37"/>
      <c r="C52" s="37"/>
      <c r="D52" s="8"/>
      <c r="F52" s="13"/>
      <c r="G52" s="215"/>
      <c r="H52" s="52"/>
      <c r="I52" s="39"/>
      <c r="J52" s="13"/>
      <c r="K52" s="13"/>
      <c r="L52" s="2"/>
    </row>
    <row r="53" spans="1:20" x14ac:dyDescent="0.3">
      <c r="A53" s="8">
        <f>A51+1</f>
        <v>32</v>
      </c>
      <c r="B53" s="191" t="s">
        <v>225</v>
      </c>
      <c r="C53" s="37"/>
      <c r="D53" s="8" t="s">
        <v>732</v>
      </c>
      <c r="F53" s="46"/>
      <c r="G53" s="215"/>
      <c r="H53" s="360">
        <f>$H$61</f>
        <v>0.48087484060124469</v>
      </c>
      <c r="I53" s="39"/>
      <c r="J53" s="35">
        <f>F53*H53</f>
        <v>0</v>
      </c>
      <c r="K53" s="13"/>
      <c r="L53" s="59" t="s">
        <v>1175</v>
      </c>
    </row>
    <row r="54" spans="1:20" x14ac:dyDescent="0.3">
      <c r="A54" s="8"/>
      <c r="D54" s="9"/>
      <c r="F54" s="13"/>
      <c r="G54" s="217"/>
      <c r="H54" s="134"/>
      <c r="I54" s="134"/>
      <c r="J54" s="13"/>
      <c r="K54" s="13"/>
    </row>
    <row r="55" spans="1:20" x14ac:dyDescent="0.3">
      <c r="A55" s="8">
        <f>+A53+1</f>
        <v>33</v>
      </c>
      <c r="B55" s="37" t="s">
        <v>969</v>
      </c>
      <c r="C55" s="37"/>
      <c r="D55" s="8">
        <v>454</v>
      </c>
      <c r="E55" s="395"/>
      <c r="F55" s="46"/>
      <c r="G55" s="215"/>
      <c r="H55" s="360">
        <f>$H$62</f>
        <v>1</v>
      </c>
      <c r="I55" s="39"/>
      <c r="J55" s="35">
        <f>F55*H55</f>
        <v>0</v>
      </c>
      <c r="K55" s="13"/>
      <c r="L55" s="2" t="s">
        <v>672</v>
      </c>
    </row>
    <row r="56" spans="1:20" x14ac:dyDescent="0.3">
      <c r="A56" s="8"/>
      <c r="B56" s="37"/>
      <c r="C56" s="37"/>
      <c r="D56" s="8"/>
      <c r="E56" s="395"/>
      <c r="F56" s="13"/>
      <c r="G56" s="215"/>
      <c r="H56" s="52"/>
      <c r="I56" s="39"/>
      <c r="J56" s="35"/>
      <c r="K56" s="13"/>
      <c r="L56" s="2"/>
    </row>
    <row r="57" spans="1:20" x14ac:dyDescent="0.3">
      <c r="A57" s="8">
        <f>A55+1</f>
        <v>34</v>
      </c>
      <c r="B57" s="37" t="s">
        <v>681</v>
      </c>
      <c r="D57" s="8">
        <v>456</v>
      </c>
      <c r="E57" s="8" t="s">
        <v>682</v>
      </c>
      <c r="F57" s="46"/>
      <c r="G57" s="217"/>
      <c r="H57" s="360">
        <f>$H$62</f>
        <v>1</v>
      </c>
      <c r="I57" s="134"/>
      <c r="J57" s="35">
        <f>F57*H57</f>
        <v>0</v>
      </c>
      <c r="K57" s="13"/>
      <c r="L57" s="59" t="s">
        <v>672</v>
      </c>
    </row>
    <row r="58" spans="1:20" x14ac:dyDescent="0.3">
      <c r="A58" s="8"/>
      <c r="B58" s="37"/>
      <c r="C58" s="37"/>
      <c r="D58" s="8"/>
      <c r="E58" s="395"/>
      <c r="F58" s="13"/>
      <c r="G58" s="215"/>
      <c r="H58" s="52"/>
      <c r="I58" s="39"/>
      <c r="J58" s="35"/>
      <c r="K58" s="13"/>
      <c r="L58" s="2"/>
    </row>
    <row r="59" spans="1:20" s="3" customFormat="1" x14ac:dyDescent="0.3">
      <c r="A59" s="145" t="s">
        <v>265</v>
      </c>
      <c r="E59" s="16"/>
      <c r="F59" s="13"/>
      <c r="G59" s="16"/>
      <c r="H59" s="13"/>
      <c r="I59" s="143"/>
      <c r="J59" s="152"/>
      <c r="K59" s="16"/>
      <c r="L59" s="52"/>
      <c r="M59" s="16"/>
      <c r="N59" s="152"/>
      <c r="O59" s="156"/>
      <c r="T59" s="4"/>
    </row>
    <row r="60" spans="1:20" s="95" customFormat="1" x14ac:dyDescent="0.3">
      <c r="A60" s="8">
        <f>A57+1</f>
        <v>35</v>
      </c>
      <c r="B60" s="95" t="s">
        <v>262</v>
      </c>
      <c r="E60" s="530"/>
      <c r="G60" s="530"/>
      <c r="H60" s="311">
        <f>'WS 5 Allocation Factors'!D19</f>
        <v>0.10661366484685977</v>
      </c>
      <c r="I60" s="203"/>
      <c r="J60" s="103"/>
      <c r="K60" s="530"/>
      <c r="L60" s="95" t="s">
        <v>586</v>
      </c>
      <c r="M60" s="530"/>
      <c r="N60" s="103"/>
      <c r="O60" s="204"/>
      <c r="T60" s="205"/>
    </row>
    <row r="61" spans="1:20" s="95" customFormat="1" x14ac:dyDescent="0.3">
      <c r="A61" s="530">
        <f>A60+1</f>
        <v>36</v>
      </c>
      <c r="B61" s="95" t="s">
        <v>263</v>
      </c>
      <c r="E61" s="530"/>
      <c r="G61" s="530"/>
      <c r="H61" s="311">
        <f>'WS 5 Allocation Factors'!$D$29</f>
        <v>0.48087484060124469</v>
      </c>
      <c r="I61" s="203"/>
      <c r="J61" s="103"/>
      <c r="K61" s="530"/>
      <c r="L61" s="95" t="s">
        <v>587</v>
      </c>
      <c r="M61" s="530"/>
      <c r="N61" s="103"/>
      <c r="O61" s="204"/>
      <c r="T61" s="205"/>
    </row>
    <row r="62" spans="1:20" s="95" customFormat="1" x14ac:dyDescent="0.3">
      <c r="A62" s="530">
        <f>A61+1</f>
        <v>37</v>
      </c>
      <c r="B62" s="95" t="s">
        <v>264</v>
      </c>
      <c r="E62" s="530"/>
      <c r="G62" s="203"/>
      <c r="H62" s="311">
        <v>1</v>
      </c>
      <c r="I62" s="203"/>
      <c r="J62" s="103"/>
      <c r="K62" s="530"/>
      <c r="L62" s="95" t="s">
        <v>57</v>
      </c>
      <c r="M62" s="530"/>
      <c r="N62" s="103"/>
      <c r="O62" s="204"/>
      <c r="T62" s="205"/>
    </row>
    <row r="63" spans="1:20" x14ac:dyDescent="0.3">
      <c r="A63" s="8"/>
      <c r="D63" s="9"/>
      <c r="F63" s="13"/>
      <c r="G63" s="13"/>
      <c r="H63" s="134"/>
      <c r="I63" s="134"/>
      <c r="J63" s="13"/>
      <c r="K63" s="13"/>
    </row>
    <row r="64" spans="1:20" x14ac:dyDescent="0.3">
      <c r="A64" s="153" t="s">
        <v>248</v>
      </c>
      <c r="F64" s="13"/>
      <c r="G64" s="13"/>
      <c r="H64" s="134"/>
      <c r="I64" s="134"/>
      <c r="J64" s="13"/>
      <c r="K64" s="13"/>
    </row>
    <row r="65" spans="1:13" x14ac:dyDescent="0.3">
      <c r="A65" s="16" t="s">
        <v>56</v>
      </c>
      <c r="B65" s="1" t="s">
        <v>317</v>
      </c>
      <c r="F65" s="13"/>
      <c r="G65" s="13"/>
      <c r="H65" s="134"/>
      <c r="I65" s="134"/>
      <c r="J65" s="13"/>
      <c r="K65" s="13"/>
    </row>
    <row r="66" spans="1:13" x14ac:dyDescent="0.3">
      <c r="A66" s="147" t="s">
        <v>57</v>
      </c>
      <c r="B66" s="95" t="s">
        <v>321</v>
      </c>
      <c r="C66" s="29"/>
      <c r="D66" s="29"/>
      <c r="E66" s="147"/>
      <c r="F66" s="29"/>
      <c r="G66" s="29"/>
      <c r="H66" s="29"/>
      <c r="I66" s="29"/>
      <c r="J66" s="29"/>
      <c r="K66" s="29"/>
      <c r="L66" s="29"/>
      <c r="M66" s="30"/>
    </row>
    <row r="67" spans="1:13" x14ac:dyDescent="0.3">
      <c r="A67" s="212" t="s">
        <v>59</v>
      </c>
      <c r="B67" s="29" t="s">
        <v>197</v>
      </c>
      <c r="C67" s="29"/>
      <c r="D67" s="29"/>
      <c r="E67" s="147"/>
      <c r="F67" s="29"/>
      <c r="G67" s="29"/>
      <c r="H67" s="29"/>
      <c r="I67" s="29"/>
      <c r="J67" s="29"/>
      <c r="K67" s="29"/>
      <c r="L67" s="29"/>
      <c r="M67" s="29"/>
    </row>
    <row r="68" spans="1:13" ht="13.5" customHeight="1" x14ac:dyDescent="0.3">
      <c r="A68" s="212" t="s">
        <v>60</v>
      </c>
      <c r="B68" s="11" t="s">
        <v>198</v>
      </c>
      <c r="C68" s="29"/>
      <c r="D68" s="29"/>
      <c r="E68" s="147"/>
      <c r="F68" s="29"/>
      <c r="G68" s="29"/>
      <c r="H68" s="29"/>
      <c r="I68" s="29"/>
      <c r="J68" s="29"/>
      <c r="K68" s="29"/>
      <c r="L68" s="29"/>
      <c r="M68" s="29"/>
    </row>
    <row r="69" spans="1:13" x14ac:dyDescent="0.3">
      <c r="A69" s="212" t="s">
        <v>68</v>
      </c>
      <c r="B69" s="11" t="s">
        <v>731</v>
      </c>
      <c r="F69" s="13"/>
      <c r="G69" s="29"/>
      <c r="H69" s="29"/>
      <c r="I69" s="29"/>
      <c r="J69" s="29"/>
      <c r="K69" s="29"/>
      <c r="L69" s="29"/>
      <c r="M69" s="29"/>
    </row>
    <row r="70" spans="1:13" x14ac:dyDescent="0.3">
      <c r="A70" s="8" t="s">
        <v>70</v>
      </c>
      <c r="B70" s="11" t="s">
        <v>799</v>
      </c>
      <c r="G70" s="13"/>
      <c r="J70" s="13"/>
      <c r="K70" s="13"/>
      <c r="M70" s="12"/>
    </row>
    <row r="71" spans="1:13" x14ac:dyDescent="0.3">
      <c r="A71" s="8" t="s">
        <v>71</v>
      </c>
      <c r="B71" s="11" t="s">
        <v>800</v>
      </c>
      <c r="G71" s="13"/>
      <c r="J71" s="13"/>
      <c r="K71" s="13"/>
      <c r="M71" s="12"/>
    </row>
    <row r="72" spans="1:13" x14ac:dyDescent="0.3">
      <c r="A72" s="212" t="s">
        <v>72</v>
      </c>
      <c r="B72" s="11" t="s">
        <v>180</v>
      </c>
      <c r="F72" s="13"/>
      <c r="G72" s="13"/>
      <c r="J72" s="13"/>
      <c r="K72" s="13"/>
    </row>
    <row r="73" spans="1:13" x14ac:dyDescent="0.3">
      <c r="A73" s="212" t="s">
        <v>76</v>
      </c>
      <c r="B73" s="138" t="s">
        <v>268</v>
      </c>
      <c r="C73" s="401"/>
      <c r="D73" s="401"/>
      <c r="E73" s="395"/>
      <c r="F73" s="401"/>
      <c r="G73" s="401"/>
      <c r="H73" s="401"/>
      <c r="I73" s="401"/>
    </row>
    <row r="74" spans="1:13" x14ac:dyDescent="0.3">
      <c r="A74" s="212" t="s">
        <v>77</v>
      </c>
      <c r="B74" s="138" t="s">
        <v>148</v>
      </c>
      <c r="C74" s="138"/>
      <c r="D74" s="138"/>
      <c r="E74" s="212"/>
      <c r="F74" s="138"/>
      <c r="G74" s="138"/>
      <c r="H74" s="138"/>
      <c r="I74" s="138"/>
      <c r="J74" s="138"/>
      <c r="K74" s="138"/>
      <c r="L74" s="138"/>
    </row>
    <row r="75" spans="1:13" x14ac:dyDescent="0.3">
      <c r="A75" s="212"/>
      <c r="B75" s="138" t="s">
        <v>149</v>
      </c>
      <c r="C75" s="138"/>
      <c r="D75" s="138"/>
      <c r="E75" s="212"/>
      <c r="F75" s="138"/>
      <c r="G75" s="138"/>
      <c r="H75" s="138"/>
      <c r="I75" s="138"/>
      <c r="J75" s="138"/>
      <c r="K75" s="138"/>
      <c r="L75" s="138"/>
    </row>
    <row r="76" spans="1:13" x14ac:dyDescent="0.3">
      <c r="A76" s="212"/>
      <c r="B76" s="138" t="s">
        <v>150</v>
      </c>
      <c r="C76" s="138"/>
      <c r="D76" s="138"/>
      <c r="E76" s="212"/>
      <c r="F76" s="138"/>
      <c r="G76" s="138"/>
      <c r="H76" s="138"/>
      <c r="I76" s="138"/>
      <c r="J76" s="138"/>
      <c r="K76" s="138"/>
      <c r="L76" s="138"/>
    </row>
    <row r="77" spans="1:13" x14ac:dyDescent="0.3">
      <c r="A77" s="212" t="s">
        <v>689</v>
      </c>
      <c r="B77" s="138" t="s">
        <v>151</v>
      </c>
      <c r="C77" s="138"/>
      <c r="D77" s="138"/>
      <c r="E77" s="212"/>
      <c r="F77" s="138"/>
      <c r="G77" s="138"/>
      <c r="H77" s="138"/>
      <c r="I77" s="138"/>
      <c r="J77" s="138"/>
      <c r="K77" s="138"/>
      <c r="L77" s="138"/>
    </row>
    <row r="78" spans="1:13" x14ac:dyDescent="0.3">
      <c r="A78" s="212"/>
      <c r="B78" s="138" t="s">
        <v>152</v>
      </c>
      <c r="C78" s="138"/>
      <c r="D78" s="138"/>
      <c r="E78" s="212"/>
      <c r="F78" s="138"/>
      <c r="G78" s="138"/>
      <c r="H78" s="138"/>
      <c r="I78" s="138"/>
      <c r="J78" s="138"/>
      <c r="K78" s="138"/>
      <c r="L78" s="138"/>
    </row>
    <row r="79" spans="1:13" x14ac:dyDescent="0.3">
      <c r="A79" s="212" t="s">
        <v>730</v>
      </c>
      <c r="B79" s="337" t="s">
        <v>1003</v>
      </c>
      <c r="C79" s="29"/>
      <c r="D79" s="29"/>
      <c r="E79" s="147"/>
      <c r="F79" s="29"/>
      <c r="G79" s="29"/>
      <c r="H79" s="29"/>
      <c r="I79" s="29"/>
      <c r="J79" s="29"/>
      <c r="K79" s="29"/>
      <c r="L79" s="29"/>
    </row>
    <row r="80" spans="1:13" x14ac:dyDescent="0.3">
      <c r="A80" s="212"/>
      <c r="B80" s="337" t="s">
        <v>970</v>
      </c>
      <c r="C80" s="29"/>
      <c r="D80" s="29"/>
      <c r="E80" s="147"/>
      <c r="F80" s="29"/>
      <c r="G80" s="29"/>
      <c r="H80" s="29"/>
      <c r="I80" s="29"/>
      <c r="J80" s="29"/>
      <c r="K80" s="29"/>
      <c r="L80" s="29"/>
    </row>
    <row r="81" spans="1:12" x14ac:dyDescent="0.3">
      <c r="A81" s="212"/>
      <c r="B81" s="337" t="s">
        <v>971</v>
      </c>
      <c r="C81" s="29"/>
      <c r="D81" s="29"/>
      <c r="E81" s="147"/>
      <c r="F81" s="29"/>
      <c r="G81" s="29"/>
      <c r="H81" s="29"/>
      <c r="I81" s="29"/>
      <c r="J81" s="29"/>
      <c r="K81" s="29"/>
      <c r="L81" s="29"/>
    </row>
    <row r="82" spans="1:12" x14ac:dyDescent="0.3">
      <c r="A82" s="212"/>
      <c r="B82" s="337" t="s">
        <v>972</v>
      </c>
      <c r="C82" s="29"/>
      <c r="D82" s="29"/>
      <c r="E82" s="147"/>
      <c r="F82" s="29"/>
      <c r="G82" s="29"/>
      <c r="H82" s="29"/>
      <c r="I82" s="29"/>
      <c r="J82" s="29"/>
      <c r="K82" s="29"/>
      <c r="L82" s="29"/>
    </row>
    <row r="83" spans="1:12" x14ac:dyDescent="0.3">
      <c r="A83" s="212" t="s">
        <v>737</v>
      </c>
      <c r="B83" s="337" t="s">
        <v>973</v>
      </c>
      <c r="C83" s="29"/>
      <c r="D83" s="29"/>
      <c r="E83" s="147"/>
      <c r="F83" s="29"/>
      <c r="G83" s="29"/>
      <c r="H83" s="29"/>
      <c r="I83" s="29"/>
      <c r="J83" s="29"/>
      <c r="K83" s="29"/>
      <c r="L83" s="29"/>
    </row>
    <row r="84" spans="1:12" x14ac:dyDescent="0.3">
      <c r="A84" s="212"/>
      <c r="B84" s="337" t="s">
        <v>974</v>
      </c>
      <c r="C84" s="29"/>
      <c r="D84" s="29"/>
      <c r="E84" s="147"/>
      <c r="F84" s="29"/>
      <c r="G84" s="29"/>
      <c r="H84" s="29"/>
      <c r="I84" s="29"/>
      <c r="J84" s="29"/>
      <c r="K84" s="29"/>
      <c r="L84" s="29"/>
    </row>
    <row r="85" spans="1:12" x14ac:dyDescent="0.3">
      <c r="A85" s="212"/>
      <c r="B85" s="337" t="s">
        <v>975</v>
      </c>
      <c r="C85" s="29"/>
      <c r="D85" s="29"/>
      <c r="E85" s="147"/>
      <c r="F85" s="29"/>
      <c r="G85" s="29"/>
      <c r="H85" s="29"/>
      <c r="I85" s="29"/>
      <c r="J85" s="29"/>
      <c r="K85" s="29"/>
      <c r="L85" s="29"/>
    </row>
    <row r="86" spans="1:12" x14ac:dyDescent="0.3">
      <c r="A86" s="8" t="s">
        <v>705</v>
      </c>
      <c r="B86" s="11" t="s">
        <v>729</v>
      </c>
    </row>
    <row r="87" spans="1:12" x14ac:dyDescent="0.3">
      <c r="A87" s="530" t="s">
        <v>78</v>
      </c>
      <c r="B87" s="95" t="s">
        <v>976</v>
      </c>
    </row>
    <row r="88" spans="1:12" x14ac:dyDescent="0.3">
      <c r="A88" s="530"/>
      <c r="B88" s="95" t="s">
        <v>977</v>
      </c>
    </row>
    <row r="89" spans="1:12" x14ac:dyDescent="0.3">
      <c r="A89" s="8"/>
      <c r="B89" s="95" t="s">
        <v>978</v>
      </c>
    </row>
    <row r="90" spans="1:12" x14ac:dyDescent="0.3">
      <c r="A90" s="8"/>
      <c r="B90" s="95" t="s">
        <v>242</v>
      </c>
    </row>
    <row r="91" spans="1:12" x14ac:dyDescent="0.3">
      <c r="A91" s="8" t="s">
        <v>194</v>
      </c>
      <c r="B91" s="11" t="s">
        <v>648</v>
      </c>
    </row>
    <row r="92" spans="1:12" x14ac:dyDescent="0.3">
      <c r="A92" s="8" t="s">
        <v>633</v>
      </c>
      <c r="B92" s="11" t="s">
        <v>1065</v>
      </c>
    </row>
    <row r="93" spans="1:12" x14ac:dyDescent="0.3">
      <c r="A93" s="8" t="s">
        <v>682</v>
      </c>
      <c r="B93" s="95" t="s">
        <v>683</v>
      </c>
    </row>
    <row r="94" spans="1:12" x14ac:dyDescent="0.3">
      <c r="A94" s="8" t="s">
        <v>1047</v>
      </c>
      <c r="B94" s="3" t="s">
        <v>1069</v>
      </c>
    </row>
    <row r="95" spans="1:12" x14ac:dyDescent="0.3">
      <c r="A95" s="8" t="s">
        <v>1050</v>
      </c>
      <c r="B95" s="11" t="s">
        <v>1054</v>
      </c>
    </row>
    <row r="96" spans="1:12" x14ac:dyDescent="0.3">
      <c r="A96" s="8" t="s">
        <v>1051</v>
      </c>
      <c r="B96" s="9" t="s">
        <v>1052</v>
      </c>
    </row>
  </sheetData>
  <mergeCells count="6">
    <mergeCell ref="A6:L6"/>
    <mergeCell ref="A1:L1"/>
    <mergeCell ref="A2:L2"/>
    <mergeCell ref="A3:L3"/>
    <mergeCell ref="A4:L4"/>
    <mergeCell ref="A5:L5"/>
  </mergeCells>
  <pageMargins left="0.7" right="0.7" top="0.75" bottom="0.75" header="0.3" footer="0.3"/>
  <pageSetup scale="42" orientation="landscape" r:id="rId1"/>
  <rowBreaks count="1" manualBreakCount="1">
    <brk id="6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7"/>
  <sheetViews>
    <sheetView zoomScaleNormal="100" zoomScalePageLayoutView="70" workbookViewId="0">
      <selection activeCell="D16" sqref="D16"/>
    </sheetView>
  </sheetViews>
  <sheetFormatPr defaultRowHeight="13" x14ac:dyDescent="0.3"/>
  <cols>
    <col min="1" max="1" width="6" style="3" bestFit="1" customWidth="1"/>
    <col min="2" max="2" width="66.1796875" style="3" customWidth="1"/>
    <col min="3" max="3" width="3.1796875" style="3" bestFit="1" customWidth="1"/>
    <col min="4" max="4" width="21.54296875" style="3" customWidth="1"/>
    <col min="5" max="5" width="3.1796875" style="3" bestFit="1" customWidth="1"/>
    <col min="6" max="6" width="41.26953125" style="3" customWidth="1"/>
    <col min="7" max="240" width="9.26953125" style="3"/>
    <col min="241" max="241" width="6" style="3" customWidth="1"/>
    <col min="242" max="242" width="2.54296875" style="3" customWidth="1"/>
    <col min="243" max="243" width="52.26953125" style="3" customWidth="1"/>
    <col min="244" max="244" width="4.54296875" style="3" customWidth="1"/>
    <col min="245" max="245" width="14.26953125" style="3" customWidth="1"/>
    <col min="246" max="246" width="3.453125" style="3" customWidth="1"/>
    <col min="247" max="247" width="14.453125" style="3" customWidth="1"/>
    <col min="248" max="248" width="3.453125" style="3" customWidth="1"/>
    <col min="249" max="249" width="14.453125" style="3" customWidth="1"/>
    <col min="250" max="250" width="3.453125" style="3" customWidth="1"/>
    <col min="251" max="251" width="24.54296875" style="3" bestFit="1" customWidth="1"/>
    <col min="252" max="252" width="2.453125" style="3" customWidth="1"/>
    <col min="253" max="253" width="8.54296875" style="3" customWidth="1"/>
    <col min="254" max="254" width="19" style="3" customWidth="1"/>
    <col min="255" max="255" width="11.54296875" style="3" bestFit="1" customWidth="1"/>
    <col min="256" max="496" width="9.26953125" style="3"/>
    <col min="497" max="497" width="6" style="3" customWidth="1"/>
    <col min="498" max="498" width="2.54296875" style="3" customWidth="1"/>
    <col min="499" max="499" width="52.26953125" style="3" customWidth="1"/>
    <col min="500" max="500" width="4.54296875" style="3" customWidth="1"/>
    <col min="501" max="501" width="14.26953125" style="3" customWidth="1"/>
    <col min="502" max="502" width="3.453125" style="3" customWidth="1"/>
    <col min="503" max="503" width="14.453125" style="3" customWidth="1"/>
    <col min="504" max="504" width="3.453125" style="3" customWidth="1"/>
    <col min="505" max="505" width="14.453125" style="3" customWidth="1"/>
    <col min="506" max="506" width="3.453125" style="3" customWidth="1"/>
    <col min="507" max="507" width="24.54296875" style="3" bestFit="1" customWidth="1"/>
    <col min="508" max="508" width="2.453125" style="3" customWidth="1"/>
    <col min="509" max="509" width="8.54296875" style="3" customWidth="1"/>
    <col min="510" max="510" width="19" style="3" customWidth="1"/>
    <col min="511" max="511" width="11.54296875" style="3" bestFit="1" customWidth="1"/>
    <col min="512" max="752" width="9.26953125" style="3"/>
    <col min="753" max="753" width="6" style="3" customWidth="1"/>
    <col min="754" max="754" width="2.54296875" style="3" customWidth="1"/>
    <col min="755" max="755" width="52.26953125" style="3" customWidth="1"/>
    <col min="756" max="756" width="4.54296875" style="3" customWidth="1"/>
    <col min="757" max="757" width="14.26953125" style="3" customWidth="1"/>
    <col min="758" max="758" width="3.453125" style="3" customWidth="1"/>
    <col min="759" max="759" width="14.453125" style="3" customWidth="1"/>
    <col min="760" max="760" width="3.453125" style="3" customWidth="1"/>
    <col min="761" max="761" width="14.453125" style="3" customWidth="1"/>
    <col min="762" max="762" width="3.453125" style="3" customWidth="1"/>
    <col min="763" max="763" width="24.54296875" style="3" bestFit="1" customWidth="1"/>
    <col min="764" max="764" width="2.453125" style="3" customWidth="1"/>
    <col min="765" max="765" width="8.54296875" style="3" customWidth="1"/>
    <col min="766" max="766" width="19" style="3" customWidth="1"/>
    <col min="767" max="767" width="11.54296875" style="3" bestFit="1" customWidth="1"/>
    <col min="768" max="1008" width="9.26953125" style="3"/>
    <col min="1009" max="1009" width="6" style="3" customWidth="1"/>
    <col min="1010" max="1010" width="2.54296875" style="3" customWidth="1"/>
    <col min="1011" max="1011" width="52.26953125" style="3" customWidth="1"/>
    <col min="1012" max="1012" width="4.54296875" style="3" customWidth="1"/>
    <col min="1013" max="1013" width="14.26953125" style="3" customWidth="1"/>
    <col min="1014" max="1014" width="3.453125" style="3" customWidth="1"/>
    <col min="1015" max="1015" width="14.453125" style="3" customWidth="1"/>
    <col min="1016" max="1016" width="3.453125" style="3" customWidth="1"/>
    <col min="1017" max="1017" width="14.453125" style="3" customWidth="1"/>
    <col min="1018" max="1018" width="3.453125" style="3" customWidth="1"/>
    <col min="1019" max="1019" width="24.54296875" style="3" bestFit="1" customWidth="1"/>
    <col min="1020" max="1020" width="2.453125" style="3" customWidth="1"/>
    <col min="1021" max="1021" width="8.54296875" style="3" customWidth="1"/>
    <col min="1022" max="1022" width="19" style="3" customWidth="1"/>
    <col min="1023" max="1023" width="11.54296875" style="3" bestFit="1" customWidth="1"/>
    <col min="1024" max="1264" width="9.26953125" style="3"/>
    <col min="1265" max="1265" width="6" style="3" customWidth="1"/>
    <col min="1266" max="1266" width="2.54296875" style="3" customWidth="1"/>
    <col min="1267" max="1267" width="52.26953125" style="3" customWidth="1"/>
    <col min="1268" max="1268" width="4.54296875" style="3" customWidth="1"/>
    <col min="1269" max="1269" width="14.26953125" style="3" customWidth="1"/>
    <col min="1270" max="1270" width="3.453125" style="3" customWidth="1"/>
    <col min="1271" max="1271" width="14.453125" style="3" customWidth="1"/>
    <col min="1272" max="1272" width="3.453125" style="3" customWidth="1"/>
    <col min="1273" max="1273" width="14.453125" style="3" customWidth="1"/>
    <col min="1274" max="1274" width="3.453125" style="3" customWidth="1"/>
    <col min="1275" max="1275" width="24.54296875" style="3" bestFit="1" customWidth="1"/>
    <col min="1276" max="1276" width="2.453125" style="3" customWidth="1"/>
    <col min="1277" max="1277" width="8.54296875" style="3" customWidth="1"/>
    <col min="1278" max="1278" width="19" style="3" customWidth="1"/>
    <col min="1279" max="1279" width="11.54296875" style="3" bestFit="1" customWidth="1"/>
    <col min="1280" max="1520" width="9.26953125" style="3"/>
    <col min="1521" max="1521" width="6" style="3" customWidth="1"/>
    <col min="1522" max="1522" width="2.54296875" style="3" customWidth="1"/>
    <col min="1523" max="1523" width="52.26953125" style="3" customWidth="1"/>
    <col min="1524" max="1524" width="4.54296875" style="3" customWidth="1"/>
    <col min="1525" max="1525" width="14.26953125" style="3" customWidth="1"/>
    <col min="1526" max="1526" width="3.453125" style="3" customWidth="1"/>
    <col min="1527" max="1527" width="14.453125" style="3" customWidth="1"/>
    <col min="1528" max="1528" width="3.453125" style="3" customWidth="1"/>
    <col min="1529" max="1529" width="14.453125" style="3" customWidth="1"/>
    <col min="1530" max="1530" width="3.453125" style="3" customWidth="1"/>
    <col min="1531" max="1531" width="24.54296875" style="3" bestFit="1" customWidth="1"/>
    <col min="1532" max="1532" width="2.453125" style="3" customWidth="1"/>
    <col min="1533" max="1533" width="8.54296875" style="3" customWidth="1"/>
    <col min="1534" max="1534" width="19" style="3" customWidth="1"/>
    <col min="1535" max="1535" width="11.54296875" style="3" bestFit="1" customWidth="1"/>
    <col min="1536" max="1776" width="9.26953125" style="3"/>
    <col min="1777" max="1777" width="6" style="3" customWidth="1"/>
    <col min="1778" max="1778" width="2.54296875" style="3" customWidth="1"/>
    <col min="1779" max="1779" width="52.26953125" style="3" customWidth="1"/>
    <col min="1780" max="1780" width="4.54296875" style="3" customWidth="1"/>
    <col min="1781" max="1781" width="14.26953125" style="3" customWidth="1"/>
    <col min="1782" max="1782" width="3.453125" style="3" customWidth="1"/>
    <col min="1783" max="1783" width="14.453125" style="3" customWidth="1"/>
    <col min="1784" max="1784" width="3.453125" style="3" customWidth="1"/>
    <col min="1785" max="1785" width="14.453125" style="3" customWidth="1"/>
    <col min="1786" max="1786" width="3.453125" style="3" customWidth="1"/>
    <col min="1787" max="1787" width="24.54296875" style="3" bestFit="1" customWidth="1"/>
    <col min="1788" max="1788" width="2.453125" style="3" customWidth="1"/>
    <col min="1789" max="1789" width="8.54296875" style="3" customWidth="1"/>
    <col min="1790" max="1790" width="19" style="3" customWidth="1"/>
    <col min="1791" max="1791" width="11.54296875" style="3" bestFit="1" customWidth="1"/>
    <col min="1792" max="2032" width="9.26953125" style="3"/>
    <col min="2033" max="2033" width="6" style="3" customWidth="1"/>
    <col min="2034" max="2034" width="2.54296875" style="3" customWidth="1"/>
    <col min="2035" max="2035" width="52.26953125" style="3" customWidth="1"/>
    <col min="2036" max="2036" width="4.54296875" style="3" customWidth="1"/>
    <col min="2037" max="2037" width="14.26953125" style="3" customWidth="1"/>
    <col min="2038" max="2038" width="3.453125" style="3" customWidth="1"/>
    <col min="2039" max="2039" width="14.453125" style="3" customWidth="1"/>
    <col min="2040" max="2040" width="3.453125" style="3" customWidth="1"/>
    <col min="2041" max="2041" width="14.453125" style="3" customWidth="1"/>
    <col min="2042" max="2042" width="3.453125" style="3" customWidth="1"/>
    <col min="2043" max="2043" width="24.54296875" style="3" bestFit="1" customWidth="1"/>
    <col min="2044" max="2044" width="2.453125" style="3" customWidth="1"/>
    <col min="2045" max="2045" width="8.54296875" style="3" customWidth="1"/>
    <col min="2046" max="2046" width="19" style="3" customWidth="1"/>
    <col min="2047" max="2047" width="11.54296875" style="3" bestFit="1" customWidth="1"/>
    <col min="2048" max="2288" width="9.26953125" style="3"/>
    <col min="2289" max="2289" width="6" style="3" customWidth="1"/>
    <col min="2290" max="2290" width="2.54296875" style="3" customWidth="1"/>
    <col min="2291" max="2291" width="52.26953125" style="3" customWidth="1"/>
    <col min="2292" max="2292" width="4.54296875" style="3" customWidth="1"/>
    <col min="2293" max="2293" width="14.26953125" style="3" customWidth="1"/>
    <col min="2294" max="2294" width="3.453125" style="3" customWidth="1"/>
    <col min="2295" max="2295" width="14.453125" style="3" customWidth="1"/>
    <col min="2296" max="2296" width="3.453125" style="3" customWidth="1"/>
    <col min="2297" max="2297" width="14.453125" style="3" customWidth="1"/>
    <col min="2298" max="2298" width="3.453125" style="3" customWidth="1"/>
    <col min="2299" max="2299" width="24.54296875" style="3" bestFit="1" customWidth="1"/>
    <col min="2300" max="2300" width="2.453125" style="3" customWidth="1"/>
    <col min="2301" max="2301" width="8.54296875" style="3" customWidth="1"/>
    <col min="2302" max="2302" width="19" style="3" customWidth="1"/>
    <col min="2303" max="2303" width="11.54296875" style="3" bestFit="1" customWidth="1"/>
    <col min="2304" max="2544" width="9.26953125" style="3"/>
    <col min="2545" max="2545" width="6" style="3" customWidth="1"/>
    <col min="2546" max="2546" width="2.54296875" style="3" customWidth="1"/>
    <col min="2547" max="2547" width="52.26953125" style="3" customWidth="1"/>
    <col min="2548" max="2548" width="4.54296875" style="3" customWidth="1"/>
    <col min="2549" max="2549" width="14.26953125" style="3" customWidth="1"/>
    <col min="2550" max="2550" width="3.453125" style="3" customWidth="1"/>
    <col min="2551" max="2551" width="14.453125" style="3" customWidth="1"/>
    <col min="2552" max="2552" width="3.453125" style="3" customWidth="1"/>
    <col min="2553" max="2553" width="14.453125" style="3" customWidth="1"/>
    <col min="2554" max="2554" width="3.453125" style="3" customWidth="1"/>
    <col min="2555" max="2555" width="24.54296875" style="3" bestFit="1" customWidth="1"/>
    <col min="2556" max="2556" width="2.453125" style="3" customWidth="1"/>
    <col min="2557" max="2557" width="8.54296875" style="3" customWidth="1"/>
    <col min="2558" max="2558" width="19" style="3" customWidth="1"/>
    <col min="2559" max="2559" width="11.54296875" style="3" bestFit="1" customWidth="1"/>
    <col min="2560" max="2800" width="9.26953125" style="3"/>
    <col min="2801" max="2801" width="6" style="3" customWidth="1"/>
    <col min="2802" max="2802" width="2.54296875" style="3" customWidth="1"/>
    <col min="2803" max="2803" width="52.26953125" style="3" customWidth="1"/>
    <col min="2804" max="2804" width="4.54296875" style="3" customWidth="1"/>
    <col min="2805" max="2805" width="14.26953125" style="3" customWidth="1"/>
    <col min="2806" max="2806" width="3.453125" style="3" customWidth="1"/>
    <col min="2807" max="2807" width="14.453125" style="3" customWidth="1"/>
    <col min="2808" max="2808" width="3.453125" style="3" customWidth="1"/>
    <col min="2809" max="2809" width="14.453125" style="3" customWidth="1"/>
    <col min="2810" max="2810" width="3.453125" style="3" customWidth="1"/>
    <col min="2811" max="2811" width="24.54296875" style="3" bestFit="1" customWidth="1"/>
    <col min="2812" max="2812" width="2.453125" style="3" customWidth="1"/>
    <col min="2813" max="2813" width="8.54296875" style="3" customWidth="1"/>
    <col min="2814" max="2814" width="19" style="3" customWidth="1"/>
    <col min="2815" max="2815" width="11.54296875" style="3" bestFit="1" customWidth="1"/>
    <col min="2816" max="3056" width="9.26953125" style="3"/>
    <col min="3057" max="3057" width="6" style="3" customWidth="1"/>
    <col min="3058" max="3058" width="2.54296875" style="3" customWidth="1"/>
    <col min="3059" max="3059" width="52.26953125" style="3" customWidth="1"/>
    <col min="3060" max="3060" width="4.54296875" style="3" customWidth="1"/>
    <col min="3061" max="3061" width="14.26953125" style="3" customWidth="1"/>
    <col min="3062" max="3062" width="3.453125" style="3" customWidth="1"/>
    <col min="3063" max="3063" width="14.453125" style="3" customWidth="1"/>
    <col min="3064" max="3064" width="3.453125" style="3" customWidth="1"/>
    <col min="3065" max="3065" width="14.453125" style="3" customWidth="1"/>
    <col min="3066" max="3066" width="3.453125" style="3" customWidth="1"/>
    <col min="3067" max="3067" width="24.54296875" style="3" bestFit="1" customWidth="1"/>
    <col min="3068" max="3068" width="2.453125" style="3" customWidth="1"/>
    <col min="3069" max="3069" width="8.54296875" style="3" customWidth="1"/>
    <col min="3070" max="3070" width="19" style="3" customWidth="1"/>
    <col min="3071" max="3071" width="11.54296875" style="3" bestFit="1" customWidth="1"/>
    <col min="3072" max="3312" width="9.26953125" style="3"/>
    <col min="3313" max="3313" width="6" style="3" customWidth="1"/>
    <col min="3314" max="3314" width="2.54296875" style="3" customWidth="1"/>
    <col min="3315" max="3315" width="52.26953125" style="3" customWidth="1"/>
    <col min="3316" max="3316" width="4.54296875" style="3" customWidth="1"/>
    <col min="3317" max="3317" width="14.26953125" style="3" customWidth="1"/>
    <col min="3318" max="3318" width="3.453125" style="3" customWidth="1"/>
    <col min="3319" max="3319" width="14.453125" style="3" customWidth="1"/>
    <col min="3320" max="3320" width="3.453125" style="3" customWidth="1"/>
    <col min="3321" max="3321" width="14.453125" style="3" customWidth="1"/>
    <col min="3322" max="3322" width="3.453125" style="3" customWidth="1"/>
    <col min="3323" max="3323" width="24.54296875" style="3" bestFit="1" customWidth="1"/>
    <col min="3324" max="3324" width="2.453125" style="3" customWidth="1"/>
    <col min="3325" max="3325" width="8.54296875" style="3" customWidth="1"/>
    <col min="3326" max="3326" width="19" style="3" customWidth="1"/>
    <col min="3327" max="3327" width="11.54296875" style="3" bestFit="1" customWidth="1"/>
    <col min="3328" max="3568" width="9.26953125" style="3"/>
    <col min="3569" max="3569" width="6" style="3" customWidth="1"/>
    <col min="3570" max="3570" width="2.54296875" style="3" customWidth="1"/>
    <col min="3571" max="3571" width="52.26953125" style="3" customWidth="1"/>
    <col min="3572" max="3572" width="4.54296875" style="3" customWidth="1"/>
    <col min="3573" max="3573" width="14.26953125" style="3" customWidth="1"/>
    <col min="3574" max="3574" width="3.453125" style="3" customWidth="1"/>
    <col min="3575" max="3575" width="14.453125" style="3" customWidth="1"/>
    <col min="3576" max="3576" width="3.453125" style="3" customWidth="1"/>
    <col min="3577" max="3577" width="14.453125" style="3" customWidth="1"/>
    <col min="3578" max="3578" width="3.453125" style="3" customWidth="1"/>
    <col min="3579" max="3579" width="24.54296875" style="3" bestFit="1" customWidth="1"/>
    <col min="3580" max="3580" width="2.453125" style="3" customWidth="1"/>
    <col min="3581" max="3581" width="8.54296875" style="3" customWidth="1"/>
    <col min="3582" max="3582" width="19" style="3" customWidth="1"/>
    <col min="3583" max="3583" width="11.54296875" style="3" bestFit="1" customWidth="1"/>
    <col min="3584" max="3824" width="9.26953125" style="3"/>
    <col min="3825" max="3825" width="6" style="3" customWidth="1"/>
    <col min="3826" max="3826" width="2.54296875" style="3" customWidth="1"/>
    <col min="3827" max="3827" width="52.26953125" style="3" customWidth="1"/>
    <col min="3828" max="3828" width="4.54296875" style="3" customWidth="1"/>
    <col min="3829" max="3829" width="14.26953125" style="3" customWidth="1"/>
    <col min="3830" max="3830" width="3.453125" style="3" customWidth="1"/>
    <col min="3831" max="3831" width="14.453125" style="3" customWidth="1"/>
    <col min="3832" max="3832" width="3.453125" style="3" customWidth="1"/>
    <col min="3833" max="3833" width="14.453125" style="3" customWidth="1"/>
    <col min="3834" max="3834" width="3.453125" style="3" customWidth="1"/>
    <col min="3835" max="3835" width="24.54296875" style="3" bestFit="1" customWidth="1"/>
    <col min="3836" max="3836" width="2.453125" style="3" customWidth="1"/>
    <col min="3837" max="3837" width="8.54296875" style="3" customWidth="1"/>
    <col min="3838" max="3838" width="19" style="3" customWidth="1"/>
    <col min="3839" max="3839" width="11.54296875" style="3" bestFit="1" customWidth="1"/>
    <col min="3840" max="4080" width="9.26953125" style="3"/>
    <col min="4081" max="4081" width="6" style="3" customWidth="1"/>
    <col min="4082" max="4082" width="2.54296875" style="3" customWidth="1"/>
    <col min="4083" max="4083" width="52.26953125" style="3" customWidth="1"/>
    <col min="4084" max="4084" width="4.54296875" style="3" customWidth="1"/>
    <col min="4085" max="4085" width="14.26953125" style="3" customWidth="1"/>
    <col min="4086" max="4086" width="3.453125" style="3" customWidth="1"/>
    <col min="4087" max="4087" width="14.453125" style="3" customWidth="1"/>
    <col min="4088" max="4088" width="3.453125" style="3" customWidth="1"/>
    <col min="4089" max="4089" width="14.453125" style="3" customWidth="1"/>
    <col min="4090" max="4090" width="3.453125" style="3" customWidth="1"/>
    <col min="4091" max="4091" width="24.54296875" style="3" bestFit="1" customWidth="1"/>
    <col min="4092" max="4092" width="2.453125" style="3" customWidth="1"/>
    <col min="4093" max="4093" width="8.54296875" style="3" customWidth="1"/>
    <col min="4094" max="4094" width="19" style="3" customWidth="1"/>
    <col min="4095" max="4095" width="11.54296875" style="3" bestFit="1" customWidth="1"/>
    <col min="4096" max="4336" width="9.26953125" style="3"/>
    <col min="4337" max="4337" width="6" style="3" customWidth="1"/>
    <col min="4338" max="4338" width="2.54296875" style="3" customWidth="1"/>
    <col min="4339" max="4339" width="52.26953125" style="3" customWidth="1"/>
    <col min="4340" max="4340" width="4.54296875" style="3" customWidth="1"/>
    <col min="4341" max="4341" width="14.26953125" style="3" customWidth="1"/>
    <col min="4342" max="4342" width="3.453125" style="3" customWidth="1"/>
    <col min="4343" max="4343" width="14.453125" style="3" customWidth="1"/>
    <col min="4344" max="4344" width="3.453125" style="3" customWidth="1"/>
    <col min="4345" max="4345" width="14.453125" style="3" customWidth="1"/>
    <col min="4346" max="4346" width="3.453125" style="3" customWidth="1"/>
    <col min="4347" max="4347" width="24.54296875" style="3" bestFit="1" customWidth="1"/>
    <col min="4348" max="4348" width="2.453125" style="3" customWidth="1"/>
    <col min="4349" max="4349" width="8.54296875" style="3" customWidth="1"/>
    <col min="4350" max="4350" width="19" style="3" customWidth="1"/>
    <col min="4351" max="4351" width="11.54296875" style="3" bestFit="1" customWidth="1"/>
    <col min="4352" max="4592" width="9.26953125" style="3"/>
    <col min="4593" max="4593" width="6" style="3" customWidth="1"/>
    <col min="4594" max="4594" width="2.54296875" style="3" customWidth="1"/>
    <col min="4595" max="4595" width="52.26953125" style="3" customWidth="1"/>
    <col min="4596" max="4596" width="4.54296875" style="3" customWidth="1"/>
    <col min="4597" max="4597" width="14.26953125" style="3" customWidth="1"/>
    <col min="4598" max="4598" width="3.453125" style="3" customWidth="1"/>
    <col min="4599" max="4599" width="14.453125" style="3" customWidth="1"/>
    <col min="4600" max="4600" width="3.453125" style="3" customWidth="1"/>
    <col min="4601" max="4601" width="14.453125" style="3" customWidth="1"/>
    <col min="4602" max="4602" width="3.453125" style="3" customWidth="1"/>
    <col min="4603" max="4603" width="24.54296875" style="3" bestFit="1" customWidth="1"/>
    <col min="4604" max="4604" width="2.453125" style="3" customWidth="1"/>
    <col min="4605" max="4605" width="8.54296875" style="3" customWidth="1"/>
    <col min="4606" max="4606" width="19" style="3" customWidth="1"/>
    <col min="4607" max="4607" width="11.54296875" style="3" bestFit="1" customWidth="1"/>
    <col min="4608" max="4848" width="9.26953125" style="3"/>
    <col min="4849" max="4849" width="6" style="3" customWidth="1"/>
    <col min="4850" max="4850" width="2.54296875" style="3" customWidth="1"/>
    <col min="4851" max="4851" width="52.26953125" style="3" customWidth="1"/>
    <col min="4852" max="4852" width="4.54296875" style="3" customWidth="1"/>
    <col min="4853" max="4853" width="14.26953125" style="3" customWidth="1"/>
    <col min="4854" max="4854" width="3.453125" style="3" customWidth="1"/>
    <col min="4855" max="4855" width="14.453125" style="3" customWidth="1"/>
    <col min="4856" max="4856" width="3.453125" style="3" customWidth="1"/>
    <col min="4857" max="4857" width="14.453125" style="3" customWidth="1"/>
    <col min="4858" max="4858" width="3.453125" style="3" customWidth="1"/>
    <col min="4859" max="4859" width="24.54296875" style="3" bestFit="1" customWidth="1"/>
    <col min="4860" max="4860" width="2.453125" style="3" customWidth="1"/>
    <col min="4861" max="4861" width="8.54296875" style="3" customWidth="1"/>
    <col min="4862" max="4862" width="19" style="3" customWidth="1"/>
    <col min="4863" max="4863" width="11.54296875" style="3" bestFit="1" customWidth="1"/>
    <col min="4864" max="5104" width="9.26953125" style="3"/>
    <col min="5105" max="5105" width="6" style="3" customWidth="1"/>
    <col min="5106" max="5106" width="2.54296875" style="3" customWidth="1"/>
    <col min="5107" max="5107" width="52.26953125" style="3" customWidth="1"/>
    <col min="5108" max="5108" width="4.54296875" style="3" customWidth="1"/>
    <col min="5109" max="5109" width="14.26953125" style="3" customWidth="1"/>
    <col min="5110" max="5110" width="3.453125" style="3" customWidth="1"/>
    <col min="5111" max="5111" width="14.453125" style="3" customWidth="1"/>
    <col min="5112" max="5112" width="3.453125" style="3" customWidth="1"/>
    <col min="5113" max="5113" width="14.453125" style="3" customWidth="1"/>
    <col min="5114" max="5114" width="3.453125" style="3" customWidth="1"/>
    <col min="5115" max="5115" width="24.54296875" style="3" bestFit="1" customWidth="1"/>
    <col min="5116" max="5116" width="2.453125" style="3" customWidth="1"/>
    <col min="5117" max="5117" width="8.54296875" style="3" customWidth="1"/>
    <col min="5118" max="5118" width="19" style="3" customWidth="1"/>
    <col min="5119" max="5119" width="11.54296875" style="3" bestFit="1" customWidth="1"/>
    <col min="5120" max="5360" width="9.26953125" style="3"/>
    <col min="5361" max="5361" width="6" style="3" customWidth="1"/>
    <col min="5362" max="5362" width="2.54296875" style="3" customWidth="1"/>
    <col min="5363" max="5363" width="52.26953125" style="3" customWidth="1"/>
    <col min="5364" max="5364" width="4.54296875" style="3" customWidth="1"/>
    <col min="5365" max="5365" width="14.26953125" style="3" customWidth="1"/>
    <col min="5366" max="5366" width="3.453125" style="3" customWidth="1"/>
    <col min="5367" max="5367" width="14.453125" style="3" customWidth="1"/>
    <col min="5368" max="5368" width="3.453125" style="3" customWidth="1"/>
    <col min="5369" max="5369" width="14.453125" style="3" customWidth="1"/>
    <col min="5370" max="5370" width="3.453125" style="3" customWidth="1"/>
    <col min="5371" max="5371" width="24.54296875" style="3" bestFit="1" customWidth="1"/>
    <col min="5372" max="5372" width="2.453125" style="3" customWidth="1"/>
    <col min="5373" max="5373" width="8.54296875" style="3" customWidth="1"/>
    <col min="5374" max="5374" width="19" style="3" customWidth="1"/>
    <col min="5375" max="5375" width="11.54296875" style="3" bestFit="1" customWidth="1"/>
    <col min="5376" max="5616" width="9.26953125" style="3"/>
    <col min="5617" max="5617" width="6" style="3" customWidth="1"/>
    <col min="5618" max="5618" width="2.54296875" style="3" customWidth="1"/>
    <col min="5619" max="5619" width="52.26953125" style="3" customWidth="1"/>
    <col min="5620" max="5620" width="4.54296875" style="3" customWidth="1"/>
    <col min="5621" max="5621" width="14.26953125" style="3" customWidth="1"/>
    <col min="5622" max="5622" width="3.453125" style="3" customWidth="1"/>
    <col min="5623" max="5623" width="14.453125" style="3" customWidth="1"/>
    <col min="5624" max="5624" width="3.453125" style="3" customWidth="1"/>
    <col min="5625" max="5625" width="14.453125" style="3" customWidth="1"/>
    <col min="5626" max="5626" width="3.453125" style="3" customWidth="1"/>
    <col min="5627" max="5627" width="24.54296875" style="3" bestFit="1" customWidth="1"/>
    <col min="5628" max="5628" width="2.453125" style="3" customWidth="1"/>
    <col min="5629" max="5629" width="8.54296875" style="3" customWidth="1"/>
    <col min="5630" max="5630" width="19" style="3" customWidth="1"/>
    <col min="5631" max="5631" width="11.54296875" style="3" bestFit="1" customWidth="1"/>
    <col min="5632" max="5872" width="9.26953125" style="3"/>
    <col min="5873" max="5873" width="6" style="3" customWidth="1"/>
    <col min="5874" max="5874" width="2.54296875" style="3" customWidth="1"/>
    <col min="5875" max="5875" width="52.26953125" style="3" customWidth="1"/>
    <col min="5876" max="5876" width="4.54296875" style="3" customWidth="1"/>
    <col min="5877" max="5877" width="14.26953125" style="3" customWidth="1"/>
    <col min="5878" max="5878" width="3.453125" style="3" customWidth="1"/>
    <col min="5879" max="5879" width="14.453125" style="3" customWidth="1"/>
    <col min="5880" max="5880" width="3.453125" style="3" customWidth="1"/>
    <col min="5881" max="5881" width="14.453125" style="3" customWidth="1"/>
    <col min="5882" max="5882" width="3.453125" style="3" customWidth="1"/>
    <col min="5883" max="5883" width="24.54296875" style="3" bestFit="1" customWidth="1"/>
    <col min="5884" max="5884" width="2.453125" style="3" customWidth="1"/>
    <col min="5885" max="5885" width="8.54296875" style="3" customWidth="1"/>
    <col min="5886" max="5886" width="19" style="3" customWidth="1"/>
    <col min="5887" max="5887" width="11.54296875" style="3" bestFit="1" customWidth="1"/>
    <col min="5888" max="6128" width="9.26953125" style="3"/>
    <col min="6129" max="6129" width="6" style="3" customWidth="1"/>
    <col min="6130" max="6130" width="2.54296875" style="3" customWidth="1"/>
    <col min="6131" max="6131" width="52.26953125" style="3" customWidth="1"/>
    <col min="6132" max="6132" width="4.54296875" style="3" customWidth="1"/>
    <col min="6133" max="6133" width="14.26953125" style="3" customWidth="1"/>
    <col min="6134" max="6134" width="3.453125" style="3" customWidth="1"/>
    <col min="6135" max="6135" width="14.453125" style="3" customWidth="1"/>
    <col min="6136" max="6136" width="3.453125" style="3" customWidth="1"/>
    <col min="6137" max="6137" width="14.453125" style="3" customWidth="1"/>
    <col min="6138" max="6138" width="3.453125" style="3" customWidth="1"/>
    <col min="6139" max="6139" width="24.54296875" style="3" bestFit="1" customWidth="1"/>
    <col min="6140" max="6140" width="2.453125" style="3" customWidth="1"/>
    <col min="6141" max="6141" width="8.54296875" style="3" customWidth="1"/>
    <col min="6142" max="6142" width="19" style="3" customWidth="1"/>
    <col min="6143" max="6143" width="11.54296875" style="3" bestFit="1" customWidth="1"/>
    <col min="6144" max="6384" width="9.26953125" style="3"/>
    <col min="6385" max="6385" width="6" style="3" customWidth="1"/>
    <col min="6386" max="6386" width="2.54296875" style="3" customWidth="1"/>
    <col min="6387" max="6387" width="52.26953125" style="3" customWidth="1"/>
    <col min="6388" max="6388" width="4.54296875" style="3" customWidth="1"/>
    <col min="6389" max="6389" width="14.26953125" style="3" customWidth="1"/>
    <col min="6390" max="6390" width="3.453125" style="3" customWidth="1"/>
    <col min="6391" max="6391" width="14.453125" style="3" customWidth="1"/>
    <col min="6392" max="6392" width="3.453125" style="3" customWidth="1"/>
    <col min="6393" max="6393" width="14.453125" style="3" customWidth="1"/>
    <col min="6394" max="6394" width="3.453125" style="3" customWidth="1"/>
    <col min="6395" max="6395" width="24.54296875" style="3" bestFit="1" customWidth="1"/>
    <col min="6396" max="6396" width="2.453125" style="3" customWidth="1"/>
    <col min="6397" max="6397" width="8.54296875" style="3" customWidth="1"/>
    <col min="6398" max="6398" width="19" style="3" customWidth="1"/>
    <col min="6399" max="6399" width="11.54296875" style="3" bestFit="1" customWidth="1"/>
    <col min="6400" max="6640" width="9.26953125" style="3"/>
    <col min="6641" max="6641" width="6" style="3" customWidth="1"/>
    <col min="6642" max="6642" width="2.54296875" style="3" customWidth="1"/>
    <col min="6643" max="6643" width="52.26953125" style="3" customWidth="1"/>
    <col min="6644" max="6644" width="4.54296875" style="3" customWidth="1"/>
    <col min="6645" max="6645" width="14.26953125" style="3" customWidth="1"/>
    <col min="6646" max="6646" width="3.453125" style="3" customWidth="1"/>
    <col min="6647" max="6647" width="14.453125" style="3" customWidth="1"/>
    <col min="6648" max="6648" width="3.453125" style="3" customWidth="1"/>
    <col min="6649" max="6649" width="14.453125" style="3" customWidth="1"/>
    <col min="6650" max="6650" width="3.453125" style="3" customWidth="1"/>
    <col min="6651" max="6651" width="24.54296875" style="3" bestFit="1" customWidth="1"/>
    <col min="6652" max="6652" width="2.453125" style="3" customWidth="1"/>
    <col min="6653" max="6653" width="8.54296875" style="3" customWidth="1"/>
    <col min="6654" max="6654" width="19" style="3" customWidth="1"/>
    <col min="6655" max="6655" width="11.54296875" style="3" bestFit="1" customWidth="1"/>
    <col min="6656" max="6896" width="9.26953125" style="3"/>
    <col min="6897" max="6897" width="6" style="3" customWidth="1"/>
    <col min="6898" max="6898" width="2.54296875" style="3" customWidth="1"/>
    <col min="6899" max="6899" width="52.26953125" style="3" customWidth="1"/>
    <col min="6900" max="6900" width="4.54296875" style="3" customWidth="1"/>
    <col min="6901" max="6901" width="14.26953125" style="3" customWidth="1"/>
    <col min="6902" max="6902" width="3.453125" style="3" customWidth="1"/>
    <col min="6903" max="6903" width="14.453125" style="3" customWidth="1"/>
    <col min="6904" max="6904" width="3.453125" style="3" customWidth="1"/>
    <col min="6905" max="6905" width="14.453125" style="3" customWidth="1"/>
    <col min="6906" max="6906" width="3.453125" style="3" customWidth="1"/>
    <col min="6907" max="6907" width="24.54296875" style="3" bestFit="1" customWidth="1"/>
    <col min="6908" max="6908" width="2.453125" style="3" customWidth="1"/>
    <col min="6909" max="6909" width="8.54296875" style="3" customWidth="1"/>
    <col min="6910" max="6910" width="19" style="3" customWidth="1"/>
    <col min="6911" max="6911" width="11.54296875" style="3" bestFit="1" customWidth="1"/>
    <col min="6912" max="7152" width="9.26953125" style="3"/>
    <col min="7153" max="7153" width="6" style="3" customWidth="1"/>
    <col min="7154" max="7154" width="2.54296875" style="3" customWidth="1"/>
    <col min="7155" max="7155" width="52.26953125" style="3" customWidth="1"/>
    <col min="7156" max="7156" width="4.54296875" style="3" customWidth="1"/>
    <col min="7157" max="7157" width="14.26953125" style="3" customWidth="1"/>
    <col min="7158" max="7158" width="3.453125" style="3" customWidth="1"/>
    <col min="7159" max="7159" width="14.453125" style="3" customWidth="1"/>
    <col min="7160" max="7160" width="3.453125" style="3" customWidth="1"/>
    <col min="7161" max="7161" width="14.453125" style="3" customWidth="1"/>
    <col min="7162" max="7162" width="3.453125" style="3" customWidth="1"/>
    <col min="7163" max="7163" width="24.54296875" style="3" bestFit="1" customWidth="1"/>
    <col min="7164" max="7164" width="2.453125" style="3" customWidth="1"/>
    <col min="7165" max="7165" width="8.54296875" style="3" customWidth="1"/>
    <col min="7166" max="7166" width="19" style="3" customWidth="1"/>
    <col min="7167" max="7167" width="11.54296875" style="3" bestFit="1" customWidth="1"/>
    <col min="7168" max="7408" width="9.26953125" style="3"/>
    <col min="7409" max="7409" width="6" style="3" customWidth="1"/>
    <col min="7410" max="7410" width="2.54296875" style="3" customWidth="1"/>
    <col min="7411" max="7411" width="52.26953125" style="3" customWidth="1"/>
    <col min="7412" max="7412" width="4.54296875" style="3" customWidth="1"/>
    <col min="7413" max="7413" width="14.26953125" style="3" customWidth="1"/>
    <col min="7414" max="7414" width="3.453125" style="3" customWidth="1"/>
    <col min="7415" max="7415" width="14.453125" style="3" customWidth="1"/>
    <col min="7416" max="7416" width="3.453125" style="3" customWidth="1"/>
    <col min="7417" max="7417" width="14.453125" style="3" customWidth="1"/>
    <col min="7418" max="7418" width="3.453125" style="3" customWidth="1"/>
    <col min="7419" max="7419" width="24.54296875" style="3" bestFit="1" customWidth="1"/>
    <col min="7420" max="7420" width="2.453125" style="3" customWidth="1"/>
    <col min="7421" max="7421" width="8.54296875" style="3" customWidth="1"/>
    <col min="7422" max="7422" width="19" style="3" customWidth="1"/>
    <col min="7423" max="7423" width="11.54296875" style="3" bestFit="1" customWidth="1"/>
    <col min="7424" max="7664" width="9.26953125" style="3"/>
    <col min="7665" max="7665" width="6" style="3" customWidth="1"/>
    <col min="7666" max="7666" width="2.54296875" style="3" customWidth="1"/>
    <col min="7667" max="7667" width="52.26953125" style="3" customWidth="1"/>
    <col min="7668" max="7668" width="4.54296875" style="3" customWidth="1"/>
    <col min="7669" max="7669" width="14.26953125" style="3" customWidth="1"/>
    <col min="7670" max="7670" width="3.453125" style="3" customWidth="1"/>
    <col min="7671" max="7671" width="14.453125" style="3" customWidth="1"/>
    <col min="7672" max="7672" width="3.453125" style="3" customWidth="1"/>
    <col min="7673" max="7673" width="14.453125" style="3" customWidth="1"/>
    <col min="7674" max="7674" width="3.453125" style="3" customWidth="1"/>
    <col min="7675" max="7675" width="24.54296875" style="3" bestFit="1" customWidth="1"/>
    <col min="7676" max="7676" width="2.453125" style="3" customWidth="1"/>
    <col min="7677" max="7677" width="8.54296875" style="3" customWidth="1"/>
    <col min="7678" max="7678" width="19" style="3" customWidth="1"/>
    <col min="7679" max="7679" width="11.54296875" style="3" bestFit="1" customWidth="1"/>
    <col min="7680" max="7920" width="9.26953125" style="3"/>
    <col min="7921" max="7921" width="6" style="3" customWidth="1"/>
    <col min="7922" max="7922" width="2.54296875" style="3" customWidth="1"/>
    <col min="7923" max="7923" width="52.26953125" style="3" customWidth="1"/>
    <col min="7924" max="7924" width="4.54296875" style="3" customWidth="1"/>
    <col min="7925" max="7925" width="14.26953125" style="3" customWidth="1"/>
    <col min="7926" max="7926" width="3.453125" style="3" customWidth="1"/>
    <col min="7927" max="7927" width="14.453125" style="3" customWidth="1"/>
    <col min="7928" max="7928" width="3.453125" style="3" customWidth="1"/>
    <col min="7929" max="7929" width="14.453125" style="3" customWidth="1"/>
    <col min="7930" max="7930" width="3.453125" style="3" customWidth="1"/>
    <col min="7931" max="7931" width="24.54296875" style="3" bestFit="1" customWidth="1"/>
    <col min="7932" max="7932" width="2.453125" style="3" customWidth="1"/>
    <col min="7933" max="7933" width="8.54296875" style="3" customWidth="1"/>
    <col min="7934" max="7934" width="19" style="3" customWidth="1"/>
    <col min="7935" max="7935" width="11.54296875" style="3" bestFit="1" customWidth="1"/>
    <col min="7936" max="8176" width="9.26953125" style="3"/>
    <col min="8177" max="8177" width="6" style="3" customWidth="1"/>
    <col min="8178" max="8178" width="2.54296875" style="3" customWidth="1"/>
    <col min="8179" max="8179" width="52.26953125" style="3" customWidth="1"/>
    <col min="8180" max="8180" width="4.54296875" style="3" customWidth="1"/>
    <col min="8181" max="8181" width="14.26953125" style="3" customWidth="1"/>
    <col min="8182" max="8182" width="3.453125" style="3" customWidth="1"/>
    <col min="8183" max="8183" width="14.453125" style="3" customWidth="1"/>
    <col min="8184" max="8184" width="3.453125" style="3" customWidth="1"/>
    <col min="8185" max="8185" width="14.453125" style="3" customWidth="1"/>
    <col min="8186" max="8186" width="3.453125" style="3" customWidth="1"/>
    <col min="8187" max="8187" width="24.54296875" style="3" bestFit="1" customWidth="1"/>
    <col min="8188" max="8188" width="2.453125" style="3" customWidth="1"/>
    <col min="8189" max="8189" width="8.54296875" style="3" customWidth="1"/>
    <col min="8190" max="8190" width="19" style="3" customWidth="1"/>
    <col min="8191" max="8191" width="11.54296875" style="3" bestFit="1" customWidth="1"/>
    <col min="8192" max="8432" width="9.26953125" style="3"/>
    <col min="8433" max="8433" width="6" style="3" customWidth="1"/>
    <col min="8434" max="8434" width="2.54296875" style="3" customWidth="1"/>
    <col min="8435" max="8435" width="52.26953125" style="3" customWidth="1"/>
    <col min="8436" max="8436" width="4.54296875" style="3" customWidth="1"/>
    <col min="8437" max="8437" width="14.26953125" style="3" customWidth="1"/>
    <col min="8438" max="8438" width="3.453125" style="3" customWidth="1"/>
    <col min="8439" max="8439" width="14.453125" style="3" customWidth="1"/>
    <col min="8440" max="8440" width="3.453125" style="3" customWidth="1"/>
    <col min="8441" max="8441" width="14.453125" style="3" customWidth="1"/>
    <col min="8442" max="8442" width="3.453125" style="3" customWidth="1"/>
    <col min="8443" max="8443" width="24.54296875" style="3" bestFit="1" customWidth="1"/>
    <col min="8444" max="8444" width="2.453125" style="3" customWidth="1"/>
    <col min="8445" max="8445" width="8.54296875" style="3" customWidth="1"/>
    <col min="8446" max="8446" width="19" style="3" customWidth="1"/>
    <col min="8447" max="8447" width="11.54296875" style="3" bestFit="1" customWidth="1"/>
    <col min="8448" max="8688" width="9.26953125" style="3"/>
    <col min="8689" max="8689" width="6" style="3" customWidth="1"/>
    <col min="8690" max="8690" width="2.54296875" style="3" customWidth="1"/>
    <col min="8691" max="8691" width="52.26953125" style="3" customWidth="1"/>
    <col min="8692" max="8692" width="4.54296875" style="3" customWidth="1"/>
    <col min="8693" max="8693" width="14.26953125" style="3" customWidth="1"/>
    <col min="8694" max="8694" width="3.453125" style="3" customWidth="1"/>
    <col min="8695" max="8695" width="14.453125" style="3" customWidth="1"/>
    <col min="8696" max="8696" width="3.453125" style="3" customWidth="1"/>
    <col min="8697" max="8697" width="14.453125" style="3" customWidth="1"/>
    <col min="8698" max="8698" width="3.453125" style="3" customWidth="1"/>
    <col min="8699" max="8699" width="24.54296875" style="3" bestFit="1" customWidth="1"/>
    <col min="8700" max="8700" width="2.453125" style="3" customWidth="1"/>
    <col min="8701" max="8701" width="8.54296875" style="3" customWidth="1"/>
    <col min="8702" max="8702" width="19" style="3" customWidth="1"/>
    <col min="8703" max="8703" width="11.54296875" style="3" bestFit="1" customWidth="1"/>
    <col min="8704" max="8944" width="9.26953125" style="3"/>
    <col min="8945" max="8945" width="6" style="3" customWidth="1"/>
    <col min="8946" max="8946" width="2.54296875" style="3" customWidth="1"/>
    <col min="8947" max="8947" width="52.26953125" style="3" customWidth="1"/>
    <col min="8948" max="8948" width="4.54296875" style="3" customWidth="1"/>
    <col min="8949" max="8949" width="14.26953125" style="3" customWidth="1"/>
    <col min="8950" max="8950" width="3.453125" style="3" customWidth="1"/>
    <col min="8951" max="8951" width="14.453125" style="3" customWidth="1"/>
    <col min="8952" max="8952" width="3.453125" style="3" customWidth="1"/>
    <col min="8953" max="8953" width="14.453125" style="3" customWidth="1"/>
    <col min="8954" max="8954" width="3.453125" style="3" customWidth="1"/>
    <col min="8955" max="8955" width="24.54296875" style="3" bestFit="1" customWidth="1"/>
    <col min="8956" max="8956" width="2.453125" style="3" customWidth="1"/>
    <col min="8957" max="8957" width="8.54296875" style="3" customWidth="1"/>
    <col min="8958" max="8958" width="19" style="3" customWidth="1"/>
    <col min="8959" max="8959" width="11.54296875" style="3" bestFit="1" customWidth="1"/>
    <col min="8960" max="9200" width="9.26953125" style="3"/>
    <col min="9201" max="9201" width="6" style="3" customWidth="1"/>
    <col min="9202" max="9202" width="2.54296875" style="3" customWidth="1"/>
    <col min="9203" max="9203" width="52.26953125" style="3" customWidth="1"/>
    <col min="9204" max="9204" width="4.54296875" style="3" customWidth="1"/>
    <col min="9205" max="9205" width="14.26953125" style="3" customWidth="1"/>
    <col min="9206" max="9206" width="3.453125" style="3" customWidth="1"/>
    <col min="9207" max="9207" width="14.453125" style="3" customWidth="1"/>
    <col min="9208" max="9208" width="3.453125" style="3" customWidth="1"/>
    <col min="9209" max="9209" width="14.453125" style="3" customWidth="1"/>
    <col min="9210" max="9210" width="3.453125" style="3" customWidth="1"/>
    <col min="9211" max="9211" width="24.54296875" style="3" bestFit="1" customWidth="1"/>
    <col min="9212" max="9212" width="2.453125" style="3" customWidth="1"/>
    <col min="9213" max="9213" width="8.54296875" style="3" customWidth="1"/>
    <col min="9214" max="9214" width="19" style="3" customWidth="1"/>
    <col min="9215" max="9215" width="11.54296875" style="3" bestFit="1" customWidth="1"/>
    <col min="9216" max="9456" width="9.26953125" style="3"/>
    <col min="9457" max="9457" width="6" style="3" customWidth="1"/>
    <col min="9458" max="9458" width="2.54296875" style="3" customWidth="1"/>
    <col min="9459" max="9459" width="52.26953125" style="3" customWidth="1"/>
    <col min="9460" max="9460" width="4.54296875" style="3" customWidth="1"/>
    <col min="9461" max="9461" width="14.26953125" style="3" customWidth="1"/>
    <col min="9462" max="9462" width="3.453125" style="3" customWidth="1"/>
    <col min="9463" max="9463" width="14.453125" style="3" customWidth="1"/>
    <col min="9464" max="9464" width="3.453125" style="3" customWidth="1"/>
    <col min="9465" max="9465" width="14.453125" style="3" customWidth="1"/>
    <col min="9466" max="9466" width="3.453125" style="3" customWidth="1"/>
    <col min="9467" max="9467" width="24.54296875" style="3" bestFit="1" customWidth="1"/>
    <col min="9468" max="9468" width="2.453125" style="3" customWidth="1"/>
    <col min="9469" max="9469" width="8.54296875" style="3" customWidth="1"/>
    <col min="9470" max="9470" width="19" style="3" customWidth="1"/>
    <col min="9471" max="9471" width="11.54296875" style="3" bestFit="1" customWidth="1"/>
    <col min="9472" max="9712" width="9.26953125" style="3"/>
    <col min="9713" max="9713" width="6" style="3" customWidth="1"/>
    <col min="9714" max="9714" width="2.54296875" style="3" customWidth="1"/>
    <col min="9715" max="9715" width="52.26953125" style="3" customWidth="1"/>
    <col min="9716" max="9716" width="4.54296875" style="3" customWidth="1"/>
    <col min="9717" max="9717" width="14.26953125" style="3" customWidth="1"/>
    <col min="9718" max="9718" width="3.453125" style="3" customWidth="1"/>
    <col min="9719" max="9719" width="14.453125" style="3" customWidth="1"/>
    <col min="9720" max="9720" width="3.453125" style="3" customWidth="1"/>
    <col min="9721" max="9721" width="14.453125" style="3" customWidth="1"/>
    <col min="9722" max="9722" width="3.453125" style="3" customWidth="1"/>
    <col min="9723" max="9723" width="24.54296875" style="3" bestFit="1" customWidth="1"/>
    <col min="9724" max="9724" width="2.453125" style="3" customWidth="1"/>
    <col min="9725" max="9725" width="8.54296875" style="3" customWidth="1"/>
    <col min="9726" max="9726" width="19" style="3" customWidth="1"/>
    <col min="9727" max="9727" width="11.54296875" style="3" bestFit="1" customWidth="1"/>
    <col min="9728" max="9968" width="9.26953125" style="3"/>
    <col min="9969" max="9969" width="6" style="3" customWidth="1"/>
    <col min="9970" max="9970" width="2.54296875" style="3" customWidth="1"/>
    <col min="9971" max="9971" width="52.26953125" style="3" customWidth="1"/>
    <col min="9972" max="9972" width="4.54296875" style="3" customWidth="1"/>
    <col min="9973" max="9973" width="14.26953125" style="3" customWidth="1"/>
    <col min="9974" max="9974" width="3.453125" style="3" customWidth="1"/>
    <col min="9975" max="9975" width="14.453125" style="3" customWidth="1"/>
    <col min="9976" max="9976" width="3.453125" style="3" customWidth="1"/>
    <col min="9977" max="9977" width="14.453125" style="3" customWidth="1"/>
    <col min="9978" max="9978" width="3.453125" style="3" customWidth="1"/>
    <col min="9979" max="9979" width="24.54296875" style="3" bestFit="1" customWidth="1"/>
    <col min="9980" max="9980" width="2.453125" style="3" customWidth="1"/>
    <col min="9981" max="9981" width="8.54296875" style="3" customWidth="1"/>
    <col min="9982" max="9982" width="19" style="3" customWidth="1"/>
    <col min="9983" max="9983" width="11.54296875" style="3" bestFit="1" customWidth="1"/>
    <col min="9984" max="10224" width="9.26953125" style="3"/>
    <col min="10225" max="10225" width="6" style="3" customWidth="1"/>
    <col min="10226" max="10226" width="2.54296875" style="3" customWidth="1"/>
    <col min="10227" max="10227" width="52.26953125" style="3" customWidth="1"/>
    <col min="10228" max="10228" width="4.54296875" style="3" customWidth="1"/>
    <col min="10229" max="10229" width="14.26953125" style="3" customWidth="1"/>
    <col min="10230" max="10230" width="3.453125" style="3" customWidth="1"/>
    <col min="10231" max="10231" width="14.453125" style="3" customWidth="1"/>
    <col min="10232" max="10232" width="3.453125" style="3" customWidth="1"/>
    <col min="10233" max="10233" width="14.453125" style="3" customWidth="1"/>
    <col min="10234" max="10234" width="3.453125" style="3" customWidth="1"/>
    <col min="10235" max="10235" width="24.54296875" style="3" bestFit="1" customWidth="1"/>
    <col min="10236" max="10236" width="2.453125" style="3" customWidth="1"/>
    <col min="10237" max="10237" width="8.54296875" style="3" customWidth="1"/>
    <col min="10238" max="10238" width="19" style="3" customWidth="1"/>
    <col min="10239" max="10239" width="11.54296875" style="3" bestFit="1" customWidth="1"/>
    <col min="10240" max="10480" width="9.26953125" style="3"/>
    <col min="10481" max="10481" width="6" style="3" customWidth="1"/>
    <col min="10482" max="10482" width="2.54296875" style="3" customWidth="1"/>
    <col min="10483" max="10483" width="52.26953125" style="3" customWidth="1"/>
    <col min="10484" max="10484" width="4.54296875" style="3" customWidth="1"/>
    <col min="10485" max="10485" width="14.26953125" style="3" customWidth="1"/>
    <col min="10486" max="10486" width="3.453125" style="3" customWidth="1"/>
    <col min="10487" max="10487" width="14.453125" style="3" customWidth="1"/>
    <col min="10488" max="10488" width="3.453125" style="3" customWidth="1"/>
    <col min="10489" max="10489" width="14.453125" style="3" customWidth="1"/>
    <col min="10490" max="10490" width="3.453125" style="3" customWidth="1"/>
    <col min="10491" max="10491" width="24.54296875" style="3" bestFit="1" customWidth="1"/>
    <col min="10492" max="10492" width="2.453125" style="3" customWidth="1"/>
    <col min="10493" max="10493" width="8.54296875" style="3" customWidth="1"/>
    <col min="10494" max="10494" width="19" style="3" customWidth="1"/>
    <col min="10495" max="10495" width="11.54296875" style="3" bestFit="1" customWidth="1"/>
    <col min="10496" max="10736" width="9.26953125" style="3"/>
    <col min="10737" max="10737" width="6" style="3" customWidth="1"/>
    <col min="10738" max="10738" width="2.54296875" style="3" customWidth="1"/>
    <col min="10739" max="10739" width="52.26953125" style="3" customWidth="1"/>
    <col min="10740" max="10740" width="4.54296875" style="3" customWidth="1"/>
    <col min="10741" max="10741" width="14.26953125" style="3" customWidth="1"/>
    <col min="10742" max="10742" width="3.453125" style="3" customWidth="1"/>
    <col min="10743" max="10743" width="14.453125" style="3" customWidth="1"/>
    <col min="10744" max="10744" width="3.453125" style="3" customWidth="1"/>
    <col min="10745" max="10745" width="14.453125" style="3" customWidth="1"/>
    <col min="10746" max="10746" width="3.453125" style="3" customWidth="1"/>
    <col min="10747" max="10747" width="24.54296875" style="3" bestFit="1" customWidth="1"/>
    <col min="10748" max="10748" width="2.453125" style="3" customWidth="1"/>
    <col min="10749" max="10749" width="8.54296875" style="3" customWidth="1"/>
    <col min="10750" max="10750" width="19" style="3" customWidth="1"/>
    <col min="10751" max="10751" width="11.54296875" style="3" bestFit="1" customWidth="1"/>
    <col min="10752" max="10992" width="9.26953125" style="3"/>
    <col min="10993" max="10993" width="6" style="3" customWidth="1"/>
    <col min="10994" max="10994" width="2.54296875" style="3" customWidth="1"/>
    <col min="10995" max="10995" width="52.26953125" style="3" customWidth="1"/>
    <col min="10996" max="10996" width="4.54296875" style="3" customWidth="1"/>
    <col min="10997" max="10997" width="14.26953125" style="3" customWidth="1"/>
    <col min="10998" max="10998" width="3.453125" style="3" customWidth="1"/>
    <col min="10999" max="10999" width="14.453125" style="3" customWidth="1"/>
    <col min="11000" max="11000" width="3.453125" style="3" customWidth="1"/>
    <col min="11001" max="11001" width="14.453125" style="3" customWidth="1"/>
    <col min="11002" max="11002" width="3.453125" style="3" customWidth="1"/>
    <col min="11003" max="11003" width="24.54296875" style="3" bestFit="1" customWidth="1"/>
    <col min="11004" max="11004" width="2.453125" style="3" customWidth="1"/>
    <col min="11005" max="11005" width="8.54296875" style="3" customWidth="1"/>
    <col min="11006" max="11006" width="19" style="3" customWidth="1"/>
    <col min="11007" max="11007" width="11.54296875" style="3" bestFit="1" customWidth="1"/>
    <col min="11008" max="11248" width="9.26953125" style="3"/>
    <col min="11249" max="11249" width="6" style="3" customWidth="1"/>
    <col min="11250" max="11250" width="2.54296875" style="3" customWidth="1"/>
    <col min="11251" max="11251" width="52.26953125" style="3" customWidth="1"/>
    <col min="11252" max="11252" width="4.54296875" style="3" customWidth="1"/>
    <col min="11253" max="11253" width="14.26953125" style="3" customWidth="1"/>
    <col min="11254" max="11254" width="3.453125" style="3" customWidth="1"/>
    <col min="11255" max="11255" width="14.453125" style="3" customWidth="1"/>
    <col min="11256" max="11256" width="3.453125" style="3" customWidth="1"/>
    <col min="11257" max="11257" width="14.453125" style="3" customWidth="1"/>
    <col min="11258" max="11258" width="3.453125" style="3" customWidth="1"/>
    <col min="11259" max="11259" width="24.54296875" style="3" bestFit="1" customWidth="1"/>
    <col min="11260" max="11260" width="2.453125" style="3" customWidth="1"/>
    <col min="11261" max="11261" width="8.54296875" style="3" customWidth="1"/>
    <col min="11262" max="11262" width="19" style="3" customWidth="1"/>
    <col min="11263" max="11263" width="11.54296875" style="3" bestFit="1" customWidth="1"/>
    <col min="11264" max="11504" width="9.26953125" style="3"/>
    <col min="11505" max="11505" width="6" style="3" customWidth="1"/>
    <col min="11506" max="11506" width="2.54296875" style="3" customWidth="1"/>
    <col min="11507" max="11507" width="52.26953125" style="3" customWidth="1"/>
    <col min="11508" max="11508" width="4.54296875" style="3" customWidth="1"/>
    <col min="11509" max="11509" width="14.26953125" style="3" customWidth="1"/>
    <col min="11510" max="11510" width="3.453125" style="3" customWidth="1"/>
    <col min="11511" max="11511" width="14.453125" style="3" customWidth="1"/>
    <col min="11512" max="11512" width="3.453125" style="3" customWidth="1"/>
    <col min="11513" max="11513" width="14.453125" style="3" customWidth="1"/>
    <col min="11514" max="11514" width="3.453125" style="3" customWidth="1"/>
    <col min="11515" max="11515" width="24.54296875" style="3" bestFit="1" customWidth="1"/>
    <col min="11516" max="11516" width="2.453125" style="3" customWidth="1"/>
    <col min="11517" max="11517" width="8.54296875" style="3" customWidth="1"/>
    <col min="11518" max="11518" width="19" style="3" customWidth="1"/>
    <col min="11519" max="11519" width="11.54296875" style="3" bestFit="1" customWidth="1"/>
    <col min="11520" max="11760" width="9.26953125" style="3"/>
    <col min="11761" max="11761" width="6" style="3" customWidth="1"/>
    <col min="11762" max="11762" width="2.54296875" style="3" customWidth="1"/>
    <col min="11763" max="11763" width="52.26953125" style="3" customWidth="1"/>
    <col min="11764" max="11764" width="4.54296875" style="3" customWidth="1"/>
    <col min="11765" max="11765" width="14.26953125" style="3" customWidth="1"/>
    <col min="11766" max="11766" width="3.453125" style="3" customWidth="1"/>
    <col min="11767" max="11767" width="14.453125" style="3" customWidth="1"/>
    <col min="11768" max="11768" width="3.453125" style="3" customWidth="1"/>
    <col min="11769" max="11769" width="14.453125" style="3" customWidth="1"/>
    <col min="11770" max="11770" width="3.453125" style="3" customWidth="1"/>
    <col min="11771" max="11771" width="24.54296875" style="3" bestFit="1" customWidth="1"/>
    <col min="11772" max="11772" width="2.453125" style="3" customWidth="1"/>
    <col min="11773" max="11773" width="8.54296875" style="3" customWidth="1"/>
    <col min="11774" max="11774" width="19" style="3" customWidth="1"/>
    <col min="11775" max="11775" width="11.54296875" style="3" bestFit="1" customWidth="1"/>
    <col min="11776" max="12016" width="9.26953125" style="3"/>
    <col min="12017" max="12017" width="6" style="3" customWidth="1"/>
    <col min="12018" max="12018" width="2.54296875" style="3" customWidth="1"/>
    <col min="12019" max="12019" width="52.26953125" style="3" customWidth="1"/>
    <col min="12020" max="12020" width="4.54296875" style="3" customWidth="1"/>
    <col min="12021" max="12021" width="14.26953125" style="3" customWidth="1"/>
    <col min="12022" max="12022" width="3.453125" style="3" customWidth="1"/>
    <col min="12023" max="12023" width="14.453125" style="3" customWidth="1"/>
    <col min="12024" max="12024" width="3.453125" style="3" customWidth="1"/>
    <col min="12025" max="12025" width="14.453125" style="3" customWidth="1"/>
    <col min="12026" max="12026" width="3.453125" style="3" customWidth="1"/>
    <col min="12027" max="12027" width="24.54296875" style="3" bestFit="1" customWidth="1"/>
    <col min="12028" max="12028" width="2.453125" style="3" customWidth="1"/>
    <col min="12029" max="12029" width="8.54296875" style="3" customWidth="1"/>
    <col min="12030" max="12030" width="19" style="3" customWidth="1"/>
    <col min="12031" max="12031" width="11.54296875" style="3" bestFit="1" customWidth="1"/>
    <col min="12032" max="12272" width="9.26953125" style="3"/>
    <col min="12273" max="12273" width="6" style="3" customWidth="1"/>
    <col min="12274" max="12274" width="2.54296875" style="3" customWidth="1"/>
    <col min="12275" max="12275" width="52.26953125" style="3" customWidth="1"/>
    <col min="12276" max="12276" width="4.54296875" style="3" customWidth="1"/>
    <col min="12277" max="12277" width="14.26953125" style="3" customWidth="1"/>
    <col min="12278" max="12278" width="3.453125" style="3" customWidth="1"/>
    <col min="12279" max="12279" width="14.453125" style="3" customWidth="1"/>
    <col min="12280" max="12280" width="3.453125" style="3" customWidth="1"/>
    <col min="12281" max="12281" width="14.453125" style="3" customWidth="1"/>
    <col min="12282" max="12282" width="3.453125" style="3" customWidth="1"/>
    <col min="12283" max="12283" width="24.54296875" style="3" bestFit="1" customWidth="1"/>
    <col min="12284" max="12284" width="2.453125" style="3" customWidth="1"/>
    <col min="12285" max="12285" width="8.54296875" style="3" customWidth="1"/>
    <col min="12286" max="12286" width="19" style="3" customWidth="1"/>
    <col min="12287" max="12287" width="11.54296875" style="3" bestFit="1" customWidth="1"/>
    <col min="12288" max="12528" width="9.26953125" style="3"/>
    <col min="12529" max="12529" width="6" style="3" customWidth="1"/>
    <col min="12530" max="12530" width="2.54296875" style="3" customWidth="1"/>
    <col min="12531" max="12531" width="52.26953125" style="3" customWidth="1"/>
    <col min="12532" max="12532" width="4.54296875" style="3" customWidth="1"/>
    <col min="12533" max="12533" width="14.26953125" style="3" customWidth="1"/>
    <col min="12534" max="12534" width="3.453125" style="3" customWidth="1"/>
    <col min="12535" max="12535" width="14.453125" style="3" customWidth="1"/>
    <col min="12536" max="12536" width="3.453125" style="3" customWidth="1"/>
    <col min="12537" max="12537" width="14.453125" style="3" customWidth="1"/>
    <col min="12538" max="12538" width="3.453125" style="3" customWidth="1"/>
    <col min="12539" max="12539" width="24.54296875" style="3" bestFit="1" customWidth="1"/>
    <col min="12540" max="12540" width="2.453125" style="3" customWidth="1"/>
    <col min="12541" max="12541" width="8.54296875" style="3" customWidth="1"/>
    <col min="12542" max="12542" width="19" style="3" customWidth="1"/>
    <col min="12543" max="12543" width="11.54296875" style="3" bestFit="1" customWidth="1"/>
    <col min="12544" max="12784" width="9.26953125" style="3"/>
    <col min="12785" max="12785" width="6" style="3" customWidth="1"/>
    <col min="12786" max="12786" width="2.54296875" style="3" customWidth="1"/>
    <col min="12787" max="12787" width="52.26953125" style="3" customWidth="1"/>
    <col min="12788" max="12788" width="4.54296875" style="3" customWidth="1"/>
    <col min="12789" max="12789" width="14.26953125" style="3" customWidth="1"/>
    <col min="12790" max="12790" width="3.453125" style="3" customWidth="1"/>
    <col min="12791" max="12791" width="14.453125" style="3" customWidth="1"/>
    <col min="12792" max="12792" width="3.453125" style="3" customWidth="1"/>
    <col min="12793" max="12793" width="14.453125" style="3" customWidth="1"/>
    <col min="12794" max="12794" width="3.453125" style="3" customWidth="1"/>
    <col min="12795" max="12795" width="24.54296875" style="3" bestFit="1" customWidth="1"/>
    <col min="12796" max="12796" width="2.453125" style="3" customWidth="1"/>
    <col min="12797" max="12797" width="8.54296875" style="3" customWidth="1"/>
    <col min="12798" max="12798" width="19" style="3" customWidth="1"/>
    <col min="12799" max="12799" width="11.54296875" style="3" bestFit="1" customWidth="1"/>
    <col min="12800" max="13040" width="9.26953125" style="3"/>
    <col min="13041" max="13041" width="6" style="3" customWidth="1"/>
    <col min="13042" max="13042" width="2.54296875" style="3" customWidth="1"/>
    <col min="13043" max="13043" width="52.26953125" style="3" customWidth="1"/>
    <col min="13044" max="13044" width="4.54296875" style="3" customWidth="1"/>
    <col min="13045" max="13045" width="14.26953125" style="3" customWidth="1"/>
    <col min="13046" max="13046" width="3.453125" style="3" customWidth="1"/>
    <col min="13047" max="13047" width="14.453125" style="3" customWidth="1"/>
    <col min="13048" max="13048" width="3.453125" style="3" customWidth="1"/>
    <col min="13049" max="13049" width="14.453125" style="3" customWidth="1"/>
    <col min="13050" max="13050" width="3.453125" style="3" customWidth="1"/>
    <col min="13051" max="13051" width="24.54296875" style="3" bestFit="1" customWidth="1"/>
    <col min="13052" max="13052" width="2.453125" style="3" customWidth="1"/>
    <col min="13053" max="13053" width="8.54296875" style="3" customWidth="1"/>
    <col min="13054" max="13054" width="19" style="3" customWidth="1"/>
    <col min="13055" max="13055" width="11.54296875" style="3" bestFit="1" customWidth="1"/>
    <col min="13056" max="13296" width="9.26953125" style="3"/>
    <col min="13297" max="13297" width="6" style="3" customWidth="1"/>
    <col min="13298" max="13298" width="2.54296875" style="3" customWidth="1"/>
    <col min="13299" max="13299" width="52.26953125" style="3" customWidth="1"/>
    <col min="13300" max="13300" width="4.54296875" style="3" customWidth="1"/>
    <col min="13301" max="13301" width="14.26953125" style="3" customWidth="1"/>
    <col min="13302" max="13302" width="3.453125" style="3" customWidth="1"/>
    <col min="13303" max="13303" width="14.453125" style="3" customWidth="1"/>
    <col min="13304" max="13304" width="3.453125" style="3" customWidth="1"/>
    <col min="13305" max="13305" width="14.453125" style="3" customWidth="1"/>
    <col min="13306" max="13306" width="3.453125" style="3" customWidth="1"/>
    <col min="13307" max="13307" width="24.54296875" style="3" bestFit="1" customWidth="1"/>
    <col min="13308" max="13308" width="2.453125" style="3" customWidth="1"/>
    <col min="13309" max="13309" width="8.54296875" style="3" customWidth="1"/>
    <col min="13310" max="13310" width="19" style="3" customWidth="1"/>
    <col min="13311" max="13311" width="11.54296875" style="3" bestFit="1" customWidth="1"/>
    <col min="13312" max="13552" width="9.26953125" style="3"/>
    <col min="13553" max="13553" width="6" style="3" customWidth="1"/>
    <col min="13554" max="13554" width="2.54296875" style="3" customWidth="1"/>
    <col min="13555" max="13555" width="52.26953125" style="3" customWidth="1"/>
    <col min="13556" max="13556" width="4.54296875" style="3" customWidth="1"/>
    <col min="13557" max="13557" width="14.26953125" style="3" customWidth="1"/>
    <col min="13558" max="13558" width="3.453125" style="3" customWidth="1"/>
    <col min="13559" max="13559" width="14.453125" style="3" customWidth="1"/>
    <col min="13560" max="13560" width="3.453125" style="3" customWidth="1"/>
    <col min="13561" max="13561" width="14.453125" style="3" customWidth="1"/>
    <col min="13562" max="13562" width="3.453125" style="3" customWidth="1"/>
    <col min="13563" max="13563" width="24.54296875" style="3" bestFit="1" customWidth="1"/>
    <col min="13564" max="13564" width="2.453125" style="3" customWidth="1"/>
    <col min="13565" max="13565" width="8.54296875" style="3" customWidth="1"/>
    <col min="13566" max="13566" width="19" style="3" customWidth="1"/>
    <col min="13567" max="13567" width="11.54296875" style="3" bestFit="1" customWidth="1"/>
    <col min="13568" max="13808" width="9.26953125" style="3"/>
    <col min="13809" max="13809" width="6" style="3" customWidth="1"/>
    <col min="13810" max="13810" width="2.54296875" style="3" customWidth="1"/>
    <col min="13811" max="13811" width="52.26953125" style="3" customWidth="1"/>
    <col min="13812" max="13812" width="4.54296875" style="3" customWidth="1"/>
    <col min="13813" max="13813" width="14.26953125" style="3" customWidth="1"/>
    <col min="13814" max="13814" width="3.453125" style="3" customWidth="1"/>
    <col min="13815" max="13815" width="14.453125" style="3" customWidth="1"/>
    <col min="13816" max="13816" width="3.453125" style="3" customWidth="1"/>
    <col min="13817" max="13817" width="14.453125" style="3" customWidth="1"/>
    <col min="13818" max="13818" width="3.453125" style="3" customWidth="1"/>
    <col min="13819" max="13819" width="24.54296875" style="3" bestFit="1" customWidth="1"/>
    <col min="13820" max="13820" width="2.453125" style="3" customWidth="1"/>
    <col min="13821" max="13821" width="8.54296875" style="3" customWidth="1"/>
    <col min="13822" max="13822" width="19" style="3" customWidth="1"/>
    <col min="13823" max="13823" width="11.54296875" style="3" bestFit="1" customWidth="1"/>
    <col min="13824" max="14064" width="9.26953125" style="3"/>
    <col min="14065" max="14065" width="6" style="3" customWidth="1"/>
    <col min="14066" max="14066" width="2.54296875" style="3" customWidth="1"/>
    <col min="14067" max="14067" width="52.26953125" style="3" customWidth="1"/>
    <col min="14068" max="14068" width="4.54296875" style="3" customWidth="1"/>
    <col min="14069" max="14069" width="14.26953125" style="3" customWidth="1"/>
    <col min="14070" max="14070" width="3.453125" style="3" customWidth="1"/>
    <col min="14071" max="14071" width="14.453125" style="3" customWidth="1"/>
    <col min="14072" max="14072" width="3.453125" style="3" customWidth="1"/>
    <col min="14073" max="14073" width="14.453125" style="3" customWidth="1"/>
    <col min="14074" max="14074" width="3.453125" style="3" customWidth="1"/>
    <col min="14075" max="14075" width="24.54296875" style="3" bestFit="1" customWidth="1"/>
    <col min="14076" max="14076" width="2.453125" style="3" customWidth="1"/>
    <col min="14077" max="14077" width="8.54296875" style="3" customWidth="1"/>
    <col min="14078" max="14078" width="19" style="3" customWidth="1"/>
    <col min="14079" max="14079" width="11.54296875" style="3" bestFit="1" customWidth="1"/>
    <col min="14080" max="14320" width="9.26953125" style="3"/>
    <col min="14321" max="14321" width="6" style="3" customWidth="1"/>
    <col min="14322" max="14322" width="2.54296875" style="3" customWidth="1"/>
    <col min="14323" max="14323" width="52.26953125" style="3" customWidth="1"/>
    <col min="14324" max="14324" width="4.54296875" style="3" customWidth="1"/>
    <col min="14325" max="14325" width="14.26953125" style="3" customWidth="1"/>
    <col min="14326" max="14326" width="3.453125" style="3" customWidth="1"/>
    <col min="14327" max="14327" width="14.453125" style="3" customWidth="1"/>
    <col min="14328" max="14328" width="3.453125" style="3" customWidth="1"/>
    <col min="14329" max="14329" width="14.453125" style="3" customWidth="1"/>
    <col min="14330" max="14330" width="3.453125" style="3" customWidth="1"/>
    <col min="14331" max="14331" width="24.54296875" style="3" bestFit="1" customWidth="1"/>
    <col min="14332" max="14332" width="2.453125" style="3" customWidth="1"/>
    <col min="14333" max="14333" width="8.54296875" style="3" customWidth="1"/>
    <col min="14334" max="14334" width="19" style="3" customWidth="1"/>
    <col min="14335" max="14335" width="11.54296875" style="3" bestFit="1" customWidth="1"/>
    <col min="14336" max="14576" width="9.26953125" style="3"/>
    <col min="14577" max="14577" width="6" style="3" customWidth="1"/>
    <col min="14578" max="14578" width="2.54296875" style="3" customWidth="1"/>
    <col min="14579" max="14579" width="52.26953125" style="3" customWidth="1"/>
    <col min="14580" max="14580" width="4.54296875" style="3" customWidth="1"/>
    <col min="14581" max="14581" width="14.26953125" style="3" customWidth="1"/>
    <col min="14582" max="14582" width="3.453125" style="3" customWidth="1"/>
    <col min="14583" max="14583" width="14.453125" style="3" customWidth="1"/>
    <col min="14584" max="14584" width="3.453125" style="3" customWidth="1"/>
    <col min="14585" max="14585" width="14.453125" style="3" customWidth="1"/>
    <col min="14586" max="14586" width="3.453125" style="3" customWidth="1"/>
    <col min="14587" max="14587" width="24.54296875" style="3" bestFit="1" customWidth="1"/>
    <col min="14588" max="14588" width="2.453125" style="3" customWidth="1"/>
    <col min="14589" max="14589" width="8.54296875" style="3" customWidth="1"/>
    <col min="14590" max="14590" width="19" style="3" customWidth="1"/>
    <col min="14591" max="14591" width="11.54296875" style="3" bestFit="1" customWidth="1"/>
    <col min="14592" max="14832" width="9.26953125" style="3"/>
    <col min="14833" max="14833" width="6" style="3" customWidth="1"/>
    <col min="14834" max="14834" width="2.54296875" style="3" customWidth="1"/>
    <col min="14835" max="14835" width="52.26953125" style="3" customWidth="1"/>
    <col min="14836" max="14836" width="4.54296875" style="3" customWidth="1"/>
    <col min="14837" max="14837" width="14.26953125" style="3" customWidth="1"/>
    <col min="14838" max="14838" width="3.453125" style="3" customWidth="1"/>
    <col min="14839" max="14839" width="14.453125" style="3" customWidth="1"/>
    <col min="14840" max="14840" width="3.453125" style="3" customWidth="1"/>
    <col min="14841" max="14841" width="14.453125" style="3" customWidth="1"/>
    <col min="14842" max="14842" width="3.453125" style="3" customWidth="1"/>
    <col min="14843" max="14843" width="24.54296875" style="3" bestFit="1" customWidth="1"/>
    <col min="14844" max="14844" width="2.453125" style="3" customWidth="1"/>
    <col min="14845" max="14845" width="8.54296875" style="3" customWidth="1"/>
    <col min="14846" max="14846" width="19" style="3" customWidth="1"/>
    <col min="14847" max="14847" width="11.54296875" style="3" bestFit="1" customWidth="1"/>
    <col min="14848" max="15088" width="9.26953125" style="3"/>
    <col min="15089" max="15089" width="6" style="3" customWidth="1"/>
    <col min="15090" max="15090" width="2.54296875" style="3" customWidth="1"/>
    <col min="15091" max="15091" width="52.26953125" style="3" customWidth="1"/>
    <col min="15092" max="15092" width="4.54296875" style="3" customWidth="1"/>
    <col min="15093" max="15093" width="14.26953125" style="3" customWidth="1"/>
    <col min="15094" max="15094" width="3.453125" style="3" customWidth="1"/>
    <col min="15095" max="15095" width="14.453125" style="3" customWidth="1"/>
    <col min="15096" max="15096" width="3.453125" style="3" customWidth="1"/>
    <col min="15097" max="15097" width="14.453125" style="3" customWidth="1"/>
    <col min="15098" max="15098" width="3.453125" style="3" customWidth="1"/>
    <col min="15099" max="15099" width="24.54296875" style="3" bestFit="1" customWidth="1"/>
    <col min="15100" max="15100" width="2.453125" style="3" customWidth="1"/>
    <col min="15101" max="15101" width="8.54296875" style="3" customWidth="1"/>
    <col min="15102" max="15102" width="19" style="3" customWidth="1"/>
    <col min="15103" max="15103" width="11.54296875" style="3" bestFit="1" customWidth="1"/>
    <col min="15104" max="15344" width="9.26953125" style="3"/>
    <col min="15345" max="15345" width="6" style="3" customWidth="1"/>
    <col min="15346" max="15346" width="2.54296875" style="3" customWidth="1"/>
    <col min="15347" max="15347" width="52.26953125" style="3" customWidth="1"/>
    <col min="15348" max="15348" width="4.54296875" style="3" customWidth="1"/>
    <col min="15349" max="15349" width="14.26953125" style="3" customWidth="1"/>
    <col min="15350" max="15350" width="3.453125" style="3" customWidth="1"/>
    <col min="15351" max="15351" width="14.453125" style="3" customWidth="1"/>
    <col min="15352" max="15352" width="3.453125" style="3" customWidth="1"/>
    <col min="15353" max="15353" width="14.453125" style="3" customWidth="1"/>
    <col min="15354" max="15354" width="3.453125" style="3" customWidth="1"/>
    <col min="15355" max="15355" width="24.54296875" style="3" bestFit="1" customWidth="1"/>
    <col min="15356" max="15356" width="2.453125" style="3" customWidth="1"/>
    <col min="15357" max="15357" width="8.54296875" style="3" customWidth="1"/>
    <col min="15358" max="15358" width="19" style="3" customWidth="1"/>
    <col min="15359" max="15359" width="11.54296875" style="3" bestFit="1" customWidth="1"/>
    <col min="15360" max="15600" width="9.26953125" style="3"/>
    <col min="15601" max="15601" width="6" style="3" customWidth="1"/>
    <col min="15602" max="15602" width="2.54296875" style="3" customWidth="1"/>
    <col min="15603" max="15603" width="52.26953125" style="3" customWidth="1"/>
    <col min="15604" max="15604" width="4.54296875" style="3" customWidth="1"/>
    <col min="15605" max="15605" width="14.26953125" style="3" customWidth="1"/>
    <col min="15606" max="15606" width="3.453125" style="3" customWidth="1"/>
    <col min="15607" max="15607" width="14.453125" style="3" customWidth="1"/>
    <col min="15608" max="15608" width="3.453125" style="3" customWidth="1"/>
    <col min="15609" max="15609" width="14.453125" style="3" customWidth="1"/>
    <col min="15610" max="15610" width="3.453125" style="3" customWidth="1"/>
    <col min="15611" max="15611" width="24.54296875" style="3" bestFit="1" customWidth="1"/>
    <col min="15612" max="15612" width="2.453125" style="3" customWidth="1"/>
    <col min="15613" max="15613" width="8.54296875" style="3" customWidth="1"/>
    <col min="15614" max="15614" width="19" style="3" customWidth="1"/>
    <col min="15615" max="15615" width="11.54296875" style="3" bestFit="1" customWidth="1"/>
    <col min="15616" max="15856" width="9.26953125" style="3"/>
    <col min="15857" max="15857" width="6" style="3" customWidth="1"/>
    <col min="15858" max="15858" width="2.54296875" style="3" customWidth="1"/>
    <col min="15859" max="15859" width="52.26953125" style="3" customWidth="1"/>
    <col min="15860" max="15860" width="4.54296875" style="3" customWidth="1"/>
    <col min="15861" max="15861" width="14.26953125" style="3" customWidth="1"/>
    <col min="15862" max="15862" width="3.453125" style="3" customWidth="1"/>
    <col min="15863" max="15863" width="14.453125" style="3" customWidth="1"/>
    <col min="15864" max="15864" width="3.453125" style="3" customWidth="1"/>
    <col min="15865" max="15865" width="14.453125" style="3" customWidth="1"/>
    <col min="15866" max="15866" width="3.453125" style="3" customWidth="1"/>
    <col min="15867" max="15867" width="24.54296875" style="3" bestFit="1" customWidth="1"/>
    <col min="15868" max="15868" width="2.453125" style="3" customWidth="1"/>
    <col min="15869" max="15869" width="8.54296875" style="3" customWidth="1"/>
    <col min="15870" max="15870" width="19" style="3" customWidth="1"/>
    <col min="15871" max="15871" width="11.54296875" style="3" bestFit="1" customWidth="1"/>
    <col min="15872" max="16112" width="9.26953125" style="3"/>
    <col min="16113" max="16113" width="6" style="3" customWidth="1"/>
    <col min="16114" max="16114" width="2.54296875" style="3" customWidth="1"/>
    <col min="16115" max="16115" width="52.26953125" style="3" customWidth="1"/>
    <col min="16116" max="16116" width="4.54296875" style="3" customWidth="1"/>
    <col min="16117" max="16117" width="14.26953125" style="3" customWidth="1"/>
    <col min="16118" max="16118" width="3.453125" style="3" customWidth="1"/>
    <col min="16119" max="16119" width="14.453125" style="3" customWidth="1"/>
    <col min="16120" max="16120" width="3.453125" style="3" customWidth="1"/>
    <col min="16121" max="16121" width="14.453125" style="3" customWidth="1"/>
    <col min="16122" max="16122" width="3.453125" style="3" customWidth="1"/>
    <col min="16123" max="16123" width="24.54296875" style="3" bestFit="1" customWidth="1"/>
    <col min="16124" max="16124" width="2.453125" style="3" customWidth="1"/>
    <col min="16125" max="16125" width="8.54296875" style="3" customWidth="1"/>
    <col min="16126" max="16126" width="19" style="3" customWidth="1"/>
    <col min="16127" max="16127" width="11.54296875" style="3" bestFit="1" customWidth="1"/>
    <col min="16128" max="16384" width="9.26953125" style="3"/>
  </cols>
  <sheetData>
    <row r="1" spans="1:6" x14ac:dyDescent="0.3">
      <c r="A1" s="750" t="str">
        <f>'Table of Contents'!A1:C1</f>
        <v>Versant Power</v>
      </c>
      <c r="B1" s="750"/>
      <c r="C1" s="750"/>
      <c r="D1" s="750"/>
      <c r="E1" s="750"/>
      <c r="F1" s="750"/>
    </row>
    <row r="2" spans="1:6" x14ac:dyDescent="0.3">
      <c r="A2" s="750" t="str">
        <f>'Table of Contents'!A2:C2</f>
        <v>Annual Transmission Revenue Requirements (ATRR)</v>
      </c>
      <c r="B2" s="750"/>
      <c r="C2" s="750"/>
      <c r="D2" s="750"/>
      <c r="E2" s="750"/>
      <c r="F2" s="750"/>
    </row>
    <row r="3" spans="1:6" x14ac:dyDescent="0.3">
      <c r="A3" s="750" t="str">
        <f>'Table of Contents'!A3:C3</f>
        <v>Per Appendix A to Attachment F of the ISO New England Inc. Open Access Transmission Tariff</v>
      </c>
      <c r="B3" s="750"/>
      <c r="C3" s="750"/>
      <c r="D3" s="750"/>
      <c r="E3" s="750"/>
      <c r="F3" s="750"/>
    </row>
    <row r="4" spans="1:6" x14ac:dyDescent="0.3">
      <c r="A4" s="750" t="s">
        <v>175</v>
      </c>
      <c r="B4" s="750"/>
      <c r="C4" s="750"/>
      <c r="D4" s="750"/>
      <c r="E4" s="750"/>
      <c r="F4" s="750"/>
    </row>
    <row r="5" spans="1:6" x14ac:dyDescent="0.3">
      <c r="A5" s="750" t="s">
        <v>18</v>
      </c>
      <c r="B5" s="750"/>
      <c r="C5" s="750"/>
      <c r="D5" s="750"/>
      <c r="E5" s="750"/>
      <c r="F5" s="750"/>
    </row>
    <row r="6" spans="1:6" x14ac:dyDescent="0.3">
      <c r="A6" s="750" t="str">
        <f>'WS 4 O&amp;M Detail'!A6:L6</f>
        <v>For Costs in 2023</v>
      </c>
      <c r="B6" s="750"/>
      <c r="C6" s="750"/>
      <c r="D6" s="750"/>
      <c r="E6" s="750"/>
      <c r="F6" s="750"/>
    </row>
    <row r="7" spans="1:6" x14ac:dyDescent="0.3">
      <c r="A7" s="526"/>
      <c r="B7" s="526"/>
      <c r="C7" s="526"/>
      <c r="D7" s="526"/>
      <c r="E7" s="526"/>
      <c r="F7" s="526"/>
    </row>
    <row r="8" spans="1:6" x14ac:dyDescent="0.3">
      <c r="A8" s="526"/>
      <c r="B8" s="59" t="s">
        <v>115</v>
      </c>
      <c r="C8" s="526"/>
      <c r="D8" s="16" t="s">
        <v>12</v>
      </c>
      <c r="E8" s="16"/>
      <c r="F8" s="16" t="s">
        <v>16</v>
      </c>
    </row>
    <row r="9" spans="1:6" x14ac:dyDescent="0.3">
      <c r="A9" s="19" t="s">
        <v>47</v>
      </c>
    </row>
    <row r="10" spans="1:6" x14ac:dyDescent="0.3">
      <c r="A10" s="43" t="s">
        <v>46</v>
      </c>
      <c r="B10" s="139" t="s">
        <v>25</v>
      </c>
      <c r="D10" s="43" t="s">
        <v>2</v>
      </c>
      <c r="E10" s="16" t="s">
        <v>60</v>
      </c>
      <c r="F10" s="43" t="s">
        <v>1</v>
      </c>
    </row>
    <row r="11" spans="1:6" x14ac:dyDescent="0.3">
      <c r="A11" s="16"/>
      <c r="B11" s="45" t="s">
        <v>611</v>
      </c>
      <c r="C11" s="45"/>
    </row>
    <row r="12" spans="1:6" x14ac:dyDescent="0.3">
      <c r="A12" s="16">
        <v>1</v>
      </c>
      <c r="B12" s="3" t="s">
        <v>9</v>
      </c>
      <c r="D12" s="46">
        <v>2912173.36</v>
      </c>
      <c r="E12" s="16" t="s">
        <v>57</v>
      </c>
      <c r="F12" s="3" t="s">
        <v>466</v>
      </c>
    </row>
    <row r="13" spans="1:6" x14ac:dyDescent="0.3">
      <c r="A13" s="16">
        <f>A12+1</f>
        <v>2</v>
      </c>
      <c r="B13" s="47" t="s">
        <v>728</v>
      </c>
      <c r="C13" s="47"/>
      <c r="D13" s="49">
        <f>D12</f>
        <v>2912173.36</v>
      </c>
      <c r="E13" s="36"/>
    </row>
    <row r="14" spans="1:6" x14ac:dyDescent="0.3">
      <c r="A14" s="16" t="s">
        <v>43</v>
      </c>
      <c r="D14" s="4"/>
      <c r="E14" s="4"/>
    </row>
    <row r="15" spans="1:6" x14ac:dyDescent="0.3">
      <c r="A15" s="16">
        <f>A13+1</f>
        <v>3</v>
      </c>
      <c r="B15" s="3" t="s">
        <v>10</v>
      </c>
      <c r="D15" s="46">
        <v>34864531.545000002</v>
      </c>
      <c r="E15" s="13"/>
      <c r="F15" s="3" t="s">
        <v>412</v>
      </c>
    </row>
    <row r="16" spans="1:6" x14ac:dyDescent="0.3">
      <c r="A16" s="16">
        <f>A15+1</f>
        <v>4</v>
      </c>
      <c r="B16" s="3" t="s">
        <v>11</v>
      </c>
      <c r="D16" s="48">
        <v>7549333.5899999999</v>
      </c>
      <c r="E16" s="36"/>
      <c r="F16" s="3" t="s">
        <v>413</v>
      </c>
    </row>
    <row r="17" spans="1:6" x14ac:dyDescent="0.3">
      <c r="A17" s="16">
        <f>A16+1</f>
        <v>5</v>
      </c>
      <c r="B17" s="47" t="s">
        <v>784</v>
      </c>
      <c r="C17" s="47"/>
      <c r="D17" s="49">
        <f>D15-D16</f>
        <v>27315197.955000002</v>
      </c>
      <c r="E17" s="36"/>
    </row>
    <row r="18" spans="1:6" x14ac:dyDescent="0.3">
      <c r="A18" s="16"/>
    </row>
    <row r="19" spans="1:6" ht="13.5" thickBot="1" x14ac:dyDescent="0.35">
      <c r="A19" s="16">
        <f>A17+1</f>
        <v>6</v>
      </c>
      <c r="B19" s="3" t="s">
        <v>785</v>
      </c>
      <c r="C19" s="16" t="s">
        <v>59</v>
      </c>
      <c r="D19" s="227">
        <f>IFERROR(D13/D17,0)</f>
        <v>0.10661366484685977</v>
      </c>
      <c r="E19" s="148"/>
    </row>
    <row r="20" spans="1:6" ht="13.5" thickTop="1" x14ac:dyDescent="0.3">
      <c r="A20" s="16" t="s">
        <v>43</v>
      </c>
    </row>
    <row r="21" spans="1:6" x14ac:dyDescent="0.3">
      <c r="A21" s="16"/>
      <c r="B21" s="45" t="s">
        <v>631</v>
      </c>
      <c r="C21" s="45"/>
    </row>
    <row r="22" spans="1:6" x14ac:dyDescent="0.3">
      <c r="A22" s="16">
        <f>A19+1</f>
        <v>7</v>
      </c>
      <c r="B22" s="3" t="s">
        <v>75</v>
      </c>
      <c r="D22" s="13">
        <f>AVERAGE('WS 3a 5-Qtr Avg. Inv. Base'!F27,'WS 3a 5-Qtr Avg. Inv. Base'!N27)</f>
        <v>591603932.62000012</v>
      </c>
      <c r="E22" s="13"/>
      <c r="F22" s="24" t="s">
        <v>199</v>
      </c>
    </row>
    <row r="23" spans="1:6" x14ac:dyDescent="0.3">
      <c r="A23" s="16">
        <f>A22+1</f>
        <v>8</v>
      </c>
      <c r="B23" s="3" t="s">
        <v>786</v>
      </c>
      <c r="D23" s="36">
        <f>'WS 3 Inv Base Detail'!N16</f>
        <v>15864470.904268052</v>
      </c>
      <c r="E23" s="36"/>
      <c r="F23" s="3" t="s">
        <v>185</v>
      </c>
    </row>
    <row r="24" spans="1:6" x14ac:dyDescent="0.3">
      <c r="A24" s="16">
        <f t="shared" ref="A24:A25" si="0">A23+1</f>
        <v>9</v>
      </c>
      <c r="B24" s="3" t="s">
        <v>787</v>
      </c>
      <c r="D24" s="36">
        <f>'WS 3 Inv Base Detail'!N17</f>
        <v>12682025.445133653</v>
      </c>
      <c r="E24" s="36"/>
      <c r="F24" s="3" t="s">
        <v>186</v>
      </c>
    </row>
    <row r="25" spans="1:6" x14ac:dyDescent="0.3">
      <c r="A25" s="16">
        <f t="shared" si="0"/>
        <v>10</v>
      </c>
      <c r="B25" s="47" t="s">
        <v>788</v>
      </c>
      <c r="C25" s="47"/>
      <c r="D25" s="49">
        <f>D22+D23+D24</f>
        <v>620150428.96940184</v>
      </c>
      <c r="E25" s="4"/>
    </row>
    <row r="26" spans="1:6" x14ac:dyDescent="0.3">
      <c r="A26" s="16" t="s">
        <v>43</v>
      </c>
      <c r="D26" s="4"/>
      <c r="E26" s="4"/>
    </row>
    <row r="27" spans="1:6" x14ac:dyDescent="0.3">
      <c r="A27" s="16">
        <f>A25+1</f>
        <v>11</v>
      </c>
      <c r="B27" s="3" t="s">
        <v>145</v>
      </c>
      <c r="D27" s="13">
        <f>AVERAGE('WS 3a 5-Qtr Avg. Inv. Base'!F29,'WS 3a 5-Qtr Avg. Inv. Base'!N29)</f>
        <v>1289629601.3200002</v>
      </c>
      <c r="E27" s="4"/>
      <c r="F27" s="24" t="s">
        <v>205</v>
      </c>
    </row>
    <row r="28" spans="1:6" x14ac:dyDescent="0.3">
      <c r="A28" s="16" t="s">
        <v>43</v>
      </c>
      <c r="D28" s="4"/>
      <c r="E28" s="4"/>
    </row>
    <row r="29" spans="1:6" ht="13.5" thickBot="1" x14ac:dyDescent="0.35">
      <c r="A29" s="16">
        <f>A27+1</f>
        <v>12</v>
      </c>
      <c r="B29" s="3" t="s">
        <v>789</v>
      </c>
      <c r="D29" s="227">
        <f>IFERROR(D25/D27,0)</f>
        <v>0.48087484060124469</v>
      </c>
      <c r="E29" s="7"/>
    </row>
    <row r="30" spans="1:6" ht="13.5" thickTop="1" x14ac:dyDescent="0.3">
      <c r="A30" s="16"/>
      <c r="D30" s="7"/>
      <c r="E30" s="7"/>
    </row>
    <row r="31" spans="1:6" x14ac:dyDescent="0.3">
      <c r="A31" s="153" t="s">
        <v>248</v>
      </c>
      <c r="D31" s="7"/>
      <c r="E31" s="7"/>
    </row>
    <row r="32" spans="1:6" x14ac:dyDescent="0.3">
      <c r="A32" s="16" t="s">
        <v>56</v>
      </c>
      <c r="B32" s="1" t="s">
        <v>317</v>
      </c>
      <c r="D32" s="7"/>
      <c r="E32" s="7"/>
    </row>
    <row r="33" spans="1:12" x14ac:dyDescent="0.3">
      <c r="A33" s="16" t="s">
        <v>57</v>
      </c>
      <c r="B33" s="11" t="s">
        <v>727</v>
      </c>
    </row>
    <row r="34" spans="1:12" x14ac:dyDescent="0.3">
      <c r="A34" s="16" t="s">
        <v>59</v>
      </c>
      <c r="B34" s="533" t="s">
        <v>1056</v>
      </c>
      <c r="C34" s="525"/>
      <c r="D34" s="525"/>
      <c r="E34" s="525"/>
      <c r="F34" s="525"/>
      <c r="G34" s="525"/>
      <c r="H34" s="525"/>
      <c r="I34" s="525"/>
      <c r="J34" s="525"/>
      <c r="K34" s="525"/>
      <c r="L34" s="525"/>
    </row>
    <row r="35" spans="1:12" x14ac:dyDescent="0.3">
      <c r="A35" s="16" t="s">
        <v>60</v>
      </c>
      <c r="B35" s="3" t="s">
        <v>1052</v>
      </c>
    </row>
    <row r="37" spans="1:12" x14ac:dyDescent="0.3">
      <c r="A37" s="16"/>
    </row>
  </sheetData>
  <mergeCells count="6">
    <mergeCell ref="A6:F6"/>
    <mergeCell ref="A1:F1"/>
    <mergeCell ref="A2:F2"/>
    <mergeCell ref="A3:F3"/>
    <mergeCell ref="A4:F4"/>
    <mergeCell ref="A5:F5"/>
  </mergeCells>
  <pageMargins left="0.7" right="0.7" top="0.75" bottom="0.75" header="0.3" footer="0.3"/>
  <pageSetup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9"/>
  <sheetViews>
    <sheetView topLeftCell="A2" zoomScaleNormal="100" zoomScalePageLayoutView="40" workbookViewId="0">
      <selection activeCell="J37" sqref="J37"/>
    </sheetView>
  </sheetViews>
  <sheetFormatPr defaultColWidth="9.26953125" defaultRowHeight="12.5" x14ac:dyDescent="0.25"/>
  <cols>
    <col min="1" max="1" width="6" style="534" bestFit="1" customWidth="1"/>
    <col min="2" max="2" width="49" style="531" customWidth="1"/>
    <col min="3" max="3" width="1.7265625" style="531" customWidth="1"/>
    <col min="4" max="4" width="11.453125" style="531" customWidth="1"/>
    <col min="5" max="5" width="5.54296875" style="531" bestFit="1" customWidth="1"/>
    <col min="6" max="6" width="14.453125" style="531" customWidth="1"/>
    <col min="7" max="7" width="5.1796875" style="531" bestFit="1" customWidth="1"/>
    <col min="8" max="8" width="14.453125" style="531" customWidth="1"/>
    <col min="9" max="9" width="2.7265625" style="531" bestFit="1" customWidth="1"/>
    <col min="10" max="10" width="58.453125" style="535" bestFit="1" customWidth="1"/>
    <col min="11" max="16384" width="9.26953125" style="531"/>
  </cols>
  <sheetData>
    <row r="1" spans="1:10" ht="13" x14ac:dyDescent="0.3">
      <c r="A1" s="753" t="str">
        <f>'Table of Contents'!A1:C1</f>
        <v>Versant Power</v>
      </c>
      <c r="B1" s="753"/>
      <c r="C1" s="753"/>
      <c r="D1" s="753"/>
      <c r="E1" s="753"/>
      <c r="F1" s="753"/>
      <c r="G1" s="753"/>
      <c r="H1" s="753"/>
      <c r="I1" s="753"/>
      <c r="J1" s="753"/>
    </row>
    <row r="2" spans="1:10" ht="13" x14ac:dyDescent="0.3">
      <c r="A2" s="753" t="str">
        <f>'Table of Contents'!A2:C2</f>
        <v>Annual Transmission Revenue Requirements (ATRR)</v>
      </c>
      <c r="B2" s="753"/>
      <c r="C2" s="753"/>
      <c r="D2" s="753"/>
      <c r="E2" s="753"/>
      <c r="F2" s="753"/>
      <c r="G2" s="753"/>
      <c r="H2" s="753"/>
      <c r="I2" s="753"/>
      <c r="J2" s="753"/>
    </row>
    <row r="3" spans="1:10" ht="13" x14ac:dyDescent="0.3">
      <c r="A3" s="753" t="str">
        <f>'Table of Contents'!A3:C3</f>
        <v>Per Appendix A to Attachment F of the ISO New England Inc. Open Access Transmission Tariff</v>
      </c>
      <c r="B3" s="753"/>
      <c r="C3" s="753"/>
      <c r="D3" s="753"/>
      <c r="E3" s="753"/>
      <c r="F3" s="753"/>
      <c r="G3" s="753"/>
      <c r="H3" s="753"/>
      <c r="I3" s="753"/>
      <c r="J3" s="753"/>
    </row>
    <row r="4" spans="1:10" ht="13" x14ac:dyDescent="0.3">
      <c r="A4" s="753" t="s">
        <v>24</v>
      </c>
      <c r="B4" s="753"/>
      <c r="C4" s="753"/>
      <c r="D4" s="753"/>
      <c r="E4" s="753"/>
      <c r="F4" s="753"/>
      <c r="G4" s="753"/>
      <c r="H4" s="753"/>
      <c r="I4" s="753"/>
      <c r="J4" s="753"/>
    </row>
    <row r="5" spans="1:10" ht="13" x14ac:dyDescent="0.3">
      <c r="A5" s="753" t="s">
        <v>777</v>
      </c>
      <c r="B5" s="753"/>
      <c r="C5" s="753"/>
      <c r="D5" s="753"/>
      <c r="E5" s="753"/>
      <c r="F5" s="753"/>
      <c r="G5" s="753"/>
      <c r="H5" s="753"/>
      <c r="I5" s="753"/>
      <c r="J5" s="753"/>
    </row>
    <row r="6" spans="1:10" ht="13" x14ac:dyDescent="0.3">
      <c r="A6" s="753" t="str">
        <f>'WS 5 Allocation Factors'!A6:F6</f>
        <v>For Costs in 2023</v>
      </c>
      <c r="B6" s="753"/>
      <c r="C6" s="753"/>
      <c r="D6" s="753"/>
      <c r="E6" s="753"/>
      <c r="F6" s="753"/>
      <c r="G6" s="753"/>
      <c r="H6" s="753"/>
      <c r="I6" s="753"/>
      <c r="J6" s="753"/>
    </row>
    <row r="7" spans="1:10" ht="13" x14ac:dyDescent="0.3">
      <c r="A7" s="527"/>
      <c r="B7" s="527"/>
      <c r="C7" s="527"/>
      <c r="D7" s="527"/>
      <c r="E7" s="527"/>
      <c r="F7" s="527"/>
      <c r="G7" s="527"/>
      <c r="H7" s="527"/>
      <c r="I7" s="527"/>
      <c r="J7" s="527"/>
    </row>
    <row r="8" spans="1:10" ht="13" x14ac:dyDescent="0.3">
      <c r="B8" s="59" t="s">
        <v>115</v>
      </c>
      <c r="C8" s="2"/>
      <c r="D8" s="2"/>
      <c r="F8" s="8" t="s">
        <v>12</v>
      </c>
      <c r="G8" s="8"/>
      <c r="H8" s="8" t="s">
        <v>16</v>
      </c>
      <c r="I8" s="8"/>
      <c r="J8" s="8" t="s">
        <v>22</v>
      </c>
    </row>
    <row r="9" spans="1:10" ht="13" x14ac:dyDescent="0.3">
      <c r="A9" s="75" t="s">
        <v>47</v>
      </c>
      <c r="B9" s="8"/>
      <c r="C9" s="8"/>
      <c r="D9" s="527" t="s">
        <v>108</v>
      </c>
      <c r="E9" s="11"/>
      <c r="J9" s="531"/>
    </row>
    <row r="10" spans="1:10" ht="13" x14ac:dyDescent="0.3">
      <c r="A10" s="41" t="s">
        <v>46</v>
      </c>
      <c r="B10" s="41" t="s">
        <v>25</v>
      </c>
      <c r="C10" s="10"/>
      <c r="D10" s="41" t="s">
        <v>116</v>
      </c>
      <c r="E10" s="10"/>
      <c r="F10" s="69" t="s">
        <v>1420</v>
      </c>
      <c r="G10" s="527"/>
      <c r="H10" s="69" t="s">
        <v>1421</v>
      </c>
      <c r="I10" s="8" t="s">
        <v>70</v>
      </c>
      <c r="J10" s="41" t="s">
        <v>1</v>
      </c>
    </row>
    <row r="11" spans="1:10" ht="13" x14ac:dyDescent="0.3">
      <c r="A11" s="527"/>
      <c r="B11" s="394" t="s">
        <v>590</v>
      </c>
      <c r="C11" s="10"/>
      <c r="D11" s="527"/>
      <c r="E11" s="10"/>
      <c r="F11" s="75"/>
      <c r="G11" s="527"/>
      <c r="H11" s="75"/>
      <c r="I11" s="527"/>
      <c r="J11" s="527"/>
    </row>
    <row r="12" spans="1:10" ht="13" x14ac:dyDescent="0.3">
      <c r="A12" s="8">
        <v>1</v>
      </c>
      <c r="B12" s="11" t="s">
        <v>80</v>
      </c>
      <c r="C12" s="11"/>
      <c r="D12" s="8">
        <v>221</v>
      </c>
      <c r="E12" s="11"/>
      <c r="F12" s="74">
        <v>0</v>
      </c>
      <c r="G12" s="71"/>
      <c r="H12" s="74">
        <v>0</v>
      </c>
      <c r="I12" s="71"/>
      <c r="J12" s="9" t="s">
        <v>726</v>
      </c>
    </row>
    <row r="13" spans="1:10" ht="13" x14ac:dyDescent="0.3">
      <c r="A13" s="8">
        <f>A12+1</f>
        <v>2</v>
      </c>
      <c r="B13" s="11" t="s">
        <v>91</v>
      </c>
      <c r="C13" s="11"/>
      <c r="D13" s="8">
        <v>222</v>
      </c>
      <c r="E13" s="11"/>
      <c r="F13" s="74">
        <v>0</v>
      </c>
      <c r="G13" s="71"/>
      <c r="H13" s="74">
        <v>0</v>
      </c>
      <c r="I13" s="71"/>
      <c r="J13" s="9" t="s">
        <v>725</v>
      </c>
    </row>
    <row r="14" spans="1:10" ht="13" x14ac:dyDescent="0.3">
      <c r="A14" s="8">
        <f t="shared" ref="A14:A22" si="0">A13+1</f>
        <v>3</v>
      </c>
      <c r="B14" s="11" t="s">
        <v>81</v>
      </c>
      <c r="C14" s="11"/>
      <c r="D14" s="8">
        <v>223</v>
      </c>
      <c r="E14" s="8" t="s">
        <v>56</v>
      </c>
      <c r="F14" s="74">
        <v>0</v>
      </c>
      <c r="G14" s="71"/>
      <c r="H14" s="74">
        <v>0</v>
      </c>
      <c r="I14" s="71"/>
      <c r="J14" s="9" t="s">
        <v>724</v>
      </c>
    </row>
    <row r="15" spans="1:10" ht="13" x14ac:dyDescent="0.3">
      <c r="A15" s="8">
        <f t="shared" si="0"/>
        <v>4</v>
      </c>
      <c r="B15" s="11" t="s">
        <v>82</v>
      </c>
      <c r="C15" s="11"/>
      <c r="D15" s="8">
        <v>224</v>
      </c>
      <c r="E15" s="11"/>
      <c r="F15" s="74">
        <v>460000000</v>
      </c>
      <c r="G15" s="71"/>
      <c r="H15" s="74">
        <v>560000000</v>
      </c>
      <c r="I15" s="71"/>
      <c r="J15" s="9" t="s">
        <v>723</v>
      </c>
    </row>
    <row r="16" spans="1:10" ht="13" x14ac:dyDescent="0.3">
      <c r="A16" s="8">
        <f t="shared" si="0"/>
        <v>5</v>
      </c>
      <c r="B16" s="11" t="s">
        <v>83</v>
      </c>
      <c r="C16" s="11"/>
      <c r="D16" s="8">
        <v>225</v>
      </c>
      <c r="E16" s="11"/>
      <c r="F16" s="74">
        <v>0</v>
      </c>
      <c r="G16" s="71"/>
      <c r="H16" s="74">
        <v>0</v>
      </c>
      <c r="I16" s="71"/>
      <c r="J16" s="9" t="s">
        <v>722</v>
      </c>
    </row>
    <row r="17" spans="1:10" ht="13" x14ac:dyDescent="0.3">
      <c r="A17" s="8">
        <f t="shared" si="0"/>
        <v>6</v>
      </c>
      <c r="B17" s="11" t="s">
        <v>106</v>
      </c>
      <c r="C17" s="11"/>
      <c r="D17" s="8">
        <v>226</v>
      </c>
      <c r="E17" s="11"/>
      <c r="F17" s="74">
        <v>0</v>
      </c>
      <c r="G17" s="71"/>
      <c r="H17" s="74">
        <v>0</v>
      </c>
      <c r="I17" s="71"/>
      <c r="J17" s="9" t="s">
        <v>721</v>
      </c>
    </row>
    <row r="18" spans="1:10" ht="13" x14ac:dyDescent="0.3">
      <c r="A18" s="8">
        <f t="shared" si="0"/>
        <v>7</v>
      </c>
      <c r="B18" s="11" t="s">
        <v>92</v>
      </c>
      <c r="C18" s="11"/>
      <c r="D18" s="8">
        <v>181</v>
      </c>
      <c r="E18" s="11"/>
      <c r="F18" s="74">
        <v>-1990154</v>
      </c>
      <c r="G18" s="71"/>
      <c r="H18" s="74">
        <v>-2306829</v>
      </c>
      <c r="I18" s="71"/>
      <c r="J18" s="9" t="s">
        <v>720</v>
      </c>
    </row>
    <row r="19" spans="1:10" ht="13" x14ac:dyDescent="0.3">
      <c r="A19" s="8">
        <f t="shared" si="0"/>
        <v>8</v>
      </c>
      <c r="B19" s="11" t="s">
        <v>134</v>
      </c>
      <c r="C19" s="11"/>
      <c r="D19" s="8">
        <v>189</v>
      </c>
      <c r="E19" s="11"/>
      <c r="F19" s="74">
        <v>0</v>
      </c>
      <c r="G19" s="71"/>
      <c r="H19" s="74">
        <v>0</v>
      </c>
      <c r="I19" s="71"/>
      <c r="J19" s="9" t="s">
        <v>719</v>
      </c>
    </row>
    <row r="20" spans="1:10" ht="13" x14ac:dyDescent="0.3">
      <c r="A20" s="8">
        <f t="shared" si="0"/>
        <v>9</v>
      </c>
      <c r="B20" s="11" t="s">
        <v>105</v>
      </c>
      <c r="C20" s="11"/>
      <c r="D20" s="8"/>
      <c r="E20" s="8" t="s">
        <v>57</v>
      </c>
      <c r="F20" s="74">
        <v>0</v>
      </c>
      <c r="G20" s="71"/>
      <c r="H20" s="74">
        <v>0</v>
      </c>
      <c r="I20" s="71"/>
      <c r="J20" s="78" t="s">
        <v>1175</v>
      </c>
    </row>
    <row r="21" spans="1:10" ht="13" x14ac:dyDescent="0.3">
      <c r="A21" s="8">
        <f t="shared" si="0"/>
        <v>10</v>
      </c>
      <c r="B21" s="11" t="s">
        <v>84</v>
      </c>
      <c r="C21" s="11"/>
      <c r="D21" s="8">
        <v>257</v>
      </c>
      <c r="E21" s="11"/>
      <c r="F21" s="74">
        <v>0</v>
      </c>
      <c r="G21" s="71"/>
      <c r="H21" s="74">
        <v>0</v>
      </c>
      <c r="I21" s="71"/>
      <c r="J21" s="9" t="s">
        <v>718</v>
      </c>
    </row>
    <row r="22" spans="1:10" ht="13.5" thickBot="1" x14ac:dyDescent="0.35">
      <c r="A22" s="8">
        <f t="shared" si="0"/>
        <v>11</v>
      </c>
      <c r="B22" s="22" t="s">
        <v>179</v>
      </c>
      <c r="C22" s="11"/>
      <c r="D22" s="8"/>
      <c r="E22" s="11"/>
      <c r="F22" s="73">
        <f>SUM(F12:F21)</f>
        <v>458009846</v>
      </c>
      <c r="G22" s="71"/>
      <c r="H22" s="73">
        <f>SUM(H12:H21)</f>
        <v>557693171</v>
      </c>
      <c r="I22" s="71"/>
      <c r="J22" s="9"/>
    </row>
    <row r="23" spans="1:10" ht="13.5" thickTop="1" x14ac:dyDescent="0.3">
      <c r="A23" s="8" t="str">
        <f>IF(B23&lt;&gt;"",COUNTA($B$10:B23),"")</f>
        <v/>
      </c>
      <c r="B23" s="11"/>
      <c r="C23" s="11"/>
      <c r="D23" s="8"/>
      <c r="E23" s="11"/>
      <c r="F23" s="70"/>
      <c r="G23" s="71"/>
      <c r="H23" s="70"/>
      <c r="I23" s="71"/>
      <c r="J23" s="9"/>
    </row>
    <row r="24" spans="1:10" ht="13" x14ac:dyDescent="0.3">
      <c r="A24" s="8">
        <f>A22+1</f>
        <v>12</v>
      </c>
      <c r="B24" s="11" t="s">
        <v>85</v>
      </c>
      <c r="C24" s="11"/>
      <c r="D24" s="8">
        <v>427</v>
      </c>
      <c r="E24" s="11"/>
      <c r="F24" s="71"/>
      <c r="G24" s="71"/>
      <c r="H24" s="74">
        <v>20462490</v>
      </c>
      <c r="I24" s="71"/>
      <c r="J24" s="9" t="s">
        <v>717</v>
      </c>
    </row>
    <row r="25" spans="1:10" ht="13" x14ac:dyDescent="0.3">
      <c r="A25" s="8">
        <f>A24+1</f>
        <v>13</v>
      </c>
      <c r="B25" s="11" t="s">
        <v>226</v>
      </c>
      <c r="C25" s="11"/>
      <c r="D25" s="8">
        <v>428</v>
      </c>
      <c r="E25" s="11"/>
      <c r="F25" s="71"/>
      <c r="G25" s="71"/>
      <c r="H25" s="74">
        <v>145617</v>
      </c>
      <c r="I25" s="71"/>
      <c r="J25" s="9" t="s">
        <v>716</v>
      </c>
    </row>
    <row r="26" spans="1:10" ht="13" x14ac:dyDescent="0.3">
      <c r="A26" s="8">
        <f>A25+1</f>
        <v>14</v>
      </c>
      <c r="B26" s="11" t="s">
        <v>227</v>
      </c>
      <c r="C26" s="11"/>
      <c r="D26" s="8">
        <v>428.1</v>
      </c>
      <c r="E26" s="11"/>
      <c r="F26" s="71"/>
      <c r="G26" s="71"/>
      <c r="H26" s="74">
        <v>0</v>
      </c>
      <c r="I26" s="71"/>
      <c r="J26" s="9" t="s">
        <v>715</v>
      </c>
    </row>
    <row r="27" spans="1:10" ht="13" x14ac:dyDescent="0.3">
      <c r="A27" s="8">
        <f>A26+1</f>
        <v>15</v>
      </c>
      <c r="B27" s="11" t="s">
        <v>228</v>
      </c>
      <c r="C27" s="11"/>
      <c r="D27" s="8">
        <v>429</v>
      </c>
      <c r="E27" s="11"/>
      <c r="F27" s="71"/>
      <c r="G27" s="71"/>
      <c r="H27" s="74">
        <v>0</v>
      </c>
      <c r="I27" s="71"/>
      <c r="J27" s="9" t="s">
        <v>714</v>
      </c>
    </row>
    <row r="28" spans="1:10" ht="13" x14ac:dyDescent="0.3">
      <c r="A28" s="8">
        <f t="shared" ref="A28:A32" si="1">A27+1</f>
        <v>16</v>
      </c>
      <c r="B28" s="11" t="s">
        <v>229</v>
      </c>
      <c r="C28" s="11"/>
      <c r="D28" s="8">
        <v>429.1</v>
      </c>
      <c r="E28" s="11"/>
      <c r="F28" s="71"/>
      <c r="G28" s="71"/>
      <c r="H28" s="74">
        <v>0</v>
      </c>
      <c r="I28" s="71"/>
      <c r="J28" s="9" t="s">
        <v>713</v>
      </c>
    </row>
    <row r="29" spans="1:10" ht="13" x14ac:dyDescent="0.3">
      <c r="A29" s="8">
        <f t="shared" si="1"/>
        <v>17</v>
      </c>
      <c r="B29" s="11" t="s">
        <v>246</v>
      </c>
      <c r="C29" s="11"/>
      <c r="D29" s="8">
        <v>430</v>
      </c>
      <c r="E29" s="8" t="s">
        <v>56</v>
      </c>
      <c r="F29" s="71"/>
      <c r="G29" s="71"/>
      <c r="H29" s="74">
        <v>0</v>
      </c>
      <c r="I29" s="71"/>
      <c r="J29" s="9" t="s">
        <v>712</v>
      </c>
    </row>
    <row r="30" spans="1:10" ht="13" x14ac:dyDescent="0.3">
      <c r="A30" s="8">
        <f t="shared" si="1"/>
        <v>18</v>
      </c>
      <c r="B30" s="11" t="s">
        <v>137</v>
      </c>
      <c r="C30" s="11"/>
      <c r="D30" s="8"/>
      <c r="E30" s="8" t="s">
        <v>57</v>
      </c>
      <c r="F30" s="71"/>
      <c r="G30" s="71"/>
      <c r="H30" s="74">
        <v>0</v>
      </c>
      <c r="I30" s="71"/>
      <c r="J30" s="78" t="s">
        <v>1175</v>
      </c>
    </row>
    <row r="31" spans="1:10" ht="13.5" thickBot="1" x14ac:dyDescent="0.35">
      <c r="A31" s="8">
        <f t="shared" si="1"/>
        <v>19</v>
      </c>
      <c r="B31" s="22" t="s">
        <v>253</v>
      </c>
      <c r="C31" s="11"/>
      <c r="D31" s="8"/>
      <c r="E31" s="8"/>
      <c r="F31" s="71"/>
      <c r="G31" s="71"/>
      <c r="H31" s="73">
        <f>SUM(H24:H30)</f>
        <v>20608107</v>
      </c>
      <c r="I31" s="71"/>
      <c r="J31" s="9"/>
    </row>
    <row r="32" spans="1:10" ht="14" thickTop="1" thickBot="1" x14ac:dyDescent="0.35">
      <c r="A32" s="8">
        <f t="shared" si="1"/>
        <v>20</v>
      </c>
      <c r="B32" s="132" t="s">
        <v>254</v>
      </c>
      <c r="C32" s="11"/>
      <c r="D32" s="8"/>
      <c r="E32" s="11"/>
      <c r="F32" s="72"/>
      <c r="G32" s="72"/>
      <c r="H32" s="225">
        <f>IF(H31=0,0,(H31/AVERAGE(F22:H22)))</f>
        <v>4.0579001253473683E-2</v>
      </c>
      <c r="I32" s="72"/>
      <c r="J32" s="9" t="s">
        <v>59</v>
      </c>
    </row>
    <row r="33" spans="1:10" ht="13.5" thickTop="1" x14ac:dyDescent="0.3">
      <c r="A33" s="8" t="str">
        <f>IF(B33&lt;&gt;"",COUNTA($B$10:B33),"")</f>
        <v/>
      </c>
      <c r="B33" s="11"/>
      <c r="C33" s="11"/>
      <c r="D33" s="8"/>
      <c r="E33" s="11"/>
      <c r="F33" s="72"/>
      <c r="G33" s="72"/>
      <c r="H33" s="72"/>
      <c r="I33" s="72"/>
      <c r="J33" s="9"/>
    </row>
    <row r="34" spans="1:10" ht="13" x14ac:dyDescent="0.3">
      <c r="A34" s="8"/>
      <c r="B34" s="394" t="s">
        <v>591</v>
      </c>
      <c r="C34" s="10"/>
      <c r="D34" s="527"/>
      <c r="E34" s="11"/>
      <c r="F34" s="80"/>
      <c r="G34" s="8"/>
      <c r="H34" s="80"/>
      <c r="I34" s="8"/>
      <c r="J34" s="9"/>
    </row>
    <row r="35" spans="1:10" ht="13" x14ac:dyDescent="0.3">
      <c r="A35" s="8">
        <f>A32+1</f>
        <v>21</v>
      </c>
      <c r="B35" s="11" t="s">
        <v>86</v>
      </c>
      <c r="C35" s="11"/>
      <c r="D35" s="8">
        <v>204</v>
      </c>
      <c r="E35" s="11"/>
      <c r="F35" s="74">
        <v>363065</v>
      </c>
      <c r="G35" s="71"/>
      <c r="H35" s="74">
        <f>F35</f>
        <v>363065</v>
      </c>
      <c r="I35" s="71"/>
      <c r="J35" s="9" t="s">
        <v>711</v>
      </c>
    </row>
    <row r="36" spans="1:10" ht="13" x14ac:dyDescent="0.3">
      <c r="A36" s="8">
        <f t="shared" ref="A36:A39" si="2">A35+1</f>
        <v>22</v>
      </c>
      <c r="B36" s="11" t="s">
        <v>73</v>
      </c>
      <c r="C36" s="11"/>
      <c r="D36" s="8">
        <v>207</v>
      </c>
      <c r="E36" s="11"/>
      <c r="F36" s="74">
        <v>0</v>
      </c>
      <c r="G36" s="71"/>
      <c r="H36" s="74">
        <v>0</v>
      </c>
      <c r="I36" s="71"/>
      <c r="J36" s="78" t="s">
        <v>1175</v>
      </c>
    </row>
    <row r="37" spans="1:10" ht="13" x14ac:dyDescent="0.3">
      <c r="A37" s="8">
        <f t="shared" si="2"/>
        <v>23</v>
      </c>
      <c r="B37" s="11" t="s">
        <v>93</v>
      </c>
      <c r="C37" s="11"/>
      <c r="D37" s="8">
        <v>213</v>
      </c>
      <c r="E37" s="11"/>
      <c r="F37" s="74">
        <v>0</v>
      </c>
      <c r="G37" s="70"/>
      <c r="H37" s="74">
        <v>0</v>
      </c>
      <c r="I37" s="70"/>
      <c r="J37" s="9" t="s">
        <v>710</v>
      </c>
    </row>
    <row r="38" spans="1:10" ht="13" x14ac:dyDescent="0.3">
      <c r="A38" s="8">
        <f t="shared" si="2"/>
        <v>24</v>
      </c>
      <c r="B38" s="11" t="s">
        <v>94</v>
      </c>
      <c r="C38" s="11"/>
      <c r="D38" s="8">
        <v>214</v>
      </c>
      <c r="E38" s="11"/>
      <c r="F38" s="74">
        <v>0</v>
      </c>
      <c r="G38" s="71"/>
      <c r="H38" s="74">
        <v>0</v>
      </c>
      <c r="I38" s="71"/>
      <c r="J38" s="9" t="s">
        <v>709</v>
      </c>
    </row>
    <row r="39" spans="1:10" ht="13.5" thickBot="1" x14ac:dyDescent="0.35">
      <c r="A39" s="8">
        <f t="shared" si="2"/>
        <v>25</v>
      </c>
      <c r="B39" s="22" t="s">
        <v>255</v>
      </c>
      <c r="C39" s="11"/>
      <c r="D39" s="8"/>
      <c r="E39" s="11"/>
      <c r="F39" s="73">
        <f>SUM(F35:F38)</f>
        <v>363065</v>
      </c>
      <c r="G39" s="71"/>
      <c r="H39" s="73">
        <f>SUM(H35:H38)</f>
        <v>363065</v>
      </c>
      <c r="I39" s="71"/>
      <c r="J39" s="9"/>
    </row>
    <row r="40" spans="1:10" ht="13.5" thickTop="1" x14ac:dyDescent="0.3">
      <c r="A40" s="8" t="str">
        <f>IF(B40&lt;&gt;"",COUNTA($B$10:B40),"")</f>
        <v/>
      </c>
      <c r="B40" s="11"/>
      <c r="C40" s="11"/>
      <c r="D40" s="8"/>
      <c r="E40" s="11"/>
      <c r="F40" s="71"/>
      <c r="G40" s="71"/>
      <c r="H40" s="71"/>
      <c r="I40" s="71"/>
      <c r="J40" s="9"/>
    </row>
    <row r="41" spans="1:10" ht="13" x14ac:dyDescent="0.3">
      <c r="A41" s="8">
        <f>A39+1</f>
        <v>26</v>
      </c>
      <c r="B41" s="11" t="s">
        <v>107</v>
      </c>
      <c r="C41" s="11"/>
      <c r="D41" s="8">
        <v>437</v>
      </c>
      <c r="E41" s="11"/>
      <c r="F41" s="71"/>
      <c r="G41" s="71"/>
      <c r="H41" s="74">
        <v>25445</v>
      </c>
      <c r="I41" s="71"/>
      <c r="J41" s="9" t="s">
        <v>708</v>
      </c>
    </row>
    <row r="42" spans="1:10" ht="13" x14ac:dyDescent="0.3">
      <c r="A42" s="8">
        <f>A41+1</f>
        <v>27</v>
      </c>
      <c r="B42" s="11" t="s">
        <v>98</v>
      </c>
      <c r="C42" s="11"/>
      <c r="D42" s="8">
        <v>214</v>
      </c>
      <c r="E42" s="11"/>
      <c r="F42" s="71"/>
      <c r="G42" s="71"/>
      <c r="H42" s="74">
        <v>0</v>
      </c>
      <c r="I42" s="71"/>
      <c r="J42" s="9" t="s">
        <v>707</v>
      </c>
    </row>
    <row r="43" spans="1:10" ht="13.5" thickBot="1" x14ac:dyDescent="0.35">
      <c r="A43" s="8">
        <f t="shared" ref="A43:A44" si="3">A42+1</f>
        <v>28</v>
      </c>
      <c r="B43" s="22" t="s">
        <v>256</v>
      </c>
      <c r="C43" s="11"/>
      <c r="D43" s="8"/>
      <c r="E43" s="11"/>
      <c r="F43" s="71"/>
      <c r="G43" s="71"/>
      <c r="H43" s="73">
        <f>H42+H41</f>
        <v>25445</v>
      </c>
      <c r="I43" s="71"/>
      <c r="J43" s="9"/>
    </row>
    <row r="44" spans="1:10" ht="14" thickTop="1" thickBot="1" x14ac:dyDescent="0.35">
      <c r="A44" s="8">
        <f t="shared" si="3"/>
        <v>29</v>
      </c>
      <c r="B44" s="132" t="s">
        <v>257</v>
      </c>
      <c r="C44" s="11"/>
      <c r="D44" s="8"/>
      <c r="E44" s="11"/>
      <c r="F44" s="72"/>
      <c r="G44" s="72"/>
      <c r="H44" s="225">
        <f>IF(H43=0,0,(H43/AVERAGE(F39:H39)))</f>
        <v>7.0083869279605582E-2</v>
      </c>
      <c r="I44" s="72"/>
      <c r="J44" s="9" t="s">
        <v>59</v>
      </c>
    </row>
    <row r="45" spans="1:10" ht="13.5" thickTop="1" x14ac:dyDescent="0.3">
      <c r="A45" s="8"/>
      <c r="B45" s="11"/>
      <c r="C45" s="11"/>
      <c r="D45" s="8"/>
      <c r="E45" s="11"/>
      <c r="F45" s="70"/>
      <c r="G45" s="71"/>
      <c r="H45" s="70"/>
      <c r="I45" s="71"/>
      <c r="J45" s="9"/>
    </row>
    <row r="46" spans="1:10" ht="13" x14ac:dyDescent="0.3">
      <c r="A46" s="8"/>
      <c r="B46" s="41" t="s">
        <v>87</v>
      </c>
      <c r="C46" s="10"/>
      <c r="D46" s="527"/>
      <c r="E46" s="10"/>
      <c r="F46" s="527"/>
      <c r="G46" s="527"/>
      <c r="H46" s="75"/>
      <c r="I46" s="527"/>
      <c r="J46" s="122"/>
    </row>
    <row r="47" spans="1:10" ht="13" x14ac:dyDescent="0.3">
      <c r="A47" s="8">
        <f>A44+1</f>
        <v>30</v>
      </c>
      <c r="B47" s="123" t="s">
        <v>88</v>
      </c>
      <c r="C47" s="11"/>
      <c r="D47" s="8" t="s">
        <v>117</v>
      </c>
      <c r="E47" s="11"/>
      <c r="F47" s="71"/>
      <c r="G47" s="124"/>
      <c r="H47" s="74">
        <v>662583545</v>
      </c>
      <c r="I47" s="124"/>
      <c r="J47" s="9" t="s">
        <v>706</v>
      </c>
    </row>
    <row r="48" spans="1:10" ht="13" x14ac:dyDescent="0.3">
      <c r="A48" s="8">
        <f>A47+1</f>
        <v>31</v>
      </c>
      <c r="B48" s="11" t="s">
        <v>267</v>
      </c>
      <c r="C48" s="11"/>
      <c r="D48" s="8">
        <v>216.1</v>
      </c>
      <c r="E48" s="11"/>
      <c r="F48" s="71"/>
      <c r="G48" s="124"/>
      <c r="H48" s="396">
        <v>20215637</v>
      </c>
      <c r="I48" s="124"/>
      <c r="J48" s="9" t="s">
        <v>294</v>
      </c>
    </row>
    <row r="49" spans="1:10" ht="13" x14ac:dyDescent="0.3">
      <c r="A49" s="8">
        <f>A48+1</f>
        <v>32</v>
      </c>
      <c r="B49" s="11" t="s">
        <v>32</v>
      </c>
      <c r="C49" s="11"/>
      <c r="D49" s="8"/>
      <c r="E49" s="11"/>
      <c r="F49" s="71"/>
      <c r="G49" s="124"/>
      <c r="H49" s="70">
        <f>H39</f>
        <v>363065</v>
      </c>
      <c r="I49" s="124"/>
      <c r="J49" s="9" t="s">
        <v>778</v>
      </c>
    </row>
    <row r="50" spans="1:10" ht="13" x14ac:dyDescent="0.3">
      <c r="A50" s="8">
        <f t="shared" ref="A50:A56" si="4">A49+1</f>
        <v>33</v>
      </c>
      <c r="B50" s="11" t="s">
        <v>120</v>
      </c>
      <c r="C50" s="11"/>
      <c r="D50" s="8"/>
      <c r="E50" s="11"/>
      <c r="F50" s="71"/>
      <c r="G50" s="238" t="s">
        <v>68</v>
      </c>
      <c r="H50" s="74">
        <v>113680997.68000001</v>
      </c>
      <c r="I50" s="124"/>
      <c r="J50" s="9" t="s">
        <v>779</v>
      </c>
    </row>
    <row r="51" spans="1:10" ht="13.5" thickBot="1" x14ac:dyDescent="0.35">
      <c r="A51" s="8">
        <f t="shared" si="4"/>
        <v>34</v>
      </c>
      <c r="B51" s="22" t="s">
        <v>780</v>
      </c>
      <c r="C51" s="11"/>
      <c r="D51" s="11"/>
      <c r="E51" s="11"/>
      <c r="F51" s="124"/>
      <c r="G51" s="124"/>
      <c r="H51" s="125">
        <f>H47-H48-H49-H50</f>
        <v>528323845.31999999</v>
      </c>
      <c r="I51" s="124"/>
      <c r="J51" s="9"/>
    </row>
    <row r="52" spans="1:10" ht="13.5" thickTop="1" x14ac:dyDescent="0.3">
      <c r="A52" s="8"/>
      <c r="B52" s="11"/>
      <c r="C52" s="11"/>
      <c r="D52" s="11"/>
      <c r="E52" s="11"/>
      <c r="F52" s="124"/>
      <c r="G52" s="124"/>
      <c r="H52" s="124"/>
      <c r="I52" s="124"/>
      <c r="J52" s="9"/>
    </row>
    <row r="53" spans="1:10" ht="13" x14ac:dyDescent="0.3">
      <c r="A53" s="8">
        <f>A51+1</f>
        <v>35</v>
      </c>
      <c r="B53" s="106" t="s">
        <v>303</v>
      </c>
      <c r="C53" s="106"/>
      <c r="D53" s="106"/>
      <c r="E53" s="11"/>
      <c r="F53" s="126"/>
      <c r="G53" s="11"/>
      <c r="H53" s="226">
        <v>1</v>
      </c>
      <c r="I53" s="124"/>
      <c r="J53" s="9" t="s">
        <v>60</v>
      </c>
    </row>
    <row r="54" spans="1:10" ht="13" x14ac:dyDescent="0.3">
      <c r="A54" s="8">
        <f t="shared" si="4"/>
        <v>36</v>
      </c>
      <c r="B54" s="106" t="s">
        <v>781</v>
      </c>
      <c r="C54" s="106"/>
      <c r="D54" s="106"/>
      <c r="E54" s="11"/>
      <c r="F54" s="71"/>
      <c r="G54" s="11"/>
      <c r="H54" s="70">
        <f>H51*H53</f>
        <v>528323845.31999999</v>
      </c>
      <c r="I54" s="11"/>
      <c r="J54" s="9"/>
    </row>
    <row r="55" spans="1:10" ht="13" x14ac:dyDescent="0.3">
      <c r="A55" s="8">
        <f t="shared" si="4"/>
        <v>37</v>
      </c>
      <c r="B55" s="106" t="s">
        <v>782</v>
      </c>
      <c r="C55" s="106"/>
      <c r="D55" s="106"/>
      <c r="E55" s="11"/>
      <c r="F55" s="71"/>
      <c r="G55" s="11"/>
      <c r="H55" s="70">
        <f>+H51*(1-H53)</f>
        <v>0</v>
      </c>
      <c r="I55" s="11"/>
      <c r="J55" s="9"/>
    </row>
    <row r="56" spans="1:10" ht="13.5" thickBot="1" x14ac:dyDescent="0.35">
      <c r="A56" s="8">
        <f t="shared" si="4"/>
        <v>38</v>
      </c>
      <c r="B56" s="197" t="s">
        <v>783</v>
      </c>
      <c r="C56" s="106"/>
      <c r="D56" s="106"/>
      <c r="E56" s="11"/>
      <c r="F56" s="71"/>
      <c r="G56" s="11"/>
      <c r="H56" s="73">
        <f>H55+H54</f>
        <v>528323845.31999999</v>
      </c>
      <c r="I56" s="11"/>
      <c r="J56" s="9"/>
    </row>
    <row r="57" spans="1:10" ht="13.5" thickTop="1" x14ac:dyDescent="0.3">
      <c r="A57" s="8"/>
      <c r="B57" s="11"/>
      <c r="C57" s="11"/>
      <c r="D57" s="11"/>
      <c r="E57" s="11"/>
      <c r="F57" s="124"/>
      <c r="G57" s="124"/>
      <c r="H57" s="11"/>
      <c r="I57" s="11"/>
      <c r="J57" s="9"/>
    </row>
    <row r="58" spans="1:10" ht="13" x14ac:dyDescent="0.3">
      <c r="A58" s="153" t="s">
        <v>248</v>
      </c>
      <c r="B58" s="11"/>
      <c r="C58" s="11"/>
      <c r="D58" s="11"/>
      <c r="E58" s="11"/>
      <c r="F58" s="127"/>
      <c r="G58" s="11"/>
      <c r="H58" s="127"/>
      <c r="I58" s="11"/>
      <c r="J58" s="9"/>
    </row>
    <row r="59" spans="1:10" ht="13" x14ac:dyDescent="0.3">
      <c r="A59" s="8" t="s">
        <v>56</v>
      </c>
      <c r="B59" s="220" t="s">
        <v>671</v>
      </c>
      <c r="C59" s="3"/>
      <c r="D59" s="3"/>
      <c r="E59" s="11"/>
      <c r="F59" s="11"/>
      <c r="G59" s="11"/>
      <c r="H59" s="32"/>
      <c r="I59" s="11"/>
      <c r="J59" s="9"/>
    </row>
    <row r="60" spans="1:10" ht="13" x14ac:dyDescent="0.3">
      <c r="A60" s="8" t="s">
        <v>57</v>
      </c>
      <c r="B60" s="11" t="s">
        <v>237</v>
      </c>
      <c r="C60" s="11"/>
      <c r="D60" s="11"/>
      <c r="E60" s="11"/>
      <c r="F60" s="127"/>
      <c r="G60" s="11"/>
      <c r="H60" s="11"/>
      <c r="I60" s="11"/>
      <c r="J60" s="9"/>
    </row>
    <row r="61" spans="1:10" ht="13" x14ac:dyDescent="0.3">
      <c r="A61" s="8" t="s">
        <v>59</v>
      </c>
      <c r="B61" s="11" t="s">
        <v>195</v>
      </c>
      <c r="C61" s="11"/>
      <c r="D61" s="11"/>
      <c r="E61" s="11"/>
      <c r="F61" s="11"/>
      <c r="G61" s="11"/>
      <c r="H61" s="11"/>
      <c r="I61" s="11"/>
      <c r="J61" s="9"/>
    </row>
    <row r="62" spans="1:10" ht="13" x14ac:dyDescent="0.3">
      <c r="A62" s="8" t="s">
        <v>60</v>
      </c>
      <c r="B62" s="11" t="s">
        <v>1004</v>
      </c>
      <c r="C62" s="11"/>
      <c r="D62" s="11"/>
      <c r="E62" s="11"/>
      <c r="F62" s="11"/>
      <c r="G62" s="11"/>
      <c r="H62" s="11"/>
      <c r="I62" s="11"/>
      <c r="J62" s="9"/>
    </row>
    <row r="63" spans="1:10" ht="13" x14ac:dyDescent="0.3">
      <c r="A63" s="238" t="s">
        <v>68</v>
      </c>
      <c r="B63" s="11" t="s">
        <v>678</v>
      </c>
    </row>
    <row r="64" spans="1:10" ht="13" x14ac:dyDescent="0.3">
      <c r="A64" s="8" t="s">
        <v>70</v>
      </c>
      <c r="B64" s="3" t="s">
        <v>1052</v>
      </c>
    </row>
    <row r="65" spans="1:4" ht="13" x14ac:dyDescent="0.3">
      <c r="A65" s="238"/>
      <c r="B65" s="11"/>
    </row>
    <row r="66" spans="1:4" ht="13" x14ac:dyDescent="0.3">
      <c r="B66" s="56"/>
      <c r="C66" s="56"/>
      <c r="D66" s="56"/>
    </row>
    <row r="67" spans="1:4" ht="13" x14ac:dyDescent="0.3">
      <c r="B67" s="56"/>
      <c r="C67" s="56"/>
      <c r="D67" s="56"/>
    </row>
    <row r="69" spans="1:4" ht="13" x14ac:dyDescent="0.3">
      <c r="B69" s="56"/>
      <c r="C69" s="56"/>
      <c r="D69" s="56"/>
    </row>
    <row r="74" spans="1:4" ht="13" x14ac:dyDescent="0.3">
      <c r="B74" s="56"/>
      <c r="C74" s="56"/>
      <c r="D74" s="56"/>
    </row>
    <row r="75" spans="1:4" ht="13" x14ac:dyDescent="0.3">
      <c r="B75" s="56"/>
      <c r="C75" s="56"/>
      <c r="D75" s="56"/>
    </row>
    <row r="78" spans="1:4" ht="13" x14ac:dyDescent="0.3">
      <c r="B78" s="56"/>
      <c r="C78" s="56"/>
      <c r="D78" s="56"/>
    </row>
    <row r="79" spans="1:4" ht="13" x14ac:dyDescent="0.3">
      <c r="B79" s="56"/>
      <c r="C79" s="56"/>
      <c r="D79" s="56"/>
    </row>
  </sheetData>
  <mergeCells count="6">
    <mergeCell ref="A6:J6"/>
    <mergeCell ref="A1:J1"/>
    <mergeCell ref="A2:J2"/>
    <mergeCell ref="A3:J3"/>
    <mergeCell ref="A4:J4"/>
    <mergeCell ref="A5:J5"/>
  </mergeCells>
  <pageMargins left="0.7" right="0.7" top="0.75" bottom="0.75" header="0.3" footer="0.3"/>
  <pageSetup scale="63" orientation="landscape" r:id="rId1"/>
  <rowBreaks count="1" manualBreakCount="1">
    <brk id="4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8"/>
  <sheetViews>
    <sheetView zoomScaleNormal="100" zoomScalePageLayoutView="55" workbookViewId="0">
      <selection activeCell="R32" sqref="R32"/>
    </sheetView>
  </sheetViews>
  <sheetFormatPr defaultRowHeight="13" x14ac:dyDescent="0.3"/>
  <cols>
    <col min="1" max="1" width="7.7265625" style="8" bestFit="1" customWidth="1"/>
    <col min="2" max="2" width="36.26953125" style="11" customWidth="1"/>
    <col min="3" max="3" width="6" style="11" bestFit="1" customWidth="1"/>
    <col min="4" max="4" width="12" style="8" bestFit="1" customWidth="1"/>
    <col min="5" max="5" width="1.54296875" style="11" customWidth="1"/>
    <col min="6" max="6" width="12.453125" style="11" bestFit="1" customWidth="1"/>
    <col min="7" max="7" width="3" style="11" bestFit="1" customWidth="1"/>
    <col min="8" max="8" width="12.453125" style="120" bestFit="1" customWidth="1"/>
    <col min="9" max="9" width="3" style="11" bestFit="1" customWidth="1"/>
    <col min="10" max="10" width="12.54296875" style="11" bestFit="1" customWidth="1"/>
    <col min="11" max="11" width="3" style="11" bestFit="1" customWidth="1"/>
    <col min="12" max="12" width="12.54296875" style="11" bestFit="1" customWidth="1"/>
    <col min="13" max="13" width="3" style="11" bestFit="1" customWidth="1"/>
    <col min="14" max="14" width="13.54296875" style="11" bestFit="1" customWidth="1"/>
    <col min="15" max="15" width="3" style="11" bestFit="1" customWidth="1"/>
    <col min="16" max="16" width="24.54296875" style="11" bestFit="1" customWidth="1"/>
    <col min="17" max="17" width="3" style="11" bestFit="1" customWidth="1"/>
    <col min="18" max="18" width="34.81640625" style="11" bestFit="1" customWidth="1"/>
    <col min="19" max="245" width="9.26953125" style="11"/>
    <col min="246" max="246" width="19.26953125" style="11" customWidth="1"/>
    <col min="247" max="247" width="38.54296875" style="11" customWidth="1"/>
    <col min="248" max="248" width="16.453125" style="11" customWidth="1"/>
    <col min="249" max="249" width="17" style="11" customWidth="1"/>
    <col min="250" max="250" width="12.54296875" style="11" bestFit="1" customWidth="1"/>
    <col min="251" max="501" width="9.26953125" style="11"/>
    <col min="502" max="502" width="19.26953125" style="11" customWidth="1"/>
    <col min="503" max="503" width="38.54296875" style="11" customWidth="1"/>
    <col min="504" max="504" width="16.453125" style="11" customWidth="1"/>
    <col min="505" max="505" width="17" style="11" customWidth="1"/>
    <col min="506" max="506" width="12.54296875" style="11" bestFit="1" customWidth="1"/>
    <col min="507" max="757" width="9.26953125" style="11"/>
    <col min="758" max="758" width="19.26953125" style="11" customWidth="1"/>
    <col min="759" max="759" width="38.54296875" style="11" customWidth="1"/>
    <col min="760" max="760" width="16.453125" style="11" customWidth="1"/>
    <col min="761" max="761" width="17" style="11" customWidth="1"/>
    <col min="762" max="762" width="12.54296875" style="11" bestFit="1" customWidth="1"/>
    <col min="763" max="1013" width="9.26953125" style="11"/>
    <col min="1014" max="1014" width="19.26953125" style="11" customWidth="1"/>
    <col min="1015" max="1015" width="38.54296875" style="11" customWidth="1"/>
    <col min="1016" max="1016" width="16.453125" style="11" customWidth="1"/>
    <col min="1017" max="1017" width="17" style="11" customWidth="1"/>
    <col min="1018" max="1018" width="12.54296875" style="11" bestFit="1" customWidth="1"/>
    <col min="1019" max="1269" width="9.26953125" style="11"/>
    <col min="1270" max="1270" width="19.26953125" style="11" customWidth="1"/>
    <col min="1271" max="1271" width="38.54296875" style="11" customWidth="1"/>
    <col min="1272" max="1272" width="16.453125" style="11" customWidth="1"/>
    <col min="1273" max="1273" width="17" style="11" customWidth="1"/>
    <col min="1274" max="1274" width="12.54296875" style="11" bestFit="1" customWidth="1"/>
    <col min="1275" max="1525" width="9.26953125" style="11"/>
    <col min="1526" max="1526" width="19.26953125" style="11" customWidth="1"/>
    <col min="1527" max="1527" width="38.54296875" style="11" customWidth="1"/>
    <col min="1528" max="1528" width="16.453125" style="11" customWidth="1"/>
    <col min="1529" max="1529" width="17" style="11" customWidth="1"/>
    <col min="1530" max="1530" width="12.54296875" style="11" bestFit="1" customWidth="1"/>
    <col min="1531" max="1781" width="9.26953125" style="11"/>
    <col min="1782" max="1782" width="19.26953125" style="11" customWidth="1"/>
    <col min="1783" max="1783" width="38.54296875" style="11" customWidth="1"/>
    <col min="1784" max="1784" width="16.453125" style="11" customWidth="1"/>
    <col min="1785" max="1785" width="17" style="11" customWidth="1"/>
    <col min="1786" max="1786" width="12.54296875" style="11" bestFit="1" customWidth="1"/>
    <col min="1787" max="2037" width="9.26953125" style="11"/>
    <col min="2038" max="2038" width="19.26953125" style="11" customWidth="1"/>
    <col min="2039" max="2039" width="38.54296875" style="11" customWidth="1"/>
    <col min="2040" max="2040" width="16.453125" style="11" customWidth="1"/>
    <col min="2041" max="2041" width="17" style="11" customWidth="1"/>
    <col min="2042" max="2042" width="12.54296875" style="11" bestFit="1" customWidth="1"/>
    <col min="2043" max="2293" width="9.26953125" style="11"/>
    <col min="2294" max="2294" width="19.26953125" style="11" customWidth="1"/>
    <col min="2295" max="2295" width="38.54296875" style="11" customWidth="1"/>
    <col min="2296" max="2296" width="16.453125" style="11" customWidth="1"/>
    <col min="2297" max="2297" width="17" style="11" customWidth="1"/>
    <col min="2298" max="2298" width="12.54296875" style="11" bestFit="1" customWidth="1"/>
    <col min="2299" max="2549" width="9.26953125" style="11"/>
    <col min="2550" max="2550" width="19.26953125" style="11" customWidth="1"/>
    <col min="2551" max="2551" width="38.54296875" style="11" customWidth="1"/>
    <col min="2552" max="2552" width="16.453125" style="11" customWidth="1"/>
    <col min="2553" max="2553" width="17" style="11" customWidth="1"/>
    <col min="2554" max="2554" width="12.54296875" style="11" bestFit="1" customWidth="1"/>
    <col min="2555" max="2805" width="9.26953125" style="11"/>
    <col min="2806" max="2806" width="19.26953125" style="11" customWidth="1"/>
    <col min="2807" max="2807" width="38.54296875" style="11" customWidth="1"/>
    <col min="2808" max="2808" width="16.453125" style="11" customWidth="1"/>
    <col min="2809" max="2809" width="17" style="11" customWidth="1"/>
    <col min="2810" max="2810" width="12.54296875" style="11" bestFit="1" customWidth="1"/>
    <col min="2811" max="3061" width="9.26953125" style="11"/>
    <col min="3062" max="3062" width="19.26953125" style="11" customWidth="1"/>
    <col min="3063" max="3063" width="38.54296875" style="11" customWidth="1"/>
    <col min="3064" max="3064" width="16.453125" style="11" customWidth="1"/>
    <col min="3065" max="3065" width="17" style="11" customWidth="1"/>
    <col min="3066" max="3066" width="12.54296875" style="11" bestFit="1" customWidth="1"/>
    <col min="3067" max="3317" width="9.26953125" style="11"/>
    <col min="3318" max="3318" width="19.26953125" style="11" customWidth="1"/>
    <col min="3319" max="3319" width="38.54296875" style="11" customWidth="1"/>
    <col min="3320" max="3320" width="16.453125" style="11" customWidth="1"/>
    <col min="3321" max="3321" width="17" style="11" customWidth="1"/>
    <col min="3322" max="3322" width="12.54296875" style="11" bestFit="1" customWidth="1"/>
    <col min="3323" max="3573" width="9.26953125" style="11"/>
    <col min="3574" max="3574" width="19.26953125" style="11" customWidth="1"/>
    <col min="3575" max="3575" width="38.54296875" style="11" customWidth="1"/>
    <col min="3576" max="3576" width="16.453125" style="11" customWidth="1"/>
    <col min="3577" max="3577" width="17" style="11" customWidth="1"/>
    <col min="3578" max="3578" width="12.54296875" style="11" bestFit="1" customWidth="1"/>
    <col min="3579" max="3829" width="9.26953125" style="11"/>
    <col min="3830" max="3830" width="19.26953125" style="11" customWidth="1"/>
    <col min="3831" max="3831" width="38.54296875" style="11" customWidth="1"/>
    <col min="3832" max="3832" width="16.453125" style="11" customWidth="1"/>
    <col min="3833" max="3833" width="17" style="11" customWidth="1"/>
    <col min="3834" max="3834" width="12.54296875" style="11" bestFit="1" customWidth="1"/>
    <col min="3835" max="4085" width="9.26953125" style="11"/>
    <col min="4086" max="4086" width="19.26953125" style="11" customWidth="1"/>
    <col min="4087" max="4087" width="38.54296875" style="11" customWidth="1"/>
    <col min="4088" max="4088" width="16.453125" style="11" customWidth="1"/>
    <col min="4089" max="4089" width="17" style="11" customWidth="1"/>
    <col min="4090" max="4090" width="12.54296875" style="11" bestFit="1" customWidth="1"/>
    <col min="4091" max="4341" width="9.26953125" style="11"/>
    <col min="4342" max="4342" width="19.26953125" style="11" customWidth="1"/>
    <col min="4343" max="4343" width="38.54296875" style="11" customWidth="1"/>
    <col min="4344" max="4344" width="16.453125" style="11" customWidth="1"/>
    <col min="4345" max="4345" width="17" style="11" customWidth="1"/>
    <col min="4346" max="4346" width="12.54296875" style="11" bestFit="1" customWidth="1"/>
    <col min="4347" max="4597" width="9.26953125" style="11"/>
    <col min="4598" max="4598" width="19.26953125" style="11" customWidth="1"/>
    <col min="4599" max="4599" width="38.54296875" style="11" customWidth="1"/>
    <col min="4600" max="4600" width="16.453125" style="11" customWidth="1"/>
    <col min="4601" max="4601" width="17" style="11" customWidth="1"/>
    <col min="4602" max="4602" width="12.54296875" style="11" bestFit="1" customWidth="1"/>
    <col min="4603" max="4853" width="9.26953125" style="11"/>
    <col min="4854" max="4854" width="19.26953125" style="11" customWidth="1"/>
    <col min="4855" max="4855" width="38.54296875" style="11" customWidth="1"/>
    <col min="4856" max="4856" width="16.453125" style="11" customWidth="1"/>
    <col min="4857" max="4857" width="17" style="11" customWidth="1"/>
    <col min="4858" max="4858" width="12.54296875" style="11" bestFit="1" customWidth="1"/>
    <col min="4859" max="5109" width="9.26953125" style="11"/>
    <col min="5110" max="5110" width="19.26953125" style="11" customWidth="1"/>
    <col min="5111" max="5111" width="38.54296875" style="11" customWidth="1"/>
    <col min="5112" max="5112" width="16.453125" style="11" customWidth="1"/>
    <col min="5113" max="5113" width="17" style="11" customWidth="1"/>
    <col min="5114" max="5114" width="12.54296875" style="11" bestFit="1" customWidth="1"/>
    <col min="5115" max="5365" width="9.26953125" style="11"/>
    <col min="5366" max="5366" width="19.26953125" style="11" customWidth="1"/>
    <col min="5367" max="5367" width="38.54296875" style="11" customWidth="1"/>
    <col min="5368" max="5368" width="16.453125" style="11" customWidth="1"/>
    <col min="5369" max="5369" width="17" style="11" customWidth="1"/>
    <col min="5370" max="5370" width="12.54296875" style="11" bestFit="1" customWidth="1"/>
    <col min="5371" max="5621" width="9.26953125" style="11"/>
    <col min="5622" max="5622" width="19.26953125" style="11" customWidth="1"/>
    <col min="5623" max="5623" width="38.54296875" style="11" customWidth="1"/>
    <col min="5624" max="5624" width="16.453125" style="11" customWidth="1"/>
    <col min="5625" max="5625" width="17" style="11" customWidth="1"/>
    <col min="5626" max="5626" width="12.54296875" style="11" bestFit="1" customWidth="1"/>
    <col min="5627" max="5877" width="9.26953125" style="11"/>
    <col min="5878" max="5878" width="19.26953125" style="11" customWidth="1"/>
    <col min="5879" max="5879" width="38.54296875" style="11" customWidth="1"/>
    <col min="5880" max="5880" width="16.453125" style="11" customWidth="1"/>
    <col min="5881" max="5881" width="17" style="11" customWidth="1"/>
    <col min="5882" max="5882" width="12.54296875" style="11" bestFit="1" customWidth="1"/>
    <col min="5883" max="6133" width="9.26953125" style="11"/>
    <col min="6134" max="6134" width="19.26953125" style="11" customWidth="1"/>
    <col min="6135" max="6135" width="38.54296875" style="11" customWidth="1"/>
    <col min="6136" max="6136" width="16.453125" style="11" customWidth="1"/>
    <col min="6137" max="6137" width="17" style="11" customWidth="1"/>
    <col min="6138" max="6138" width="12.54296875" style="11" bestFit="1" customWidth="1"/>
    <col min="6139" max="6389" width="9.26953125" style="11"/>
    <col min="6390" max="6390" width="19.26953125" style="11" customWidth="1"/>
    <col min="6391" max="6391" width="38.54296875" style="11" customWidth="1"/>
    <col min="6392" max="6392" width="16.453125" style="11" customWidth="1"/>
    <col min="6393" max="6393" width="17" style="11" customWidth="1"/>
    <col min="6394" max="6394" width="12.54296875" style="11" bestFit="1" customWidth="1"/>
    <col min="6395" max="6645" width="9.26953125" style="11"/>
    <col min="6646" max="6646" width="19.26953125" style="11" customWidth="1"/>
    <col min="6647" max="6647" width="38.54296875" style="11" customWidth="1"/>
    <col min="6648" max="6648" width="16.453125" style="11" customWidth="1"/>
    <col min="6649" max="6649" width="17" style="11" customWidth="1"/>
    <col min="6650" max="6650" width="12.54296875" style="11" bestFit="1" customWidth="1"/>
    <col min="6651" max="6901" width="9.26953125" style="11"/>
    <col min="6902" max="6902" width="19.26953125" style="11" customWidth="1"/>
    <col min="6903" max="6903" width="38.54296875" style="11" customWidth="1"/>
    <col min="6904" max="6904" width="16.453125" style="11" customWidth="1"/>
    <col min="6905" max="6905" width="17" style="11" customWidth="1"/>
    <col min="6906" max="6906" width="12.54296875" style="11" bestFit="1" customWidth="1"/>
    <col min="6907" max="7157" width="9.26953125" style="11"/>
    <col min="7158" max="7158" width="19.26953125" style="11" customWidth="1"/>
    <col min="7159" max="7159" width="38.54296875" style="11" customWidth="1"/>
    <col min="7160" max="7160" width="16.453125" style="11" customWidth="1"/>
    <col min="7161" max="7161" width="17" style="11" customWidth="1"/>
    <col min="7162" max="7162" width="12.54296875" style="11" bestFit="1" customWidth="1"/>
    <col min="7163" max="7413" width="9.26953125" style="11"/>
    <col min="7414" max="7414" width="19.26953125" style="11" customWidth="1"/>
    <col min="7415" max="7415" width="38.54296875" style="11" customWidth="1"/>
    <col min="7416" max="7416" width="16.453125" style="11" customWidth="1"/>
    <col min="7417" max="7417" width="17" style="11" customWidth="1"/>
    <col min="7418" max="7418" width="12.54296875" style="11" bestFit="1" customWidth="1"/>
    <col min="7419" max="7669" width="9.26953125" style="11"/>
    <col min="7670" max="7670" width="19.26953125" style="11" customWidth="1"/>
    <col min="7671" max="7671" width="38.54296875" style="11" customWidth="1"/>
    <col min="7672" max="7672" width="16.453125" style="11" customWidth="1"/>
    <col min="7673" max="7673" width="17" style="11" customWidth="1"/>
    <col min="7674" max="7674" width="12.54296875" style="11" bestFit="1" customWidth="1"/>
    <col min="7675" max="7925" width="9.26953125" style="11"/>
    <col min="7926" max="7926" width="19.26953125" style="11" customWidth="1"/>
    <col min="7927" max="7927" width="38.54296875" style="11" customWidth="1"/>
    <col min="7928" max="7928" width="16.453125" style="11" customWidth="1"/>
    <col min="7929" max="7929" width="17" style="11" customWidth="1"/>
    <col min="7930" max="7930" width="12.54296875" style="11" bestFit="1" customWidth="1"/>
    <col min="7931" max="8181" width="9.26953125" style="11"/>
    <col min="8182" max="8182" width="19.26953125" style="11" customWidth="1"/>
    <col min="8183" max="8183" width="38.54296875" style="11" customWidth="1"/>
    <col min="8184" max="8184" width="16.453125" style="11" customWidth="1"/>
    <col min="8185" max="8185" width="17" style="11" customWidth="1"/>
    <col min="8186" max="8186" width="12.54296875" style="11" bestFit="1" customWidth="1"/>
    <col min="8187" max="8437" width="9.26953125" style="11"/>
    <col min="8438" max="8438" width="19.26953125" style="11" customWidth="1"/>
    <col min="8439" max="8439" width="38.54296875" style="11" customWidth="1"/>
    <col min="8440" max="8440" width="16.453125" style="11" customWidth="1"/>
    <col min="8441" max="8441" width="17" style="11" customWidth="1"/>
    <col min="8442" max="8442" width="12.54296875" style="11" bestFit="1" customWidth="1"/>
    <col min="8443" max="8693" width="9.26953125" style="11"/>
    <col min="8694" max="8694" width="19.26953125" style="11" customWidth="1"/>
    <col min="8695" max="8695" width="38.54296875" style="11" customWidth="1"/>
    <col min="8696" max="8696" width="16.453125" style="11" customWidth="1"/>
    <col min="8697" max="8697" width="17" style="11" customWidth="1"/>
    <col min="8698" max="8698" width="12.54296875" style="11" bestFit="1" customWidth="1"/>
    <col min="8699" max="8949" width="9.26953125" style="11"/>
    <col min="8950" max="8950" width="19.26953125" style="11" customWidth="1"/>
    <col min="8951" max="8951" width="38.54296875" style="11" customWidth="1"/>
    <col min="8952" max="8952" width="16.453125" style="11" customWidth="1"/>
    <col min="8953" max="8953" width="17" style="11" customWidth="1"/>
    <col min="8954" max="8954" width="12.54296875" style="11" bestFit="1" customWidth="1"/>
    <col min="8955" max="9205" width="9.26953125" style="11"/>
    <col min="9206" max="9206" width="19.26953125" style="11" customWidth="1"/>
    <col min="9207" max="9207" width="38.54296875" style="11" customWidth="1"/>
    <col min="9208" max="9208" width="16.453125" style="11" customWidth="1"/>
    <col min="9209" max="9209" width="17" style="11" customWidth="1"/>
    <col min="9210" max="9210" width="12.54296875" style="11" bestFit="1" customWidth="1"/>
    <col min="9211" max="9461" width="9.26953125" style="11"/>
    <col min="9462" max="9462" width="19.26953125" style="11" customWidth="1"/>
    <col min="9463" max="9463" width="38.54296875" style="11" customWidth="1"/>
    <col min="9464" max="9464" width="16.453125" style="11" customWidth="1"/>
    <col min="9465" max="9465" width="17" style="11" customWidth="1"/>
    <col min="9466" max="9466" width="12.54296875" style="11" bestFit="1" customWidth="1"/>
    <col min="9467" max="9717" width="9.26953125" style="11"/>
    <col min="9718" max="9718" width="19.26953125" style="11" customWidth="1"/>
    <col min="9719" max="9719" width="38.54296875" style="11" customWidth="1"/>
    <col min="9720" max="9720" width="16.453125" style="11" customWidth="1"/>
    <col min="9721" max="9721" width="17" style="11" customWidth="1"/>
    <col min="9722" max="9722" width="12.54296875" style="11" bestFit="1" customWidth="1"/>
    <col min="9723" max="9973" width="9.26953125" style="11"/>
    <col min="9974" max="9974" width="19.26953125" style="11" customWidth="1"/>
    <col min="9975" max="9975" width="38.54296875" style="11" customWidth="1"/>
    <col min="9976" max="9976" width="16.453125" style="11" customWidth="1"/>
    <col min="9977" max="9977" width="17" style="11" customWidth="1"/>
    <col min="9978" max="9978" width="12.54296875" style="11" bestFit="1" customWidth="1"/>
    <col min="9979" max="10229" width="9.26953125" style="11"/>
    <col min="10230" max="10230" width="19.26953125" style="11" customWidth="1"/>
    <col min="10231" max="10231" width="38.54296875" style="11" customWidth="1"/>
    <col min="10232" max="10232" width="16.453125" style="11" customWidth="1"/>
    <col min="10233" max="10233" width="17" style="11" customWidth="1"/>
    <col min="10234" max="10234" width="12.54296875" style="11" bestFit="1" customWidth="1"/>
    <col min="10235" max="10485" width="9.26953125" style="11"/>
    <col min="10486" max="10486" width="19.26953125" style="11" customWidth="1"/>
    <col min="10487" max="10487" width="38.54296875" style="11" customWidth="1"/>
    <col min="10488" max="10488" width="16.453125" style="11" customWidth="1"/>
    <col min="10489" max="10489" width="17" style="11" customWidth="1"/>
    <col min="10490" max="10490" width="12.54296875" style="11" bestFit="1" customWidth="1"/>
    <col min="10491" max="10741" width="9.26953125" style="11"/>
    <col min="10742" max="10742" width="19.26953125" style="11" customWidth="1"/>
    <col min="10743" max="10743" width="38.54296875" style="11" customWidth="1"/>
    <col min="10744" max="10744" width="16.453125" style="11" customWidth="1"/>
    <col min="10745" max="10745" width="17" style="11" customWidth="1"/>
    <col min="10746" max="10746" width="12.54296875" style="11" bestFit="1" customWidth="1"/>
    <col min="10747" max="10997" width="9.26953125" style="11"/>
    <col min="10998" max="10998" width="19.26953125" style="11" customWidth="1"/>
    <col min="10999" max="10999" width="38.54296875" style="11" customWidth="1"/>
    <col min="11000" max="11000" width="16.453125" style="11" customWidth="1"/>
    <col min="11001" max="11001" width="17" style="11" customWidth="1"/>
    <col min="11002" max="11002" width="12.54296875" style="11" bestFit="1" customWidth="1"/>
    <col min="11003" max="11253" width="9.26953125" style="11"/>
    <col min="11254" max="11254" width="19.26953125" style="11" customWidth="1"/>
    <col min="11255" max="11255" width="38.54296875" style="11" customWidth="1"/>
    <col min="11256" max="11256" width="16.453125" style="11" customWidth="1"/>
    <col min="11257" max="11257" width="17" style="11" customWidth="1"/>
    <col min="11258" max="11258" width="12.54296875" style="11" bestFit="1" customWidth="1"/>
    <col min="11259" max="11509" width="9.26953125" style="11"/>
    <col min="11510" max="11510" width="19.26953125" style="11" customWidth="1"/>
    <col min="11511" max="11511" width="38.54296875" style="11" customWidth="1"/>
    <col min="11512" max="11512" width="16.453125" style="11" customWidth="1"/>
    <col min="11513" max="11513" width="17" style="11" customWidth="1"/>
    <col min="11514" max="11514" width="12.54296875" style="11" bestFit="1" customWidth="1"/>
    <col min="11515" max="11765" width="9.26953125" style="11"/>
    <col min="11766" max="11766" width="19.26953125" style="11" customWidth="1"/>
    <col min="11767" max="11767" width="38.54296875" style="11" customWidth="1"/>
    <col min="11768" max="11768" width="16.453125" style="11" customWidth="1"/>
    <col min="11769" max="11769" width="17" style="11" customWidth="1"/>
    <col min="11770" max="11770" width="12.54296875" style="11" bestFit="1" customWidth="1"/>
    <col min="11771" max="12021" width="9.26953125" style="11"/>
    <col min="12022" max="12022" width="19.26953125" style="11" customWidth="1"/>
    <col min="12023" max="12023" width="38.54296875" style="11" customWidth="1"/>
    <col min="12024" max="12024" width="16.453125" style="11" customWidth="1"/>
    <col min="12025" max="12025" width="17" style="11" customWidth="1"/>
    <col min="12026" max="12026" width="12.54296875" style="11" bestFit="1" customWidth="1"/>
    <col min="12027" max="12277" width="9.26953125" style="11"/>
    <col min="12278" max="12278" width="19.26953125" style="11" customWidth="1"/>
    <col min="12279" max="12279" width="38.54296875" style="11" customWidth="1"/>
    <col min="12280" max="12280" width="16.453125" style="11" customWidth="1"/>
    <col min="12281" max="12281" width="17" style="11" customWidth="1"/>
    <col min="12282" max="12282" width="12.54296875" style="11" bestFit="1" customWidth="1"/>
    <col min="12283" max="12533" width="9.26953125" style="11"/>
    <col min="12534" max="12534" width="19.26953125" style="11" customWidth="1"/>
    <col min="12535" max="12535" width="38.54296875" style="11" customWidth="1"/>
    <col min="12536" max="12536" width="16.453125" style="11" customWidth="1"/>
    <col min="12537" max="12537" width="17" style="11" customWidth="1"/>
    <col min="12538" max="12538" width="12.54296875" style="11" bestFit="1" customWidth="1"/>
    <col min="12539" max="12789" width="9.26953125" style="11"/>
    <col min="12790" max="12790" width="19.26953125" style="11" customWidth="1"/>
    <col min="12791" max="12791" width="38.54296875" style="11" customWidth="1"/>
    <col min="12792" max="12792" width="16.453125" style="11" customWidth="1"/>
    <col min="12793" max="12793" width="17" style="11" customWidth="1"/>
    <col min="12794" max="12794" width="12.54296875" style="11" bestFit="1" customWidth="1"/>
    <col min="12795" max="13045" width="9.26953125" style="11"/>
    <col min="13046" max="13046" width="19.26953125" style="11" customWidth="1"/>
    <col min="13047" max="13047" width="38.54296875" style="11" customWidth="1"/>
    <col min="13048" max="13048" width="16.453125" style="11" customWidth="1"/>
    <col min="13049" max="13049" width="17" style="11" customWidth="1"/>
    <col min="13050" max="13050" width="12.54296875" style="11" bestFit="1" customWidth="1"/>
    <col min="13051" max="13301" width="9.26953125" style="11"/>
    <col min="13302" max="13302" width="19.26953125" style="11" customWidth="1"/>
    <col min="13303" max="13303" width="38.54296875" style="11" customWidth="1"/>
    <col min="13304" max="13304" width="16.453125" style="11" customWidth="1"/>
    <col min="13305" max="13305" width="17" style="11" customWidth="1"/>
    <col min="13306" max="13306" width="12.54296875" style="11" bestFit="1" customWidth="1"/>
    <col min="13307" max="13557" width="9.26953125" style="11"/>
    <col min="13558" max="13558" width="19.26953125" style="11" customWidth="1"/>
    <col min="13559" max="13559" width="38.54296875" style="11" customWidth="1"/>
    <col min="13560" max="13560" width="16.453125" style="11" customWidth="1"/>
    <col min="13561" max="13561" width="17" style="11" customWidth="1"/>
    <col min="13562" max="13562" width="12.54296875" style="11" bestFit="1" customWidth="1"/>
    <col min="13563" max="13813" width="9.26953125" style="11"/>
    <col min="13814" max="13814" width="19.26953125" style="11" customWidth="1"/>
    <col min="13815" max="13815" width="38.54296875" style="11" customWidth="1"/>
    <col min="13816" max="13816" width="16.453125" style="11" customWidth="1"/>
    <col min="13817" max="13817" width="17" style="11" customWidth="1"/>
    <col min="13818" max="13818" width="12.54296875" style="11" bestFit="1" customWidth="1"/>
    <col min="13819" max="14069" width="9.26953125" style="11"/>
    <col min="14070" max="14070" width="19.26953125" style="11" customWidth="1"/>
    <col min="14071" max="14071" width="38.54296875" style="11" customWidth="1"/>
    <col min="14072" max="14072" width="16.453125" style="11" customWidth="1"/>
    <col min="14073" max="14073" width="17" style="11" customWidth="1"/>
    <col min="14074" max="14074" width="12.54296875" style="11" bestFit="1" customWidth="1"/>
    <col min="14075" max="14325" width="9.26953125" style="11"/>
    <col min="14326" max="14326" width="19.26953125" style="11" customWidth="1"/>
    <col min="14327" max="14327" width="38.54296875" style="11" customWidth="1"/>
    <col min="14328" max="14328" width="16.453125" style="11" customWidth="1"/>
    <col min="14329" max="14329" width="17" style="11" customWidth="1"/>
    <col min="14330" max="14330" width="12.54296875" style="11" bestFit="1" customWidth="1"/>
    <col min="14331" max="14581" width="9.26953125" style="11"/>
    <col min="14582" max="14582" width="19.26953125" style="11" customWidth="1"/>
    <col min="14583" max="14583" width="38.54296875" style="11" customWidth="1"/>
    <col min="14584" max="14584" width="16.453125" style="11" customWidth="1"/>
    <col min="14585" max="14585" width="17" style="11" customWidth="1"/>
    <col min="14586" max="14586" width="12.54296875" style="11" bestFit="1" customWidth="1"/>
    <col min="14587" max="14837" width="9.26953125" style="11"/>
    <col min="14838" max="14838" width="19.26953125" style="11" customWidth="1"/>
    <col min="14839" max="14839" width="38.54296875" style="11" customWidth="1"/>
    <col min="14840" max="14840" width="16.453125" style="11" customWidth="1"/>
    <col min="14841" max="14841" width="17" style="11" customWidth="1"/>
    <col min="14842" max="14842" width="12.54296875" style="11" bestFit="1" customWidth="1"/>
    <col min="14843" max="15093" width="9.26953125" style="11"/>
    <col min="15094" max="15094" width="19.26953125" style="11" customWidth="1"/>
    <col min="15095" max="15095" width="38.54296875" style="11" customWidth="1"/>
    <col min="15096" max="15096" width="16.453125" style="11" customWidth="1"/>
    <col min="15097" max="15097" width="17" style="11" customWidth="1"/>
    <col min="15098" max="15098" width="12.54296875" style="11" bestFit="1" customWidth="1"/>
    <col min="15099" max="15349" width="9.26953125" style="11"/>
    <col min="15350" max="15350" width="19.26953125" style="11" customWidth="1"/>
    <col min="15351" max="15351" width="38.54296875" style="11" customWidth="1"/>
    <col min="15352" max="15352" width="16.453125" style="11" customWidth="1"/>
    <col min="15353" max="15353" width="17" style="11" customWidth="1"/>
    <col min="15354" max="15354" width="12.54296875" style="11" bestFit="1" customWidth="1"/>
    <col min="15355" max="15605" width="9.26953125" style="11"/>
    <col min="15606" max="15606" width="19.26953125" style="11" customWidth="1"/>
    <col min="15607" max="15607" width="38.54296875" style="11" customWidth="1"/>
    <col min="15608" max="15608" width="16.453125" style="11" customWidth="1"/>
    <col min="15609" max="15609" width="17" style="11" customWidth="1"/>
    <col min="15610" max="15610" width="12.54296875" style="11" bestFit="1" customWidth="1"/>
    <col min="15611" max="15861" width="9.26953125" style="11"/>
    <col min="15862" max="15862" width="19.26953125" style="11" customWidth="1"/>
    <col min="15863" max="15863" width="38.54296875" style="11" customWidth="1"/>
    <col min="15864" max="15864" width="16.453125" style="11" customWidth="1"/>
    <col min="15865" max="15865" width="17" style="11" customWidth="1"/>
    <col min="15866" max="15866" width="12.54296875" style="11" bestFit="1" customWidth="1"/>
    <col min="15867" max="16117" width="9.26953125" style="11"/>
    <col min="16118" max="16118" width="19.26953125" style="11" customWidth="1"/>
    <col min="16119" max="16119" width="38.54296875" style="11" customWidth="1"/>
    <col min="16120" max="16120" width="16.453125" style="11" customWidth="1"/>
    <col min="16121" max="16121" width="17" style="11" customWidth="1"/>
    <col min="16122" max="16122" width="12.54296875" style="11" bestFit="1" customWidth="1"/>
    <col min="16123" max="16383" width="9.26953125" style="11"/>
    <col min="16384" max="16384" width="9.26953125" style="11" customWidth="1"/>
  </cols>
  <sheetData>
    <row r="1" spans="1:18" x14ac:dyDescent="0.3">
      <c r="A1" s="750" t="str">
        <f>'Table of Contents'!A1:C1</f>
        <v>Versant Power</v>
      </c>
      <c r="B1" s="750"/>
      <c r="C1" s="750"/>
      <c r="D1" s="750"/>
      <c r="E1" s="750"/>
      <c r="F1" s="750"/>
      <c r="G1" s="750"/>
      <c r="H1" s="750"/>
      <c r="I1" s="750"/>
      <c r="J1" s="750"/>
      <c r="K1" s="750"/>
      <c r="L1" s="750"/>
      <c r="M1" s="750"/>
      <c r="N1" s="750"/>
      <c r="O1" s="750"/>
      <c r="P1" s="750"/>
      <c r="Q1" s="750"/>
      <c r="R1" s="750"/>
    </row>
    <row r="2" spans="1:18" x14ac:dyDescent="0.3">
      <c r="A2" s="750" t="str">
        <f>'Table of Contents'!A2:C2</f>
        <v>Annual Transmission Revenue Requirements (ATRR)</v>
      </c>
      <c r="B2" s="750"/>
      <c r="C2" s="750"/>
      <c r="D2" s="750"/>
      <c r="E2" s="750"/>
      <c r="F2" s="750"/>
      <c r="G2" s="750"/>
      <c r="H2" s="750"/>
      <c r="I2" s="750"/>
      <c r="J2" s="750"/>
      <c r="K2" s="750"/>
      <c r="L2" s="750"/>
      <c r="M2" s="750"/>
      <c r="N2" s="750"/>
      <c r="O2" s="750"/>
      <c r="P2" s="750"/>
      <c r="Q2" s="750"/>
      <c r="R2" s="750"/>
    </row>
    <row r="3" spans="1:18" x14ac:dyDescent="0.3">
      <c r="A3" s="750" t="str">
        <f>'Table of Contents'!A3:C3</f>
        <v>Per Appendix A to Attachment F of the ISO New England Inc. Open Access Transmission Tariff</v>
      </c>
      <c r="B3" s="750"/>
      <c r="C3" s="750"/>
      <c r="D3" s="750"/>
      <c r="E3" s="750"/>
      <c r="F3" s="750"/>
      <c r="G3" s="750"/>
      <c r="H3" s="750"/>
      <c r="I3" s="750"/>
      <c r="J3" s="750"/>
      <c r="K3" s="750"/>
      <c r="L3" s="750"/>
      <c r="M3" s="750"/>
      <c r="N3" s="750"/>
      <c r="O3" s="750"/>
      <c r="P3" s="750"/>
      <c r="Q3" s="750"/>
      <c r="R3" s="750"/>
    </row>
    <row r="4" spans="1:18" x14ac:dyDescent="0.3">
      <c r="A4" s="750" t="s">
        <v>238</v>
      </c>
      <c r="B4" s="750"/>
      <c r="C4" s="750"/>
      <c r="D4" s="750"/>
      <c r="E4" s="750"/>
      <c r="F4" s="750"/>
      <c r="G4" s="750" t="s">
        <v>74</v>
      </c>
      <c r="H4" s="750"/>
      <c r="I4" s="750"/>
      <c r="J4" s="750"/>
      <c r="K4" s="750"/>
      <c r="L4" s="750" t="s">
        <v>74</v>
      </c>
      <c r="M4" s="750"/>
      <c r="N4" s="750"/>
      <c r="O4" s="750"/>
      <c r="P4" s="750"/>
      <c r="Q4" s="750"/>
      <c r="R4" s="750"/>
    </row>
    <row r="5" spans="1:18" x14ac:dyDescent="0.3">
      <c r="A5" s="750" t="s">
        <v>775</v>
      </c>
      <c r="B5" s="750"/>
      <c r="C5" s="750"/>
      <c r="D5" s="750"/>
      <c r="E5" s="750"/>
      <c r="F5" s="750"/>
      <c r="G5" s="750"/>
      <c r="H5" s="750"/>
      <c r="I5" s="750"/>
      <c r="J5" s="750"/>
      <c r="K5" s="750"/>
      <c r="L5" s="750"/>
      <c r="M5" s="750"/>
      <c r="N5" s="750"/>
      <c r="O5" s="750"/>
      <c r="P5" s="750"/>
      <c r="Q5" s="750"/>
      <c r="R5" s="750"/>
    </row>
    <row r="6" spans="1:18" x14ac:dyDescent="0.3">
      <c r="A6" s="526"/>
      <c r="B6" s="526"/>
      <c r="C6" s="526"/>
      <c r="D6" s="526"/>
      <c r="E6" s="526"/>
      <c r="F6" s="527"/>
      <c r="G6" s="527"/>
      <c r="H6" s="527"/>
      <c r="Q6" s="528"/>
      <c r="R6" s="528"/>
    </row>
    <row r="7" spans="1:18" x14ac:dyDescent="0.3">
      <c r="A7" s="526"/>
      <c r="B7" s="526"/>
      <c r="C7" s="526"/>
      <c r="D7" s="526"/>
      <c r="E7" s="526"/>
      <c r="F7" s="527"/>
      <c r="G7" s="527"/>
      <c r="H7" s="527"/>
      <c r="Q7" s="528"/>
      <c r="R7" s="528"/>
    </row>
    <row r="8" spans="1:18" ht="12.75" customHeight="1" x14ac:dyDescent="0.3">
      <c r="A8" s="527"/>
      <c r="B8" s="59" t="s">
        <v>115</v>
      </c>
      <c r="C8" s="2"/>
      <c r="D8" s="2"/>
      <c r="F8" s="8" t="s">
        <v>12</v>
      </c>
      <c r="G8" s="116"/>
      <c r="H8" s="116" t="s">
        <v>16</v>
      </c>
      <c r="I8" s="8"/>
      <c r="J8" s="8" t="s">
        <v>22</v>
      </c>
      <c r="K8" s="8"/>
      <c r="L8" s="8" t="s">
        <v>17</v>
      </c>
      <c r="M8" s="8"/>
      <c r="N8" s="8" t="s">
        <v>21</v>
      </c>
      <c r="O8" s="8"/>
      <c r="P8" s="715" t="s">
        <v>1066</v>
      </c>
      <c r="Q8" s="528"/>
      <c r="R8" s="80" t="s">
        <v>123</v>
      </c>
    </row>
    <row r="9" spans="1:18" x14ac:dyDescent="0.3">
      <c r="A9" s="527" t="s">
        <v>45</v>
      </c>
      <c r="B9" s="10"/>
      <c r="C9" s="10"/>
      <c r="D9" s="527" t="s">
        <v>108</v>
      </c>
      <c r="E9" s="10"/>
      <c r="H9" s="11"/>
      <c r="P9" s="60"/>
    </row>
    <row r="10" spans="1:18" ht="16" x14ac:dyDescent="0.3">
      <c r="A10" s="41" t="s">
        <v>46</v>
      </c>
      <c r="B10" s="77" t="s">
        <v>25</v>
      </c>
      <c r="C10" s="119"/>
      <c r="D10" s="77" t="s">
        <v>119</v>
      </c>
      <c r="E10" s="119"/>
      <c r="F10" s="65" t="s">
        <v>1379</v>
      </c>
      <c r="G10" s="66"/>
      <c r="H10" s="521" t="s">
        <v>1067</v>
      </c>
      <c r="I10" s="67"/>
      <c r="J10" s="521" t="s">
        <v>139</v>
      </c>
      <c r="K10" s="67"/>
      <c r="L10" s="521" t="s">
        <v>141</v>
      </c>
      <c r="M10" s="67"/>
      <c r="N10" s="521" t="s">
        <v>140</v>
      </c>
      <c r="O10" s="67"/>
      <c r="P10" s="65" t="s">
        <v>1426</v>
      </c>
      <c r="Q10" s="536" t="s">
        <v>72</v>
      </c>
      <c r="R10" s="81" t="s">
        <v>1</v>
      </c>
    </row>
    <row r="11" spans="1:18" x14ac:dyDescent="0.3">
      <c r="A11" s="198">
        <v>1</v>
      </c>
      <c r="B11" s="63" t="s">
        <v>776</v>
      </c>
      <c r="C11" s="63" t="s">
        <v>702</v>
      </c>
      <c r="D11" s="63"/>
      <c r="E11" s="63"/>
      <c r="F11" s="44">
        <f>SUM('Attachment Supp - 6'!E14:E23)</f>
        <v>370668685.44312823</v>
      </c>
      <c r="G11" s="85"/>
      <c r="H11" s="44">
        <f>SUM('Attachment Supp - 6'!G14:G23)</f>
        <v>305470.69999999995</v>
      </c>
      <c r="I11" s="117"/>
      <c r="J11" s="44">
        <f>SUM('Attachment Supp - 6'!I14:I23)</f>
        <v>-1951962.57</v>
      </c>
      <c r="K11" s="85"/>
      <c r="L11" s="44">
        <f>SUM('Attachment Supp - 6'!K14:K23)</f>
        <v>285726.27999999997</v>
      </c>
      <c r="M11" s="82"/>
      <c r="N11" s="44">
        <f>SUM('Attachment Supp - 6'!M14:M23)</f>
        <v>0</v>
      </c>
      <c r="O11" s="85"/>
      <c r="P11" s="82">
        <f>F11+H11+J11+L11+N11</f>
        <v>369307919.85312819</v>
      </c>
      <c r="Q11" s="63"/>
      <c r="R11" s="44" t="s">
        <v>1467</v>
      </c>
    </row>
    <row r="12" spans="1:18" x14ac:dyDescent="0.3">
      <c r="A12" s="198">
        <f>A11+1</f>
        <v>2</v>
      </c>
      <c r="B12" s="63" t="s">
        <v>201</v>
      </c>
      <c r="C12" s="63" t="s">
        <v>703</v>
      </c>
      <c r="D12" s="63"/>
      <c r="E12" s="63"/>
      <c r="F12" s="44">
        <f>SUM('Attachment Supp - 6'!E26:E35)-'Attachment Supp - 4'!C28</f>
        <v>210933033.57687184</v>
      </c>
      <c r="G12" s="85"/>
      <c r="H12" s="44">
        <f>SUM('Attachment Supp - 6'!G26:G35)</f>
        <v>23441344.180000007</v>
      </c>
      <c r="I12" s="85"/>
      <c r="J12" s="44">
        <f>SUM('Attachment Supp - 6'!I26:I35)</f>
        <v>-2357592.4299999988</v>
      </c>
      <c r="K12" s="82"/>
      <c r="L12" s="44">
        <f>SUM('Attachment Supp - 6'!K26:K35)</f>
        <v>283980.08999999997</v>
      </c>
      <c r="M12" s="85"/>
      <c r="N12" s="44">
        <f>SUM('Attachment Supp - 6'!M26:M35)</f>
        <v>-2539.0500000000002</v>
      </c>
      <c r="O12" s="85"/>
      <c r="P12" s="82">
        <f>F12+H12+J12+L12+N12</f>
        <v>232298226.36687183</v>
      </c>
      <c r="Q12" s="417"/>
      <c r="R12" s="44" t="s">
        <v>1569</v>
      </c>
    </row>
    <row r="13" spans="1:18" x14ac:dyDescent="0.3">
      <c r="A13" s="198">
        <f>A12+1</f>
        <v>3</v>
      </c>
      <c r="B13" s="11" t="s">
        <v>202</v>
      </c>
      <c r="C13" s="63" t="s">
        <v>60</v>
      </c>
      <c r="D13" s="63"/>
      <c r="E13" s="63"/>
      <c r="F13" s="44">
        <v>0</v>
      </c>
      <c r="G13" s="82"/>
      <c r="H13" s="44">
        <v>0</v>
      </c>
      <c r="I13" s="82"/>
      <c r="J13" s="44">
        <v>0</v>
      </c>
      <c r="K13" s="82"/>
      <c r="L13" s="44">
        <v>0</v>
      </c>
      <c r="M13" s="82"/>
      <c r="N13" s="44">
        <v>0</v>
      </c>
      <c r="O13" s="85"/>
      <c r="P13" s="82">
        <f t="shared" ref="P13:P16" si="0">F13+H13+J13+L13+N13</f>
        <v>0</v>
      </c>
      <c r="Q13" s="417"/>
      <c r="R13" s="44" t="s">
        <v>1467</v>
      </c>
    </row>
    <row r="14" spans="1:18" x14ac:dyDescent="0.3">
      <c r="A14" s="198">
        <f>A13+1</f>
        <v>4</v>
      </c>
      <c r="B14" s="63" t="s">
        <v>203</v>
      </c>
      <c r="C14" s="63" t="s">
        <v>60</v>
      </c>
      <c r="D14" s="63"/>
      <c r="E14" s="63"/>
      <c r="F14" s="44">
        <v>0</v>
      </c>
      <c r="G14" s="82"/>
      <c r="H14" s="44">
        <v>0</v>
      </c>
      <c r="I14" s="82"/>
      <c r="J14" s="44">
        <v>0</v>
      </c>
      <c r="K14" s="82"/>
      <c r="L14" s="44">
        <v>0</v>
      </c>
      <c r="M14" s="82"/>
      <c r="N14" s="44">
        <v>0</v>
      </c>
      <c r="O14" s="85"/>
      <c r="P14" s="82">
        <f t="shared" si="0"/>
        <v>0</v>
      </c>
      <c r="Q14" s="417"/>
      <c r="R14" s="44" t="s">
        <v>1467</v>
      </c>
    </row>
    <row r="15" spans="1:18" x14ac:dyDescent="0.3">
      <c r="A15" s="198">
        <f>A14+1</f>
        <v>5</v>
      </c>
      <c r="B15" s="63" t="s">
        <v>204</v>
      </c>
      <c r="C15" s="63"/>
      <c r="D15" s="118">
        <v>359.1</v>
      </c>
      <c r="E15" s="63"/>
      <c r="F15" s="44">
        <v>0</v>
      </c>
      <c r="G15" s="82"/>
      <c r="H15" s="44">
        <v>0</v>
      </c>
      <c r="I15" s="82"/>
      <c r="J15" s="44">
        <v>0</v>
      </c>
      <c r="K15" s="82"/>
      <c r="L15" s="44">
        <v>0</v>
      </c>
      <c r="M15" s="82"/>
      <c r="N15" s="44">
        <v>0</v>
      </c>
      <c r="O15" s="85"/>
      <c r="P15" s="82">
        <f t="shared" si="0"/>
        <v>0</v>
      </c>
      <c r="Q15" s="417"/>
      <c r="R15" s="82" t="s">
        <v>414</v>
      </c>
    </row>
    <row r="16" spans="1:18" x14ac:dyDescent="0.3">
      <c r="A16" s="198">
        <v>6</v>
      </c>
      <c r="B16" s="63" t="s">
        <v>259</v>
      </c>
      <c r="C16" s="9" t="s">
        <v>71</v>
      </c>
      <c r="D16" s="118"/>
      <c r="E16" s="63"/>
      <c r="F16" s="44">
        <v>0</v>
      </c>
      <c r="G16" s="82"/>
      <c r="H16" s="44">
        <v>0</v>
      </c>
      <c r="I16" s="82"/>
      <c r="J16" s="44">
        <v>0</v>
      </c>
      <c r="K16" s="82"/>
      <c r="L16" s="44">
        <v>0</v>
      </c>
      <c r="M16" s="82"/>
      <c r="N16" s="44">
        <v>0</v>
      </c>
      <c r="O16" s="85"/>
      <c r="P16" s="82">
        <f t="shared" si="0"/>
        <v>0</v>
      </c>
      <c r="Q16" s="417"/>
      <c r="R16" s="44" t="s">
        <v>1175</v>
      </c>
    </row>
    <row r="17" spans="1:19" ht="15" thickBot="1" x14ac:dyDescent="0.35">
      <c r="A17" s="198">
        <v>7</v>
      </c>
      <c r="B17" s="63" t="s">
        <v>273</v>
      </c>
      <c r="C17" s="63"/>
      <c r="D17" s="118" t="s">
        <v>143</v>
      </c>
      <c r="E17" s="63"/>
      <c r="F17" s="115">
        <f>SUM(F11:F16)</f>
        <v>581601719.0200001</v>
      </c>
      <c r="G17" s="68"/>
      <c r="H17" s="115">
        <f>SUM(H11:H16)</f>
        <v>23746814.880000006</v>
      </c>
      <c r="I17" s="68"/>
      <c r="J17" s="115">
        <f>SUM(J11:J16)</f>
        <v>-4309554.9999999991</v>
      </c>
      <c r="K17" s="68"/>
      <c r="L17" s="115">
        <f>SUM(L11:L16)</f>
        <v>569706.36999999988</v>
      </c>
      <c r="M17" s="68"/>
      <c r="N17" s="115">
        <f>SUM(N11:N16)</f>
        <v>-2539.0500000000002</v>
      </c>
      <c r="O17" s="68"/>
      <c r="P17" s="115">
        <f>SUM(P11:P16)</f>
        <v>601606146.22000003</v>
      </c>
      <c r="Q17" s="63"/>
      <c r="R17" s="82"/>
    </row>
    <row r="18" spans="1:19" ht="13.5" thickTop="1" x14ac:dyDescent="0.3">
      <c r="A18" s="18"/>
      <c r="B18" s="64"/>
      <c r="C18" s="64"/>
      <c r="D18" s="64"/>
      <c r="E18" s="64"/>
      <c r="F18" s="62" t="s">
        <v>415</v>
      </c>
      <c r="G18" s="118"/>
      <c r="H18" s="62" t="s">
        <v>416</v>
      </c>
      <c r="I18" s="118"/>
      <c r="J18" s="62" t="s">
        <v>417</v>
      </c>
      <c r="K18" s="118"/>
      <c r="L18" s="62" t="s">
        <v>418</v>
      </c>
      <c r="M18" s="118"/>
      <c r="N18" s="62" t="s">
        <v>419</v>
      </c>
      <c r="O18" s="118"/>
      <c r="P18" s="62" t="s">
        <v>420</v>
      </c>
      <c r="Q18" s="118"/>
      <c r="R18" s="62"/>
    </row>
    <row r="19" spans="1:19" x14ac:dyDescent="0.3">
      <c r="A19" s="18"/>
      <c r="B19" s="64"/>
      <c r="C19" s="64"/>
      <c r="D19" s="64"/>
      <c r="E19" s="64"/>
      <c r="F19" s="62"/>
      <c r="G19" s="62"/>
      <c r="H19" s="62"/>
      <c r="I19" s="62"/>
      <c r="J19" s="62"/>
      <c r="K19" s="62"/>
      <c r="L19" s="62"/>
      <c r="M19" s="62"/>
      <c r="N19" s="62"/>
      <c r="O19" s="62"/>
      <c r="P19" s="62"/>
      <c r="Q19" s="118"/>
    </row>
    <row r="20" spans="1:19" x14ac:dyDescent="0.3">
      <c r="A20" s="207" t="s">
        <v>207</v>
      </c>
      <c r="B20" s="64"/>
      <c r="C20" s="64"/>
      <c r="D20" s="64"/>
      <c r="E20" s="64"/>
      <c r="F20" s="62"/>
      <c r="G20" s="62"/>
      <c r="H20" s="62"/>
      <c r="I20" s="62"/>
      <c r="J20" s="62"/>
      <c r="K20" s="62"/>
      <c r="L20" s="62"/>
      <c r="M20" s="62"/>
      <c r="N20" s="62"/>
      <c r="O20" s="62"/>
      <c r="P20" s="62"/>
      <c r="Q20" s="118"/>
      <c r="R20" s="62"/>
    </row>
    <row r="21" spans="1:19" x14ac:dyDescent="0.3">
      <c r="A21" s="108" t="s">
        <v>56</v>
      </c>
      <c r="B21" s="3" t="s">
        <v>317</v>
      </c>
      <c r="C21" s="64"/>
      <c r="D21" s="64"/>
      <c r="E21" s="64"/>
      <c r="F21" s="62"/>
      <c r="G21" s="62"/>
      <c r="H21" s="62"/>
      <c r="I21" s="62"/>
      <c r="J21" s="62"/>
      <c r="K21" s="62"/>
      <c r="L21" s="62"/>
      <c r="M21" s="62"/>
      <c r="N21" s="62"/>
      <c r="O21" s="62"/>
      <c r="P21" s="62"/>
      <c r="Q21" s="118"/>
      <c r="R21" s="62"/>
    </row>
    <row r="22" spans="1:19" s="95" customFormat="1" x14ac:dyDescent="0.3">
      <c r="A22" s="108" t="s">
        <v>57</v>
      </c>
      <c r="B22" s="94" t="s">
        <v>171</v>
      </c>
      <c r="C22" s="94"/>
      <c r="D22" s="94"/>
      <c r="E22" s="94"/>
      <c r="F22" s="94"/>
      <c r="G22" s="94"/>
      <c r="H22" s="94"/>
      <c r="I22" s="94"/>
      <c r="J22" s="94"/>
      <c r="K22" s="94"/>
      <c r="L22" s="94"/>
      <c r="M22" s="94"/>
      <c r="N22" s="94"/>
      <c r="O22" s="94"/>
    </row>
    <row r="23" spans="1:19" s="95" customFormat="1" x14ac:dyDescent="0.3">
      <c r="A23" s="108"/>
      <c r="B23" s="94" t="s">
        <v>172</v>
      </c>
      <c r="C23" s="94"/>
      <c r="D23" s="94"/>
      <c r="E23" s="94"/>
      <c r="F23" s="94"/>
      <c r="G23" s="94"/>
      <c r="H23" s="94"/>
      <c r="I23" s="94"/>
      <c r="J23" s="94"/>
      <c r="K23" s="94"/>
      <c r="L23" s="94"/>
      <c r="M23" s="94"/>
      <c r="N23" s="94"/>
      <c r="O23" s="94"/>
      <c r="S23" s="118"/>
    </row>
    <row r="24" spans="1:19" s="95" customFormat="1" x14ac:dyDescent="0.3">
      <c r="A24" s="108"/>
      <c r="B24" s="94" t="s">
        <v>173</v>
      </c>
      <c r="C24" s="94"/>
      <c r="D24" s="94"/>
      <c r="E24" s="94"/>
      <c r="F24" s="94"/>
      <c r="G24" s="94"/>
      <c r="H24" s="94"/>
      <c r="I24" s="94"/>
      <c r="J24" s="94"/>
      <c r="K24" s="94"/>
      <c r="L24" s="94"/>
      <c r="M24" s="94"/>
      <c r="N24" s="94"/>
      <c r="O24" s="94"/>
    </row>
    <row r="25" spans="1:19" s="95" customFormat="1" x14ac:dyDescent="0.3">
      <c r="A25" s="108"/>
      <c r="B25" s="94" t="s">
        <v>230</v>
      </c>
      <c r="C25" s="94"/>
      <c r="D25" s="94"/>
      <c r="E25" s="94"/>
      <c r="F25" s="94"/>
      <c r="G25" s="94"/>
      <c r="H25" s="94"/>
      <c r="I25" s="94"/>
      <c r="J25" s="94"/>
      <c r="K25" s="94"/>
      <c r="L25" s="94"/>
      <c r="M25" s="94"/>
      <c r="N25" s="94"/>
      <c r="O25" s="94"/>
    </row>
    <row r="26" spans="1:19" s="95" customFormat="1" x14ac:dyDescent="0.3">
      <c r="A26" s="108"/>
      <c r="B26" s="94" t="s">
        <v>174</v>
      </c>
      <c r="C26" s="94"/>
      <c r="D26" s="94"/>
      <c r="E26" s="94"/>
      <c r="F26" s="94"/>
      <c r="G26" s="94"/>
      <c r="H26" s="94"/>
      <c r="I26" s="94"/>
      <c r="J26" s="94"/>
      <c r="K26" s="94"/>
      <c r="L26" s="94"/>
      <c r="M26" s="94"/>
      <c r="N26" s="94"/>
      <c r="O26" s="94"/>
    </row>
    <row r="27" spans="1:19" x14ac:dyDescent="0.3">
      <c r="A27" s="8" t="s">
        <v>59</v>
      </c>
      <c r="B27" s="11" t="s">
        <v>170</v>
      </c>
      <c r="D27" s="11"/>
    </row>
    <row r="28" spans="1:19" x14ac:dyDescent="0.3">
      <c r="B28" s="11" t="s">
        <v>162</v>
      </c>
    </row>
    <row r="29" spans="1:19" x14ac:dyDescent="0.3">
      <c r="B29" s="11" t="s">
        <v>163</v>
      </c>
    </row>
    <row r="30" spans="1:19" x14ac:dyDescent="0.3">
      <c r="B30" s="11" t="s">
        <v>164</v>
      </c>
    </row>
    <row r="31" spans="1:19" x14ac:dyDescent="0.3">
      <c r="A31" s="8" t="s">
        <v>60</v>
      </c>
      <c r="B31" s="11" t="s">
        <v>444</v>
      </c>
    </row>
    <row r="32" spans="1:19" x14ac:dyDescent="0.3">
      <c r="A32" s="8" t="s">
        <v>68</v>
      </c>
      <c r="B32" s="1" t="s">
        <v>243</v>
      </c>
    </row>
    <row r="33" spans="1:2" x14ac:dyDescent="0.3">
      <c r="A33" s="9"/>
      <c r="B33" s="11" t="s">
        <v>247</v>
      </c>
    </row>
    <row r="34" spans="1:2" x14ac:dyDescent="0.3">
      <c r="A34" s="8" t="s">
        <v>70</v>
      </c>
      <c r="B34" s="1" t="s">
        <v>244</v>
      </c>
    </row>
    <row r="35" spans="1:2" x14ac:dyDescent="0.3">
      <c r="B35" s="11" t="s">
        <v>245</v>
      </c>
    </row>
    <row r="36" spans="1:2" x14ac:dyDescent="0.3">
      <c r="A36" s="8" t="s">
        <v>71</v>
      </c>
      <c r="B36" s="94" t="s">
        <v>260</v>
      </c>
    </row>
    <row r="37" spans="1:2" x14ac:dyDescent="0.3">
      <c r="B37" s="94" t="s">
        <v>704</v>
      </c>
    </row>
    <row r="38" spans="1:2" x14ac:dyDescent="0.3">
      <c r="A38" s="8" t="s">
        <v>72</v>
      </c>
      <c r="B38" s="3" t="s">
        <v>1052</v>
      </c>
    </row>
  </sheetData>
  <mergeCells count="5">
    <mergeCell ref="A1:R1"/>
    <mergeCell ref="A2:R2"/>
    <mergeCell ref="A3:R3"/>
    <mergeCell ref="A4:R4"/>
    <mergeCell ref="A5:R5"/>
  </mergeCells>
  <pageMargins left="0.7" right="0.7" top="0.75" bottom="0.75" header="0.3" footer="0.3"/>
  <pageSetup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7"/>
  <sheetViews>
    <sheetView zoomScaleNormal="100" zoomScalePageLayoutView="55" workbookViewId="0">
      <selection activeCell="B11" sqref="B11"/>
    </sheetView>
  </sheetViews>
  <sheetFormatPr defaultRowHeight="13" x14ac:dyDescent="0.3"/>
  <cols>
    <col min="1" max="1" width="6" style="8" bestFit="1" customWidth="1"/>
    <col min="2" max="2" width="45.453125" style="11" customWidth="1"/>
    <col min="3" max="3" width="2.54296875" style="11" customWidth="1"/>
    <col min="4" max="4" width="12.7265625" style="8" customWidth="1"/>
    <col min="5" max="5" width="2.54296875" style="11" customWidth="1"/>
    <col min="6" max="6" width="15.453125" style="11" customWidth="1"/>
    <col min="7" max="7" width="2.54296875" style="11" customWidth="1"/>
    <col min="8" max="234" width="9.26953125" style="11"/>
    <col min="235" max="235" width="19.26953125" style="11" customWidth="1"/>
    <col min="236" max="236" width="38.54296875" style="11" customWidth="1"/>
    <col min="237" max="237" width="16.453125" style="11" customWidth="1"/>
    <col min="238" max="238" width="17" style="11" customWidth="1"/>
    <col min="239" max="239" width="12.54296875" style="11" customWidth="1"/>
    <col min="240" max="490" width="9.26953125" style="11"/>
    <col min="491" max="491" width="19.26953125" style="11" customWidth="1"/>
    <col min="492" max="492" width="38.54296875" style="11" customWidth="1"/>
    <col min="493" max="493" width="16.453125" style="11" customWidth="1"/>
    <col min="494" max="494" width="17" style="11" customWidth="1"/>
    <col min="495" max="495" width="12.54296875" style="11" customWidth="1"/>
    <col min="496" max="746" width="9.26953125" style="11"/>
    <col min="747" max="747" width="19.26953125" style="11" customWidth="1"/>
    <col min="748" max="748" width="38.54296875" style="11" customWidth="1"/>
    <col min="749" max="749" width="16.453125" style="11" customWidth="1"/>
    <col min="750" max="750" width="17" style="11" customWidth="1"/>
    <col min="751" max="751" width="12.54296875" style="11" customWidth="1"/>
    <col min="752" max="1002" width="9.26953125" style="11"/>
    <col min="1003" max="1003" width="19.26953125" style="11" customWidth="1"/>
    <col min="1004" max="1004" width="38.54296875" style="11" customWidth="1"/>
    <col min="1005" max="1005" width="16.453125" style="11" customWidth="1"/>
    <col min="1006" max="1006" width="17" style="11" customWidth="1"/>
    <col min="1007" max="1007" width="12.54296875" style="11" customWidth="1"/>
    <col min="1008" max="1258" width="9.26953125" style="11"/>
    <col min="1259" max="1259" width="19.26953125" style="11" customWidth="1"/>
    <col min="1260" max="1260" width="38.54296875" style="11" customWidth="1"/>
    <col min="1261" max="1261" width="16.453125" style="11" customWidth="1"/>
    <col min="1262" max="1262" width="17" style="11" customWidth="1"/>
    <col min="1263" max="1263" width="12.54296875" style="11" customWidth="1"/>
    <col min="1264" max="1514" width="9.26953125" style="11"/>
    <col min="1515" max="1515" width="19.26953125" style="11" customWidth="1"/>
    <col min="1516" max="1516" width="38.54296875" style="11" customWidth="1"/>
    <col min="1517" max="1517" width="16.453125" style="11" customWidth="1"/>
    <col min="1518" max="1518" width="17" style="11" customWidth="1"/>
    <col min="1519" max="1519" width="12.54296875" style="11" customWidth="1"/>
    <col min="1520" max="1770" width="9.26953125" style="11"/>
    <col min="1771" max="1771" width="19.26953125" style="11" customWidth="1"/>
    <col min="1772" max="1772" width="38.54296875" style="11" customWidth="1"/>
    <col min="1773" max="1773" width="16.453125" style="11" customWidth="1"/>
    <col min="1774" max="1774" width="17" style="11" customWidth="1"/>
    <col min="1775" max="1775" width="12.54296875" style="11" customWidth="1"/>
    <col min="1776" max="2026" width="9.26953125" style="11"/>
    <col min="2027" max="2027" width="19.26953125" style="11" customWidth="1"/>
    <col min="2028" max="2028" width="38.54296875" style="11" customWidth="1"/>
    <col min="2029" max="2029" width="16.453125" style="11" customWidth="1"/>
    <col min="2030" max="2030" width="17" style="11" customWidth="1"/>
    <col min="2031" max="2031" width="12.54296875" style="11" customWidth="1"/>
    <col min="2032" max="2282" width="9.26953125" style="11"/>
    <col min="2283" max="2283" width="19.26953125" style="11" customWidth="1"/>
    <col min="2284" max="2284" width="38.54296875" style="11" customWidth="1"/>
    <col min="2285" max="2285" width="16.453125" style="11" customWidth="1"/>
    <col min="2286" max="2286" width="17" style="11" customWidth="1"/>
    <col min="2287" max="2287" width="12.54296875" style="11" customWidth="1"/>
    <col min="2288" max="2538" width="9.26953125" style="11"/>
    <col min="2539" max="2539" width="19.26953125" style="11" customWidth="1"/>
    <col min="2540" max="2540" width="38.54296875" style="11" customWidth="1"/>
    <col min="2541" max="2541" width="16.453125" style="11" customWidth="1"/>
    <col min="2542" max="2542" width="17" style="11" customWidth="1"/>
    <col min="2543" max="2543" width="12.54296875" style="11" customWidth="1"/>
    <col min="2544" max="2794" width="9.26953125" style="11"/>
    <col min="2795" max="2795" width="19.26953125" style="11" customWidth="1"/>
    <col min="2796" max="2796" width="38.54296875" style="11" customWidth="1"/>
    <col min="2797" max="2797" width="16.453125" style="11" customWidth="1"/>
    <col min="2798" max="2798" width="17" style="11" customWidth="1"/>
    <col min="2799" max="2799" width="12.54296875" style="11" customWidth="1"/>
    <col min="2800" max="3050" width="9.26953125" style="11"/>
    <col min="3051" max="3051" width="19.26953125" style="11" customWidth="1"/>
    <col min="3052" max="3052" width="38.54296875" style="11" customWidth="1"/>
    <col min="3053" max="3053" width="16.453125" style="11" customWidth="1"/>
    <col min="3054" max="3054" width="17" style="11" customWidth="1"/>
    <col min="3055" max="3055" width="12.54296875" style="11" customWidth="1"/>
    <col min="3056" max="3306" width="9.26953125" style="11"/>
    <col min="3307" max="3307" width="19.26953125" style="11" customWidth="1"/>
    <col min="3308" max="3308" width="38.54296875" style="11" customWidth="1"/>
    <col min="3309" max="3309" width="16.453125" style="11" customWidth="1"/>
    <col min="3310" max="3310" width="17" style="11" customWidth="1"/>
    <col min="3311" max="3311" width="12.54296875" style="11" customWidth="1"/>
    <col min="3312" max="3562" width="9.26953125" style="11"/>
    <col min="3563" max="3563" width="19.26953125" style="11" customWidth="1"/>
    <col min="3564" max="3564" width="38.54296875" style="11" customWidth="1"/>
    <col min="3565" max="3565" width="16.453125" style="11" customWidth="1"/>
    <col min="3566" max="3566" width="17" style="11" customWidth="1"/>
    <col min="3567" max="3567" width="12.54296875" style="11" customWidth="1"/>
    <col min="3568" max="3818" width="9.26953125" style="11"/>
    <col min="3819" max="3819" width="19.26953125" style="11" customWidth="1"/>
    <col min="3820" max="3820" width="38.54296875" style="11" customWidth="1"/>
    <col min="3821" max="3821" width="16.453125" style="11" customWidth="1"/>
    <col min="3822" max="3822" width="17" style="11" customWidth="1"/>
    <col min="3823" max="3823" width="12.54296875" style="11" customWidth="1"/>
    <col min="3824" max="4074" width="9.26953125" style="11"/>
    <col min="4075" max="4075" width="19.26953125" style="11" customWidth="1"/>
    <col min="4076" max="4076" width="38.54296875" style="11" customWidth="1"/>
    <col min="4077" max="4077" width="16.453125" style="11" customWidth="1"/>
    <col min="4078" max="4078" width="17" style="11" customWidth="1"/>
    <col min="4079" max="4079" width="12.54296875" style="11" customWidth="1"/>
    <col min="4080" max="4330" width="9.26953125" style="11"/>
    <col min="4331" max="4331" width="19.26953125" style="11" customWidth="1"/>
    <col min="4332" max="4332" width="38.54296875" style="11" customWidth="1"/>
    <col min="4333" max="4333" width="16.453125" style="11" customWidth="1"/>
    <col min="4334" max="4334" width="17" style="11" customWidth="1"/>
    <col min="4335" max="4335" width="12.54296875" style="11" customWidth="1"/>
    <col min="4336" max="4586" width="9.26953125" style="11"/>
    <col min="4587" max="4587" width="19.26953125" style="11" customWidth="1"/>
    <col min="4588" max="4588" width="38.54296875" style="11" customWidth="1"/>
    <col min="4589" max="4589" width="16.453125" style="11" customWidth="1"/>
    <col min="4590" max="4590" width="17" style="11" customWidth="1"/>
    <col min="4591" max="4591" width="12.54296875" style="11" customWidth="1"/>
    <col min="4592" max="4842" width="9.26953125" style="11"/>
    <col min="4843" max="4843" width="19.26953125" style="11" customWidth="1"/>
    <col min="4844" max="4844" width="38.54296875" style="11" customWidth="1"/>
    <col min="4845" max="4845" width="16.453125" style="11" customWidth="1"/>
    <col min="4846" max="4846" width="17" style="11" customWidth="1"/>
    <col min="4847" max="4847" width="12.54296875" style="11" customWidth="1"/>
    <col min="4848" max="5098" width="9.26953125" style="11"/>
    <col min="5099" max="5099" width="19.26953125" style="11" customWidth="1"/>
    <col min="5100" max="5100" width="38.54296875" style="11" customWidth="1"/>
    <col min="5101" max="5101" width="16.453125" style="11" customWidth="1"/>
    <col min="5102" max="5102" width="17" style="11" customWidth="1"/>
    <col min="5103" max="5103" width="12.54296875" style="11" customWidth="1"/>
    <col min="5104" max="5354" width="9.26953125" style="11"/>
    <col min="5355" max="5355" width="19.26953125" style="11" customWidth="1"/>
    <col min="5356" max="5356" width="38.54296875" style="11" customWidth="1"/>
    <col min="5357" max="5357" width="16.453125" style="11" customWidth="1"/>
    <col min="5358" max="5358" width="17" style="11" customWidth="1"/>
    <col min="5359" max="5359" width="12.54296875" style="11" customWidth="1"/>
    <col min="5360" max="5610" width="9.26953125" style="11"/>
    <col min="5611" max="5611" width="19.26953125" style="11" customWidth="1"/>
    <col min="5612" max="5612" width="38.54296875" style="11" customWidth="1"/>
    <col min="5613" max="5613" width="16.453125" style="11" customWidth="1"/>
    <col min="5614" max="5614" width="17" style="11" customWidth="1"/>
    <col min="5615" max="5615" width="12.54296875" style="11" customWidth="1"/>
    <col min="5616" max="5866" width="9.26953125" style="11"/>
    <col min="5867" max="5867" width="19.26953125" style="11" customWidth="1"/>
    <col min="5868" max="5868" width="38.54296875" style="11" customWidth="1"/>
    <col min="5869" max="5869" width="16.453125" style="11" customWidth="1"/>
    <col min="5870" max="5870" width="17" style="11" customWidth="1"/>
    <col min="5871" max="5871" width="12.54296875" style="11" customWidth="1"/>
    <col min="5872" max="6122" width="9.26953125" style="11"/>
    <col min="6123" max="6123" width="19.26953125" style="11" customWidth="1"/>
    <col min="6124" max="6124" width="38.54296875" style="11" customWidth="1"/>
    <col min="6125" max="6125" width="16.453125" style="11" customWidth="1"/>
    <col min="6126" max="6126" width="17" style="11" customWidth="1"/>
    <col min="6127" max="6127" width="12.54296875" style="11" customWidth="1"/>
    <col min="6128" max="6378" width="9.26953125" style="11"/>
    <col min="6379" max="6379" width="19.26953125" style="11" customWidth="1"/>
    <col min="6380" max="6380" width="38.54296875" style="11" customWidth="1"/>
    <col min="6381" max="6381" width="16.453125" style="11" customWidth="1"/>
    <col min="6382" max="6382" width="17" style="11" customWidth="1"/>
    <col min="6383" max="6383" width="12.54296875" style="11" customWidth="1"/>
    <col min="6384" max="6634" width="9.26953125" style="11"/>
    <col min="6635" max="6635" width="19.26953125" style="11" customWidth="1"/>
    <col min="6636" max="6636" width="38.54296875" style="11" customWidth="1"/>
    <col min="6637" max="6637" width="16.453125" style="11" customWidth="1"/>
    <col min="6638" max="6638" width="17" style="11" customWidth="1"/>
    <col min="6639" max="6639" width="12.54296875" style="11" customWidth="1"/>
    <col min="6640" max="6890" width="9.26953125" style="11"/>
    <col min="6891" max="6891" width="19.26953125" style="11" customWidth="1"/>
    <col min="6892" max="6892" width="38.54296875" style="11" customWidth="1"/>
    <col min="6893" max="6893" width="16.453125" style="11" customWidth="1"/>
    <col min="6894" max="6894" width="17" style="11" customWidth="1"/>
    <col min="6895" max="6895" width="12.54296875" style="11" customWidth="1"/>
    <col min="6896" max="7146" width="9.26953125" style="11"/>
    <col min="7147" max="7147" width="19.26953125" style="11" customWidth="1"/>
    <col min="7148" max="7148" width="38.54296875" style="11" customWidth="1"/>
    <col min="7149" max="7149" width="16.453125" style="11" customWidth="1"/>
    <col min="7150" max="7150" width="17" style="11" customWidth="1"/>
    <col min="7151" max="7151" width="12.54296875" style="11" customWidth="1"/>
    <col min="7152" max="7402" width="9.26953125" style="11"/>
    <col min="7403" max="7403" width="19.26953125" style="11" customWidth="1"/>
    <col min="7404" max="7404" width="38.54296875" style="11" customWidth="1"/>
    <col min="7405" max="7405" width="16.453125" style="11" customWidth="1"/>
    <col min="7406" max="7406" width="17" style="11" customWidth="1"/>
    <col min="7407" max="7407" width="12.54296875" style="11" customWidth="1"/>
    <col min="7408" max="7658" width="9.26953125" style="11"/>
    <col min="7659" max="7659" width="19.26953125" style="11" customWidth="1"/>
    <col min="7660" max="7660" width="38.54296875" style="11" customWidth="1"/>
    <col min="7661" max="7661" width="16.453125" style="11" customWidth="1"/>
    <col min="7662" max="7662" width="17" style="11" customWidth="1"/>
    <col min="7663" max="7663" width="12.54296875" style="11" customWidth="1"/>
    <col min="7664" max="7914" width="9.26953125" style="11"/>
    <col min="7915" max="7915" width="19.26953125" style="11" customWidth="1"/>
    <col min="7916" max="7916" width="38.54296875" style="11" customWidth="1"/>
    <col min="7917" max="7917" width="16.453125" style="11" customWidth="1"/>
    <col min="7918" max="7918" width="17" style="11" customWidth="1"/>
    <col min="7919" max="7919" width="12.54296875" style="11" customWidth="1"/>
    <col min="7920" max="8170" width="9.26953125" style="11"/>
    <col min="8171" max="8171" width="19.26953125" style="11" customWidth="1"/>
    <col min="8172" max="8172" width="38.54296875" style="11" customWidth="1"/>
    <col min="8173" max="8173" width="16.453125" style="11" customWidth="1"/>
    <col min="8174" max="8174" width="17" style="11" customWidth="1"/>
    <col min="8175" max="8175" width="12.54296875" style="11" customWidth="1"/>
    <col min="8176" max="8426" width="9.26953125" style="11"/>
    <col min="8427" max="8427" width="19.26953125" style="11" customWidth="1"/>
    <col min="8428" max="8428" width="38.54296875" style="11" customWidth="1"/>
    <col min="8429" max="8429" width="16.453125" style="11" customWidth="1"/>
    <col min="8430" max="8430" width="17" style="11" customWidth="1"/>
    <col min="8431" max="8431" width="12.54296875" style="11" customWidth="1"/>
    <col min="8432" max="8682" width="9.26953125" style="11"/>
    <col min="8683" max="8683" width="19.26953125" style="11" customWidth="1"/>
    <col min="8684" max="8684" width="38.54296875" style="11" customWidth="1"/>
    <col min="8685" max="8685" width="16.453125" style="11" customWidth="1"/>
    <col min="8686" max="8686" width="17" style="11" customWidth="1"/>
    <col min="8687" max="8687" width="12.54296875" style="11" customWidth="1"/>
    <col min="8688" max="8938" width="9.26953125" style="11"/>
    <col min="8939" max="8939" width="19.26953125" style="11" customWidth="1"/>
    <col min="8940" max="8940" width="38.54296875" style="11" customWidth="1"/>
    <col min="8941" max="8941" width="16.453125" style="11" customWidth="1"/>
    <col min="8942" max="8942" width="17" style="11" customWidth="1"/>
    <col min="8943" max="8943" width="12.54296875" style="11" customWidth="1"/>
    <col min="8944" max="9194" width="9.26953125" style="11"/>
    <col min="9195" max="9195" width="19.26953125" style="11" customWidth="1"/>
    <col min="9196" max="9196" width="38.54296875" style="11" customWidth="1"/>
    <col min="9197" max="9197" width="16.453125" style="11" customWidth="1"/>
    <col min="9198" max="9198" width="17" style="11" customWidth="1"/>
    <col min="9199" max="9199" width="12.54296875" style="11" customWidth="1"/>
    <col min="9200" max="9450" width="9.26953125" style="11"/>
    <col min="9451" max="9451" width="19.26953125" style="11" customWidth="1"/>
    <col min="9452" max="9452" width="38.54296875" style="11" customWidth="1"/>
    <col min="9453" max="9453" width="16.453125" style="11" customWidth="1"/>
    <col min="9454" max="9454" width="17" style="11" customWidth="1"/>
    <col min="9455" max="9455" width="12.54296875" style="11" customWidth="1"/>
    <col min="9456" max="9706" width="9.26953125" style="11"/>
    <col min="9707" max="9707" width="19.26953125" style="11" customWidth="1"/>
    <col min="9708" max="9708" width="38.54296875" style="11" customWidth="1"/>
    <col min="9709" max="9709" width="16.453125" style="11" customWidth="1"/>
    <col min="9710" max="9710" width="17" style="11" customWidth="1"/>
    <col min="9711" max="9711" width="12.54296875" style="11" customWidth="1"/>
    <col min="9712" max="9962" width="9.26953125" style="11"/>
    <col min="9963" max="9963" width="19.26953125" style="11" customWidth="1"/>
    <col min="9964" max="9964" width="38.54296875" style="11" customWidth="1"/>
    <col min="9965" max="9965" width="16.453125" style="11" customWidth="1"/>
    <col min="9966" max="9966" width="17" style="11" customWidth="1"/>
    <col min="9967" max="9967" width="12.54296875" style="11" customWidth="1"/>
    <col min="9968" max="10218" width="9.26953125" style="11"/>
    <col min="10219" max="10219" width="19.26953125" style="11" customWidth="1"/>
    <col min="10220" max="10220" width="38.54296875" style="11" customWidth="1"/>
    <col min="10221" max="10221" width="16.453125" style="11" customWidth="1"/>
    <col min="10222" max="10222" width="17" style="11" customWidth="1"/>
    <col min="10223" max="10223" width="12.54296875" style="11" customWidth="1"/>
    <col min="10224" max="10474" width="9.26953125" style="11"/>
    <col min="10475" max="10475" width="19.26953125" style="11" customWidth="1"/>
    <col min="10476" max="10476" width="38.54296875" style="11" customWidth="1"/>
    <col min="10477" max="10477" width="16.453125" style="11" customWidth="1"/>
    <col min="10478" max="10478" width="17" style="11" customWidth="1"/>
    <col min="10479" max="10479" width="12.54296875" style="11" customWidth="1"/>
    <col min="10480" max="10730" width="9.26953125" style="11"/>
    <col min="10731" max="10731" width="19.26953125" style="11" customWidth="1"/>
    <col min="10732" max="10732" width="38.54296875" style="11" customWidth="1"/>
    <col min="10733" max="10733" width="16.453125" style="11" customWidth="1"/>
    <col min="10734" max="10734" width="17" style="11" customWidth="1"/>
    <col min="10735" max="10735" width="12.54296875" style="11" customWidth="1"/>
    <col min="10736" max="10986" width="9.26953125" style="11"/>
    <col min="10987" max="10987" width="19.26953125" style="11" customWidth="1"/>
    <col min="10988" max="10988" width="38.54296875" style="11" customWidth="1"/>
    <col min="10989" max="10989" width="16.453125" style="11" customWidth="1"/>
    <col min="10990" max="10990" width="17" style="11" customWidth="1"/>
    <col min="10991" max="10991" width="12.54296875" style="11" customWidth="1"/>
    <col min="10992" max="11242" width="9.26953125" style="11"/>
    <col min="11243" max="11243" width="19.26953125" style="11" customWidth="1"/>
    <col min="11244" max="11244" width="38.54296875" style="11" customWidth="1"/>
    <col min="11245" max="11245" width="16.453125" style="11" customWidth="1"/>
    <col min="11246" max="11246" width="17" style="11" customWidth="1"/>
    <col min="11247" max="11247" width="12.54296875" style="11" customWidth="1"/>
    <col min="11248" max="11498" width="9.26953125" style="11"/>
    <col min="11499" max="11499" width="19.26953125" style="11" customWidth="1"/>
    <col min="11500" max="11500" width="38.54296875" style="11" customWidth="1"/>
    <col min="11501" max="11501" width="16.453125" style="11" customWidth="1"/>
    <col min="11502" max="11502" width="17" style="11" customWidth="1"/>
    <col min="11503" max="11503" width="12.54296875" style="11" customWidth="1"/>
    <col min="11504" max="11754" width="9.26953125" style="11"/>
    <col min="11755" max="11755" width="19.26953125" style="11" customWidth="1"/>
    <col min="11756" max="11756" width="38.54296875" style="11" customWidth="1"/>
    <col min="11757" max="11757" width="16.453125" style="11" customWidth="1"/>
    <col min="11758" max="11758" width="17" style="11" customWidth="1"/>
    <col min="11759" max="11759" width="12.54296875" style="11" customWidth="1"/>
    <col min="11760" max="12010" width="9.26953125" style="11"/>
    <col min="12011" max="12011" width="19.26953125" style="11" customWidth="1"/>
    <col min="12012" max="12012" width="38.54296875" style="11" customWidth="1"/>
    <col min="12013" max="12013" width="16.453125" style="11" customWidth="1"/>
    <col min="12014" max="12014" width="17" style="11" customWidth="1"/>
    <col min="12015" max="12015" width="12.54296875" style="11" customWidth="1"/>
    <col min="12016" max="12266" width="9.26953125" style="11"/>
    <col min="12267" max="12267" width="19.26953125" style="11" customWidth="1"/>
    <col min="12268" max="12268" width="38.54296875" style="11" customWidth="1"/>
    <col min="12269" max="12269" width="16.453125" style="11" customWidth="1"/>
    <col min="12270" max="12270" width="17" style="11" customWidth="1"/>
    <col min="12271" max="12271" width="12.54296875" style="11" customWidth="1"/>
    <col min="12272" max="12522" width="9.26953125" style="11"/>
    <col min="12523" max="12523" width="19.26953125" style="11" customWidth="1"/>
    <col min="12524" max="12524" width="38.54296875" style="11" customWidth="1"/>
    <col min="12525" max="12525" width="16.453125" style="11" customWidth="1"/>
    <col min="12526" max="12526" width="17" style="11" customWidth="1"/>
    <col min="12527" max="12527" width="12.54296875" style="11" customWidth="1"/>
    <col min="12528" max="12778" width="9.26953125" style="11"/>
    <col min="12779" max="12779" width="19.26953125" style="11" customWidth="1"/>
    <col min="12780" max="12780" width="38.54296875" style="11" customWidth="1"/>
    <col min="12781" max="12781" width="16.453125" style="11" customWidth="1"/>
    <col min="12782" max="12782" width="17" style="11" customWidth="1"/>
    <col min="12783" max="12783" width="12.54296875" style="11" customWidth="1"/>
    <col min="12784" max="13034" width="9.26953125" style="11"/>
    <col min="13035" max="13035" width="19.26953125" style="11" customWidth="1"/>
    <col min="13036" max="13036" width="38.54296875" style="11" customWidth="1"/>
    <col min="13037" max="13037" width="16.453125" style="11" customWidth="1"/>
    <col min="13038" max="13038" width="17" style="11" customWidth="1"/>
    <col min="13039" max="13039" width="12.54296875" style="11" customWidth="1"/>
    <col min="13040" max="13290" width="9.26953125" style="11"/>
    <col min="13291" max="13291" width="19.26953125" style="11" customWidth="1"/>
    <col min="13292" max="13292" width="38.54296875" style="11" customWidth="1"/>
    <col min="13293" max="13293" width="16.453125" style="11" customWidth="1"/>
    <col min="13294" max="13294" width="17" style="11" customWidth="1"/>
    <col min="13295" max="13295" width="12.54296875" style="11" customWidth="1"/>
    <col min="13296" max="13546" width="9.26953125" style="11"/>
    <col min="13547" max="13547" width="19.26953125" style="11" customWidth="1"/>
    <col min="13548" max="13548" width="38.54296875" style="11" customWidth="1"/>
    <col min="13549" max="13549" width="16.453125" style="11" customWidth="1"/>
    <col min="13550" max="13550" width="17" style="11" customWidth="1"/>
    <col min="13551" max="13551" width="12.54296875" style="11" customWidth="1"/>
    <col min="13552" max="13802" width="9.26953125" style="11"/>
    <col min="13803" max="13803" width="19.26953125" style="11" customWidth="1"/>
    <col min="13804" max="13804" width="38.54296875" style="11" customWidth="1"/>
    <col min="13805" max="13805" width="16.453125" style="11" customWidth="1"/>
    <col min="13806" max="13806" width="17" style="11" customWidth="1"/>
    <col min="13807" max="13807" width="12.54296875" style="11" customWidth="1"/>
    <col min="13808" max="14058" width="9.26953125" style="11"/>
    <col min="14059" max="14059" width="19.26953125" style="11" customWidth="1"/>
    <col min="14060" max="14060" width="38.54296875" style="11" customWidth="1"/>
    <col min="14061" max="14061" width="16.453125" style="11" customWidth="1"/>
    <col min="14062" max="14062" width="17" style="11" customWidth="1"/>
    <col min="14063" max="14063" width="12.54296875" style="11" customWidth="1"/>
    <col min="14064" max="14314" width="9.26953125" style="11"/>
    <col min="14315" max="14315" width="19.26953125" style="11" customWidth="1"/>
    <col min="14316" max="14316" width="38.54296875" style="11" customWidth="1"/>
    <col min="14317" max="14317" width="16.453125" style="11" customWidth="1"/>
    <col min="14318" max="14318" width="17" style="11" customWidth="1"/>
    <col min="14319" max="14319" width="12.54296875" style="11" customWidth="1"/>
    <col min="14320" max="14570" width="9.26953125" style="11"/>
    <col min="14571" max="14571" width="19.26953125" style="11" customWidth="1"/>
    <col min="14572" max="14572" width="38.54296875" style="11" customWidth="1"/>
    <col min="14573" max="14573" width="16.453125" style="11" customWidth="1"/>
    <col min="14574" max="14574" width="17" style="11" customWidth="1"/>
    <col min="14575" max="14575" width="12.54296875" style="11" customWidth="1"/>
    <col min="14576" max="14826" width="9.26953125" style="11"/>
    <col min="14827" max="14827" width="19.26953125" style="11" customWidth="1"/>
    <col min="14828" max="14828" width="38.54296875" style="11" customWidth="1"/>
    <col min="14829" max="14829" width="16.453125" style="11" customWidth="1"/>
    <col min="14830" max="14830" width="17" style="11" customWidth="1"/>
    <col min="14831" max="14831" width="12.54296875" style="11" customWidth="1"/>
    <col min="14832" max="15082" width="9.26953125" style="11"/>
    <col min="15083" max="15083" width="19.26953125" style="11" customWidth="1"/>
    <col min="15084" max="15084" width="38.54296875" style="11" customWidth="1"/>
    <col min="15085" max="15085" width="16.453125" style="11" customWidth="1"/>
    <col min="15086" max="15086" width="17" style="11" customWidth="1"/>
    <col min="15087" max="15087" width="12.54296875" style="11" customWidth="1"/>
    <col min="15088" max="15338" width="9.26953125" style="11"/>
    <col min="15339" max="15339" width="19.26953125" style="11" customWidth="1"/>
    <col min="15340" max="15340" width="38.54296875" style="11" customWidth="1"/>
    <col min="15341" max="15341" width="16.453125" style="11" customWidth="1"/>
    <col min="15342" max="15342" width="17" style="11" customWidth="1"/>
    <col min="15343" max="15343" width="12.54296875" style="11" customWidth="1"/>
    <col min="15344" max="15594" width="9.26953125" style="11"/>
    <col min="15595" max="15595" width="19.26953125" style="11" customWidth="1"/>
    <col min="15596" max="15596" width="38.54296875" style="11" customWidth="1"/>
    <col min="15597" max="15597" width="16.453125" style="11" customWidth="1"/>
    <col min="15598" max="15598" width="17" style="11" customWidth="1"/>
    <col min="15599" max="15599" width="12.54296875" style="11" customWidth="1"/>
    <col min="15600" max="15850" width="9.26953125" style="11"/>
    <col min="15851" max="15851" width="19.26953125" style="11" customWidth="1"/>
    <col min="15852" max="15852" width="38.54296875" style="11" customWidth="1"/>
    <col min="15853" max="15853" width="16.453125" style="11" customWidth="1"/>
    <col min="15854" max="15854" width="17" style="11" customWidth="1"/>
    <col min="15855" max="15855" width="12.54296875" style="11" customWidth="1"/>
    <col min="15856" max="16106" width="9.26953125" style="11"/>
    <col min="16107" max="16107" width="19.26953125" style="11" customWidth="1"/>
    <col min="16108" max="16108" width="38.54296875" style="11" customWidth="1"/>
    <col min="16109" max="16109" width="16.453125" style="11" customWidth="1"/>
    <col min="16110" max="16110" width="17" style="11" customWidth="1"/>
    <col min="16111" max="16111" width="12.54296875" style="11" customWidth="1"/>
    <col min="16112" max="16383" width="9.26953125" style="11"/>
    <col min="16384" max="16384" width="9.26953125" style="11" customWidth="1"/>
  </cols>
  <sheetData>
    <row r="1" spans="1:7" x14ac:dyDescent="0.3">
      <c r="A1" s="750" t="str">
        <f>'Table of Contents'!A1:C1</f>
        <v>Versant Power</v>
      </c>
      <c r="B1" s="750"/>
      <c r="C1" s="750"/>
      <c r="D1" s="750"/>
      <c r="E1" s="750"/>
      <c r="F1" s="750"/>
      <c r="G1" s="750"/>
    </row>
    <row r="2" spans="1:7" x14ac:dyDescent="0.3">
      <c r="A2" s="750" t="str">
        <f>'Table of Contents'!A2:C2</f>
        <v>Annual Transmission Revenue Requirements (ATRR)</v>
      </c>
      <c r="B2" s="750"/>
      <c r="C2" s="750"/>
      <c r="D2" s="750"/>
      <c r="E2" s="750"/>
      <c r="F2" s="750"/>
      <c r="G2" s="750"/>
    </row>
    <row r="3" spans="1:7" x14ac:dyDescent="0.3">
      <c r="A3" s="750" t="str">
        <f>'Table of Contents'!A3:C3</f>
        <v>Per Appendix A to Attachment F of the ISO New England Inc. Open Access Transmission Tariff</v>
      </c>
      <c r="B3" s="750"/>
      <c r="C3" s="750"/>
      <c r="D3" s="750"/>
      <c r="E3" s="750"/>
      <c r="F3" s="750"/>
      <c r="G3" s="750"/>
    </row>
    <row r="4" spans="1:7" x14ac:dyDescent="0.3">
      <c r="A4" s="750" t="s">
        <v>169</v>
      </c>
      <c r="B4" s="750"/>
      <c r="C4" s="750"/>
      <c r="D4" s="750"/>
      <c r="E4" s="750"/>
      <c r="F4" s="750"/>
      <c r="G4" s="750" t="s">
        <v>74</v>
      </c>
    </row>
    <row r="5" spans="1:7" x14ac:dyDescent="0.3">
      <c r="A5" s="750" t="s">
        <v>773</v>
      </c>
      <c r="B5" s="750"/>
      <c r="C5" s="750"/>
      <c r="D5" s="750"/>
      <c r="E5" s="750"/>
      <c r="F5" s="750"/>
      <c r="G5" s="750"/>
    </row>
    <row r="6" spans="1:7" x14ac:dyDescent="0.3">
      <c r="A6" s="749" t="s">
        <v>1468</v>
      </c>
      <c r="B6" s="749"/>
      <c r="C6" s="749"/>
      <c r="D6" s="749"/>
      <c r="E6" s="749"/>
      <c r="F6" s="749"/>
      <c r="G6" s="749"/>
    </row>
    <row r="7" spans="1:7" x14ac:dyDescent="0.3">
      <c r="A7" s="23"/>
      <c r="B7" s="23"/>
      <c r="C7" s="23"/>
      <c r="D7" s="23"/>
      <c r="E7" s="23"/>
      <c r="F7" s="23"/>
      <c r="G7" s="23"/>
    </row>
    <row r="8" spans="1:7" ht="12.75" customHeight="1" x14ac:dyDescent="0.3">
      <c r="A8" s="25"/>
      <c r="B8" s="59" t="s">
        <v>115</v>
      </c>
      <c r="C8" s="2"/>
      <c r="D8" s="8" t="s">
        <v>12</v>
      </c>
      <c r="E8" s="10"/>
      <c r="F8" s="8" t="s">
        <v>16</v>
      </c>
      <c r="G8" s="25"/>
    </row>
    <row r="9" spans="1:7" x14ac:dyDescent="0.3">
      <c r="A9" s="25" t="s">
        <v>45</v>
      </c>
      <c r="B9" s="10"/>
      <c r="C9" s="10"/>
      <c r="G9" s="116"/>
    </row>
    <row r="10" spans="1:7" ht="16" x14ac:dyDescent="0.3">
      <c r="A10" s="41" t="s">
        <v>46</v>
      </c>
      <c r="B10" s="77" t="s">
        <v>165</v>
      </c>
      <c r="C10" s="119"/>
      <c r="D10" s="77" t="s">
        <v>774</v>
      </c>
      <c r="E10" s="119"/>
      <c r="F10" s="81" t="s">
        <v>40</v>
      </c>
      <c r="G10" s="66"/>
    </row>
    <row r="11" spans="1:7" x14ac:dyDescent="0.3">
      <c r="A11" s="118">
        <v>1</v>
      </c>
      <c r="B11" s="91" t="s">
        <v>1469</v>
      </c>
      <c r="C11" s="63"/>
      <c r="D11" s="93"/>
      <c r="E11" s="63"/>
      <c r="F11" s="171"/>
      <c r="G11" s="85"/>
    </row>
    <row r="12" spans="1:7" x14ac:dyDescent="0.3">
      <c r="A12" s="118">
        <f>A11+1</f>
        <v>2</v>
      </c>
      <c r="B12" s="91"/>
      <c r="C12" s="63"/>
      <c r="D12" s="93"/>
      <c r="E12" s="63"/>
      <c r="F12" s="171"/>
      <c r="G12" s="85"/>
    </row>
    <row r="13" spans="1:7" x14ac:dyDescent="0.3">
      <c r="A13" s="118">
        <f>A12+1</f>
        <v>3</v>
      </c>
      <c r="B13" s="91"/>
      <c r="C13" s="63"/>
      <c r="D13" s="93"/>
      <c r="E13" s="63"/>
      <c r="F13" s="171"/>
      <c r="G13" s="82"/>
    </row>
    <row r="14" spans="1:7" ht="14.5" x14ac:dyDescent="0.3">
      <c r="A14" s="118">
        <f>A13+1</f>
        <v>4</v>
      </c>
      <c r="B14" s="91"/>
      <c r="C14" s="63"/>
      <c r="D14" s="93"/>
      <c r="E14" s="63"/>
      <c r="F14" s="171"/>
      <c r="G14" s="68"/>
    </row>
    <row r="15" spans="1:7" x14ac:dyDescent="0.3">
      <c r="A15" s="118">
        <f t="shared" ref="A15:A24" si="0">A14+1</f>
        <v>5</v>
      </c>
      <c r="B15" s="92"/>
      <c r="C15" s="64"/>
      <c r="D15" s="93"/>
      <c r="E15" s="64"/>
      <c r="F15" s="200"/>
      <c r="G15" s="62"/>
    </row>
    <row r="16" spans="1:7" x14ac:dyDescent="0.3">
      <c r="A16" s="118">
        <f t="shared" si="0"/>
        <v>6</v>
      </c>
      <c r="B16" s="61"/>
      <c r="D16" s="199"/>
      <c r="F16" s="171"/>
    </row>
    <row r="17" spans="1:6" x14ac:dyDescent="0.3">
      <c r="A17" s="118">
        <f t="shared" si="0"/>
        <v>7</v>
      </c>
      <c r="B17" s="61"/>
      <c r="D17" s="199"/>
      <c r="F17" s="201"/>
    </row>
    <row r="18" spans="1:6" x14ac:dyDescent="0.3">
      <c r="A18" s="118">
        <f t="shared" si="0"/>
        <v>8</v>
      </c>
      <c r="B18" s="61"/>
      <c r="D18" s="199"/>
      <c r="F18" s="201"/>
    </row>
    <row r="19" spans="1:6" x14ac:dyDescent="0.3">
      <c r="A19" s="118">
        <f t="shared" si="0"/>
        <v>9</v>
      </c>
      <c r="B19" s="61"/>
      <c r="D19" s="199"/>
      <c r="F19" s="201"/>
    </row>
    <row r="20" spans="1:6" x14ac:dyDescent="0.3">
      <c r="A20" s="118">
        <f t="shared" si="0"/>
        <v>10</v>
      </c>
      <c r="B20" s="61"/>
      <c r="D20" s="199"/>
      <c r="F20" s="201"/>
    </row>
    <row r="21" spans="1:6" x14ac:dyDescent="0.3">
      <c r="A21" s="118">
        <f t="shared" si="0"/>
        <v>11</v>
      </c>
      <c r="B21" s="61"/>
      <c r="D21" s="199"/>
      <c r="F21" s="201"/>
    </row>
    <row r="22" spans="1:6" x14ac:dyDescent="0.3">
      <c r="A22" s="118">
        <f t="shared" si="0"/>
        <v>12</v>
      </c>
      <c r="B22" s="61"/>
      <c r="D22" s="199"/>
      <c r="F22" s="201"/>
    </row>
    <row r="23" spans="1:6" x14ac:dyDescent="0.3">
      <c r="A23" s="118">
        <f t="shared" si="0"/>
        <v>13</v>
      </c>
      <c r="B23" s="61"/>
      <c r="D23" s="199"/>
      <c r="F23" s="201"/>
    </row>
    <row r="24" spans="1:6" x14ac:dyDescent="0.3">
      <c r="A24" s="118">
        <f t="shared" si="0"/>
        <v>14</v>
      </c>
      <c r="B24" s="61"/>
      <c r="D24" s="199"/>
      <c r="F24" s="201"/>
    </row>
    <row r="26" spans="1:6" x14ac:dyDescent="0.3">
      <c r="A26" s="207" t="s">
        <v>207</v>
      </c>
      <c r="B26" s="64"/>
    </row>
    <row r="27" spans="1:6" x14ac:dyDescent="0.3">
      <c r="A27" s="108" t="s">
        <v>56</v>
      </c>
      <c r="B27" s="3" t="s">
        <v>317</v>
      </c>
    </row>
  </sheetData>
  <mergeCells count="6">
    <mergeCell ref="A6:G6"/>
    <mergeCell ref="A1:G1"/>
    <mergeCell ref="A2:G2"/>
    <mergeCell ref="A3:G3"/>
    <mergeCell ref="A4:G4"/>
    <mergeCell ref="A5:G5"/>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8D01-90DC-42B3-ABEA-4EF5AE25ED39}">
  <sheetPr>
    <pageSetUpPr fitToPage="1"/>
  </sheetPr>
  <dimension ref="A1:WUN77"/>
  <sheetViews>
    <sheetView zoomScaleNormal="100" workbookViewId="0">
      <selection activeCell="J63" sqref="J63"/>
    </sheetView>
  </sheetViews>
  <sheetFormatPr defaultRowHeight="14.5" x14ac:dyDescent="0.35"/>
  <cols>
    <col min="1" max="1" width="6" style="11" bestFit="1" customWidth="1"/>
    <col min="2" max="2" width="72.81640625" style="11" customWidth="1"/>
    <col min="3" max="3" width="2.54296875" style="11" customWidth="1"/>
    <col min="4" max="4" width="8.453125" style="11" bestFit="1" customWidth="1"/>
    <col min="5" max="5" width="2.54296875" style="11" customWidth="1"/>
    <col min="6" max="6" width="17.453125" style="11" customWidth="1"/>
    <col min="7" max="7" width="5.1796875" style="11" bestFit="1" customWidth="1"/>
    <col min="8" max="8" width="16.26953125" style="11" bestFit="1" customWidth="1"/>
    <col min="9" max="9" width="3.453125" style="11" customWidth="1"/>
    <col min="10" max="10" width="16.453125" style="389" customWidth="1"/>
    <col min="11" max="11" width="4.26953125" style="389" bestFit="1" customWidth="1"/>
    <col min="12" max="12" width="14.7265625" style="11" bestFit="1" customWidth="1"/>
    <col min="13" max="13" width="9.1796875" style="11"/>
    <col min="14" max="225" width="9.1796875" style="109"/>
    <col min="226" max="226" width="7.54296875" style="109" customWidth="1"/>
    <col min="227" max="227" width="51.453125" style="109" customWidth="1"/>
    <col min="228" max="228" width="17.54296875" style="109" customWidth="1"/>
    <col min="229" max="229" width="16.54296875" style="109" customWidth="1"/>
    <col min="230" max="232" width="14.453125" style="109" customWidth="1"/>
    <col min="233" max="233" width="18.453125" style="109" customWidth="1"/>
    <col min="234" max="234" width="14.54296875" style="109" customWidth="1"/>
    <col min="235" max="236" width="14.453125" style="109" customWidth="1"/>
    <col min="237" max="481" width="9.1796875" style="109"/>
    <col min="482" max="482" width="7.54296875" style="109" customWidth="1"/>
    <col min="483" max="483" width="51.453125" style="109" customWidth="1"/>
    <col min="484" max="484" width="17.54296875" style="109" customWidth="1"/>
    <col min="485" max="485" width="16.54296875" style="109" customWidth="1"/>
    <col min="486" max="488" width="14.453125" style="109" customWidth="1"/>
    <col min="489" max="489" width="18.453125" style="109" customWidth="1"/>
    <col min="490" max="490" width="14.54296875" style="109" customWidth="1"/>
    <col min="491" max="492" width="14.453125" style="109" customWidth="1"/>
    <col min="493" max="737" width="9.1796875" style="109"/>
    <col min="738" max="738" width="7.54296875" style="109" customWidth="1"/>
    <col min="739" max="739" width="51.453125" style="109" customWidth="1"/>
    <col min="740" max="740" width="17.54296875" style="109" customWidth="1"/>
    <col min="741" max="741" width="16.54296875" style="109" customWidth="1"/>
    <col min="742" max="744" width="14.453125" style="109" customWidth="1"/>
    <col min="745" max="745" width="18.453125" style="109" customWidth="1"/>
    <col min="746" max="746" width="14.54296875" style="109" customWidth="1"/>
    <col min="747" max="748" width="14.453125" style="109" customWidth="1"/>
    <col min="749" max="993" width="9.1796875" style="109"/>
    <col min="994" max="994" width="7.54296875" style="109" customWidth="1"/>
    <col min="995" max="995" width="51.453125" style="109" customWidth="1"/>
    <col min="996" max="996" width="17.54296875" style="109" customWidth="1"/>
    <col min="997" max="997" width="16.54296875" style="109" customWidth="1"/>
    <col min="998" max="1000" width="14.453125" style="109" customWidth="1"/>
    <col min="1001" max="1001" width="18.453125" style="109" customWidth="1"/>
    <col min="1002" max="1002" width="14.54296875" style="109" customWidth="1"/>
    <col min="1003" max="1004" width="14.453125" style="109" customWidth="1"/>
    <col min="1005" max="1249" width="9.1796875" style="109"/>
    <col min="1250" max="1250" width="7.54296875" style="109" customWidth="1"/>
    <col min="1251" max="1251" width="51.453125" style="109" customWidth="1"/>
    <col min="1252" max="1252" width="17.54296875" style="109" customWidth="1"/>
    <col min="1253" max="1253" width="16.54296875" style="109" customWidth="1"/>
    <col min="1254" max="1256" width="14.453125" style="109" customWidth="1"/>
    <col min="1257" max="1257" width="18.453125" style="109" customWidth="1"/>
    <col min="1258" max="1258" width="14.54296875" style="109" customWidth="1"/>
    <col min="1259" max="1260" width="14.453125" style="109" customWidth="1"/>
    <col min="1261" max="1505" width="9.1796875" style="109"/>
    <col min="1506" max="1506" width="7.54296875" style="109" customWidth="1"/>
    <col min="1507" max="1507" width="51.453125" style="109" customWidth="1"/>
    <col min="1508" max="1508" width="17.54296875" style="109" customWidth="1"/>
    <col min="1509" max="1509" width="16.54296875" style="109" customWidth="1"/>
    <col min="1510" max="1512" width="14.453125" style="109" customWidth="1"/>
    <col min="1513" max="1513" width="18.453125" style="109" customWidth="1"/>
    <col min="1514" max="1514" width="14.54296875" style="109" customWidth="1"/>
    <col min="1515" max="1516" width="14.453125" style="109" customWidth="1"/>
    <col min="1517" max="1761" width="9.1796875" style="109"/>
    <col min="1762" max="1762" width="7.54296875" style="109" customWidth="1"/>
    <col min="1763" max="1763" width="51.453125" style="109" customWidth="1"/>
    <col min="1764" max="1764" width="17.54296875" style="109" customWidth="1"/>
    <col min="1765" max="1765" width="16.54296875" style="109" customWidth="1"/>
    <col min="1766" max="1768" width="14.453125" style="109" customWidth="1"/>
    <col min="1769" max="1769" width="18.453125" style="109" customWidth="1"/>
    <col min="1770" max="1770" width="14.54296875" style="109" customWidth="1"/>
    <col min="1771" max="1772" width="14.453125" style="109" customWidth="1"/>
    <col min="1773" max="2017" width="9.1796875" style="109"/>
    <col min="2018" max="2018" width="7.54296875" style="109" customWidth="1"/>
    <col min="2019" max="2019" width="51.453125" style="109" customWidth="1"/>
    <col min="2020" max="2020" width="17.54296875" style="109" customWidth="1"/>
    <col min="2021" max="2021" width="16.54296875" style="109" customWidth="1"/>
    <col min="2022" max="2024" width="14.453125" style="109" customWidth="1"/>
    <col min="2025" max="2025" width="18.453125" style="109" customWidth="1"/>
    <col min="2026" max="2026" width="14.54296875" style="109" customWidth="1"/>
    <col min="2027" max="2028" width="14.453125" style="109" customWidth="1"/>
    <col min="2029" max="2273" width="9.1796875" style="109"/>
    <col min="2274" max="2274" width="7.54296875" style="109" customWidth="1"/>
    <col min="2275" max="2275" width="51.453125" style="109" customWidth="1"/>
    <col min="2276" max="2276" width="17.54296875" style="109" customWidth="1"/>
    <col min="2277" max="2277" width="16.54296875" style="109" customWidth="1"/>
    <col min="2278" max="2280" width="14.453125" style="109" customWidth="1"/>
    <col min="2281" max="2281" width="18.453125" style="109" customWidth="1"/>
    <col min="2282" max="2282" width="14.54296875" style="109" customWidth="1"/>
    <col min="2283" max="2284" width="14.453125" style="109" customWidth="1"/>
    <col min="2285" max="2529" width="9.1796875" style="109"/>
    <col min="2530" max="2530" width="7.54296875" style="109" customWidth="1"/>
    <col min="2531" max="2531" width="51.453125" style="109" customWidth="1"/>
    <col min="2532" max="2532" width="17.54296875" style="109" customWidth="1"/>
    <col min="2533" max="2533" width="16.54296875" style="109" customWidth="1"/>
    <col min="2534" max="2536" width="14.453125" style="109" customWidth="1"/>
    <col min="2537" max="2537" width="18.453125" style="109" customWidth="1"/>
    <col min="2538" max="2538" width="14.54296875" style="109" customWidth="1"/>
    <col min="2539" max="2540" width="14.453125" style="109" customWidth="1"/>
    <col min="2541" max="2785" width="9.1796875" style="109"/>
    <col min="2786" max="2786" width="7.54296875" style="109" customWidth="1"/>
    <col min="2787" max="2787" width="51.453125" style="109" customWidth="1"/>
    <col min="2788" max="2788" width="17.54296875" style="109" customWidth="1"/>
    <col min="2789" max="2789" width="16.54296875" style="109" customWidth="1"/>
    <col min="2790" max="2792" width="14.453125" style="109" customWidth="1"/>
    <col min="2793" max="2793" width="18.453125" style="109" customWidth="1"/>
    <col min="2794" max="2794" width="14.54296875" style="109" customWidth="1"/>
    <col min="2795" max="2796" width="14.453125" style="109" customWidth="1"/>
    <col min="2797" max="3041" width="9.1796875" style="109"/>
    <col min="3042" max="3042" width="7.54296875" style="109" customWidth="1"/>
    <col min="3043" max="3043" width="51.453125" style="109" customWidth="1"/>
    <col min="3044" max="3044" width="17.54296875" style="109" customWidth="1"/>
    <col min="3045" max="3045" width="16.54296875" style="109" customWidth="1"/>
    <col min="3046" max="3048" width="14.453125" style="109" customWidth="1"/>
    <col min="3049" max="3049" width="18.453125" style="109" customWidth="1"/>
    <col min="3050" max="3050" width="14.54296875" style="109" customWidth="1"/>
    <col min="3051" max="3052" width="14.453125" style="109" customWidth="1"/>
    <col min="3053" max="3297" width="9.1796875" style="109"/>
    <col min="3298" max="3298" width="7.54296875" style="109" customWidth="1"/>
    <col min="3299" max="3299" width="51.453125" style="109" customWidth="1"/>
    <col min="3300" max="3300" width="17.54296875" style="109" customWidth="1"/>
    <col min="3301" max="3301" width="16.54296875" style="109" customWidth="1"/>
    <col min="3302" max="3304" width="14.453125" style="109" customWidth="1"/>
    <col min="3305" max="3305" width="18.453125" style="109" customWidth="1"/>
    <col min="3306" max="3306" width="14.54296875" style="109" customWidth="1"/>
    <col min="3307" max="3308" width="14.453125" style="109" customWidth="1"/>
    <col min="3309" max="3553" width="9.1796875" style="109"/>
    <col min="3554" max="3554" width="7.54296875" style="109" customWidth="1"/>
    <col min="3555" max="3555" width="51.453125" style="109" customWidth="1"/>
    <col min="3556" max="3556" width="17.54296875" style="109" customWidth="1"/>
    <col min="3557" max="3557" width="16.54296875" style="109" customWidth="1"/>
    <col min="3558" max="3560" width="14.453125" style="109" customWidth="1"/>
    <col min="3561" max="3561" width="18.453125" style="109" customWidth="1"/>
    <col min="3562" max="3562" width="14.54296875" style="109" customWidth="1"/>
    <col min="3563" max="3564" width="14.453125" style="109" customWidth="1"/>
    <col min="3565" max="3809" width="9.1796875" style="109"/>
    <col min="3810" max="3810" width="7.54296875" style="109" customWidth="1"/>
    <col min="3811" max="3811" width="51.453125" style="109" customWidth="1"/>
    <col min="3812" max="3812" width="17.54296875" style="109" customWidth="1"/>
    <col min="3813" max="3813" width="16.54296875" style="109" customWidth="1"/>
    <col min="3814" max="3816" width="14.453125" style="109" customWidth="1"/>
    <col min="3817" max="3817" width="18.453125" style="109" customWidth="1"/>
    <col min="3818" max="3818" width="14.54296875" style="109" customWidth="1"/>
    <col min="3819" max="3820" width="14.453125" style="109" customWidth="1"/>
    <col min="3821" max="4065" width="9.1796875" style="109"/>
    <col min="4066" max="4066" width="7.54296875" style="109" customWidth="1"/>
    <col min="4067" max="4067" width="51.453125" style="109" customWidth="1"/>
    <col min="4068" max="4068" width="17.54296875" style="109" customWidth="1"/>
    <col min="4069" max="4069" width="16.54296875" style="109" customWidth="1"/>
    <col min="4070" max="4072" width="14.453125" style="109" customWidth="1"/>
    <col min="4073" max="4073" width="18.453125" style="109" customWidth="1"/>
    <col min="4074" max="4074" width="14.54296875" style="109" customWidth="1"/>
    <col min="4075" max="4076" width="14.453125" style="109" customWidth="1"/>
    <col min="4077" max="4321" width="9.1796875" style="109"/>
    <col min="4322" max="4322" width="7.54296875" style="109" customWidth="1"/>
    <col min="4323" max="4323" width="51.453125" style="109" customWidth="1"/>
    <col min="4324" max="4324" width="17.54296875" style="109" customWidth="1"/>
    <col min="4325" max="4325" width="16.54296875" style="109" customWidth="1"/>
    <col min="4326" max="4328" width="14.453125" style="109" customWidth="1"/>
    <col min="4329" max="4329" width="18.453125" style="109" customWidth="1"/>
    <col min="4330" max="4330" width="14.54296875" style="109" customWidth="1"/>
    <col min="4331" max="4332" width="14.453125" style="109" customWidth="1"/>
    <col min="4333" max="4577" width="9.1796875" style="109"/>
    <col min="4578" max="4578" width="7.54296875" style="109" customWidth="1"/>
    <col min="4579" max="4579" width="51.453125" style="109" customWidth="1"/>
    <col min="4580" max="4580" width="17.54296875" style="109" customWidth="1"/>
    <col min="4581" max="4581" width="16.54296875" style="109" customWidth="1"/>
    <col min="4582" max="4584" width="14.453125" style="109" customWidth="1"/>
    <col min="4585" max="4585" width="18.453125" style="109" customWidth="1"/>
    <col min="4586" max="4586" width="14.54296875" style="109" customWidth="1"/>
    <col min="4587" max="4588" width="14.453125" style="109" customWidth="1"/>
    <col min="4589" max="4833" width="9.1796875" style="109"/>
    <col min="4834" max="4834" width="7.54296875" style="109" customWidth="1"/>
    <col min="4835" max="4835" width="51.453125" style="109" customWidth="1"/>
    <col min="4836" max="4836" width="17.54296875" style="109" customWidth="1"/>
    <col min="4837" max="4837" width="16.54296875" style="109" customWidth="1"/>
    <col min="4838" max="4840" width="14.453125" style="109" customWidth="1"/>
    <col min="4841" max="4841" width="18.453125" style="109" customWidth="1"/>
    <col min="4842" max="4842" width="14.54296875" style="109" customWidth="1"/>
    <col min="4843" max="4844" width="14.453125" style="109" customWidth="1"/>
    <col min="4845" max="5089" width="9.1796875" style="109"/>
    <col min="5090" max="5090" width="7.54296875" style="109" customWidth="1"/>
    <col min="5091" max="5091" width="51.453125" style="109" customWidth="1"/>
    <col min="5092" max="5092" width="17.54296875" style="109" customWidth="1"/>
    <col min="5093" max="5093" width="16.54296875" style="109" customWidth="1"/>
    <col min="5094" max="5096" width="14.453125" style="109" customWidth="1"/>
    <col min="5097" max="5097" width="18.453125" style="109" customWidth="1"/>
    <col min="5098" max="5098" width="14.54296875" style="109" customWidth="1"/>
    <col min="5099" max="5100" width="14.453125" style="109" customWidth="1"/>
    <col min="5101" max="5345" width="9.1796875" style="109"/>
    <col min="5346" max="5346" width="7.54296875" style="109" customWidth="1"/>
    <col min="5347" max="5347" width="51.453125" style="109" customWidth="1"/>
    <col min="5348" max="5348" width="17.54296875" style="109" customWidth="1"/>
    <col min="5349" max="5349" width="16.54296875" style="109" customWidth="1"/>
    <col min="5350" max="5352" width="14.453125" style="109" customWidth="1"/>
    <col min="5353" max="5353" width="18.453125" style="109" customWidth="1"/>
    <col min="5354" max="5354" width="14.54296875" style="109" customWidth="1"/>
    <col min="5355" max="5356" width="14.453125" style="109" customWidth="1"/>
    <col min="5357" max="5601" width="9.1796875" style="109"/>
    <col min="5602" max="5602" width="7.54296875" style="109" customWidth="1"/>
    <col min="5603" max="5603" width="51.453125" style="109" customWidth="1"/>
    <col min="5604" max="5604" width="17.54296875" style="109" customWidth="1"/>
    <col min="5605" max="5605" width="16.54296875" style="109" customWidth="1"/>
    <col min="5606" max="5608" width="14.453125" style="109" customWidth="1"/>
    <col min="5609" max="5609" width="18.453125" style="109" customWidth="1"/>
    <col min="5610" max="5610" width="14.54296875" style="109" customWidth="1"/>
    <col min="5611" max="5612" width="14.453125" style="109" customWidth="1"/>
    <col min="5613" max="5857" width="9.1796875" style="109"/>
    <col min="5858" max="5858" width="7.54296875" style="109" customWidth="1"/>
    <col min="5859" max="5859" width="51.453125" style="109" customWidth="1"/>
    <col min="5860" max="5860" width="17.54296875" style="109" customWidth="1"/>
    <col min="5861" max="5861" width="16.54296875" style="109" customWidth="1"/>
    <col min="5862" max="5864" width="14.453125" style="109" customWidth="1"/>
    <col min="5865" max="5865" width="18.453125" style="109" customWidth="1"/>
    <col min="5866" max="5866" width="14.54296875" style="109" customWidth="1"/>
    <col min="5867" max="5868" width="14.453125" style="109" customWidth="1"/>
    <col min="5869" max="6113" width="9.1796875" style="109"/>
    <col min="6114" max="6114" width="7.54296875" style="109" customWidth="1"/>
    <col min="6115" max="6115" width="51.453125" style="109" customWidth="1"/>
    <col min="6116" max="6116" width="17.54296875" style="109" customWidth="1"/>
    <col min="6117" max="6117" width="16.54296875" style="109" customWidth="1"/>
    <col min="6118" max="6120" width="14.453125" style="109" customWidth="1"/>
    <col min="6121" max="6121" width="18.453125" style="109" customWidth="1"/>
    <col min="6122" max="6122" width="14.54296875" style="109" customWidth="1"/>
    <col min="6123" max="6124" width="14.453125" style="109" customWidth="1"/>
    <col min="6125" max="6369" width="9.1796875" style="109"/>
    <col min="6370" max="6370" width="7.54296875" style="109" customWidth="1"/>
    <col min="6371" max="6371" width="51.453125" style="109" customWidth="1"/>
    <col min="6372" max="6372" width="17.54296875" style="109" customWidth="1"/>
    <col min="6373" max="6373" width="16.54296875" style="109" customWidth="1"/>
    <col min="6374" max="6376" width="14.453125" style="109" customWidth="1"/>
    <col min="6377" max="6377" width="18.453125" style="109" customWidth="1"/>
    <col min="6378" max="6378" width="14.54296875" style="109" customWidth="1"/>
    <col min="6379" max="6380" width="14.453125" style="109" customWidth="1"/>
    <col min="6381" max="6625" width="9.1796875" style="109"/>
    <col min="6626" max="6626" width="7.54296875" style="109" customWidth="1"/>
    <col min="6627" max="6627" width="51.453125" style="109" customWidth="1"/>
    <col min="6628" max="6628" width="17.54296875" style="109" customWidth="1"/>
    <col min="6629" max="6629" width="16.54296875" style="109" customWidth="1"/>
    <col min="6630" max="6632" width="14.453125" style="109" customWidth="1"/>
    <col min="6633" max="6633" width="18.453125" style="109" customWidth="1"/>
    <col min="6634" max="6634" width="14.54296875" style="109" customWidth="1"/>
    <col min="6635" max="6636" width="14.453125" style="109" customWidth="1"/>
    <col min="6637" max="6881" width="9.1796875" style="109"/>
    <col min="6882" max="6882" width="7.54296875" style="109" customWidth="1"/>
    <col min="6883" max="6883" width="51.453125" style="109" customWidth="1"/>
    <col min="6884" max="6884" width="17.54296875" style="109" customWidth="1"/>
    <col min="6885" max="6885" width="16.54296875" style="109" customWidth="1"/>
    <col min="6886" max="6888" width="14.453125" style="109" customWidth="1"/>
    <col min="6889" max="6889" width="18.453125" style="109" customWidth="1"/>
    <col min="6890" max="6890" width="14.54296875" style="109" customWidth="1"/>
    <col min="6891" max="6892" width="14.453125" style="109" customWidth="1"/>
    <col min="6893" max="7137" width="9.1796875" style="109"/>
    <col min="7138" max="7138" width="7.54296875" style="109" customWidth="1"/>
    <col min="7139" max="7139" width="51.453125" style="109" customWidth="1"/>
    <col min="7140" max="7140" width="17.54296875" style="109" customWidth="1"/>
    <col min="7141" max="7141" width="16.54296875" style="109" customWidth="1"/>
    <col min="7142" max="7144" width="14.453125" style="109" customWidth="1"/>
    <col min="7145" max="7145" width="18.453125" style="109" customWidth="1"/>
    <col min="7146" max="7146" width="14.54296875" style="109" customWidth="1"/>
    <col min="7147" max="7148" width="14.453125" style="109" customWidth="1"/>
    <col min="7149" max="7393" width="9.1796875" style="109"/>
    <col min="7394" max="7394" width="7.54296875" style="109" customWidth="1"/>
    <col min="7395" max="7395" width="51.453125" style="109" customWidth="1"/>
    <col min="7396" max="7396" width="17.54296875" style="109" customWidth="1"/>
    <col min="7397" max="7397" width="16.54296875" style="109" customWidth="1"/>
    <col min="7398" max="7400" width="14.453125" style="109" customWidth="1"/>
    <col min="7401" max="7401" width="18.453125" style="109" customWidth="1"/>
    <col min="7402" max="7402" width="14.54296875" style="109" customWidth="1"/>
    <col min="7403" max="7404" width="14.453125" style="109" customWidth="1"/>
    <col min="7405" max="7649" width="9.1796875" style="109"/>
    <col min="7650" max="7650" width="7.54296875" style="109" customWidth="1"/>
    <col min="7651" max="7651" width="51.453125" style="109" customWidth="1"/>
    <col min="7652" max="7652" width="17.54296875" style="109" customWidth="1"/>
    <col min="7653" max="7653" width="16.54296875" style="109" customWidth="1"/>
    <col min="7654" max="7656" width="14.453125" style="109" customWidth="1"/>
    <col min="7657" max="7657" width="18.453125" style="109" customWidth="1"/>
    <col min="7658" max="7658" width="14.54296875" style="109" customWidth="1"/>
    <col min="7659" max="7660" width="14.453125" style="109" customWidth="1"/>
    <col min="7661" max="7905" width="9.1796875" style="109"/>
    <col min="7906" max="7906" width="7.54296875" style="109" customWidth="1"/>
    <col min="7907" max="7907" width="51.453125" style="109" customWidth="1"/>
    <col min="7908" max="7908" width="17.54296875" style="109" customWidth="1"/>
    <col min="7909" max="7909" width="16.54296875" style="109" customWidth="1"/>
    <col min="7910" max="7912" width="14.453125" style="109" customWidth="1"/>
    <col min="7913" max="7913" width="18.453125" style="109" customWidth="1"/>
    <col min="7914" max="7914" width="14.54296875" style="109" customWidth="1"/>
    <col min="7915" max="7916" width="14.453125" style="109" customWidth="1"/>
    <col min="7917" max="8161" width="9.1796875" style="109"/>
    <col min="8162" max="8162" width="7.54296875" style="109" customWidth="1"/>
    <col min="8163" max="8163" width="51.453125" style="109" customWidth="1"/>
    <col min="8164" max="8164" width="17.54296875" style="109" customWidth="1"/>
    <col min="8165" max="8165" width="16.54296875" style="109" customWidth="1"/>
    <col min="8166" max="8168" width="14.453125" style="109" customWidth="1"/>
    <col min="8169" max="8169" width="18.453125" style="109" customWidth="1"/>
    <col min="8170" max="8170" width="14.54296875" style="109" customWidth="1"/>
    <col min="8171" max="8172" width="14.453125" style="109" customWidth="1"/>
    <col min="8173" max="8417" width="9.1796875" style="109"/>
    <col min="8418" max="8418" width="7.54296875" style="109" customWidth="1"/>
    <col min="8419" max="8419" width="51.453125" style="109" customWidth="1"/>
    <col min="8420" max="8420" width="17.54296875" style="109" customWidth="1"/>
    <col min="8421" max="8421" width="16.54296875" style="109" customWidth="1"/>
    <col min="8422" max="8424" width="14.453125" style="109" customWidth="1"/>
    <col min="8425" max="8425" width="18.453125" style="109" customWidth="1"/>
    <col min="8426" max="8426" width="14.54296875" style="109" customWidth="1"/>
    <col min="8427" max="8428" width="14.453125" style="109" customWidth="1"/>
    <col min="8429" max="8673" width="9.1796875" style="109"/>
    <col min="8674" max="8674" width="7.54296875" style="109" customWidth="1"/>
    <col min="8675" max="8675" width="51.453125" style="109" customWidth="1"/>
    <col min="8676" max="8676" width="17.54296875" style="109" customWidth="1"/>
    <col min="8677" max="8677" width="16.54296875" style="109" customWidth="1"/>
    <col min="8678" max="8680" width="14.453125" style="109" customWidth="1"/>
    <col min="8681" max="8681" width="18.453125" style="109" customWidth="1"/>
    <col min="8682" max="8682" width="14.54296875" style="109" customWidth="1"/>
    <col min="8683" max="8684" width="14.453125" style="109" customWidth="1"/>
    <col min="8685" max="8929" width="9.1796875" style="109"/>
    <col min="8930" max="8930" width="7.54296875" style="109" customWidth="1"/>
    <col min="8931" max="8931" width="51.453125" style="109" customWidth="1"/>
    <col min="8932" max="8932" width="17.54296875" style="109" customWidth="1"/>
    <col min="8933" max="8933" width="16.54296875" style="109" customWidth="1"/>
    <col min="8934" max="8936" width="14.453125" style="109" customWidth="1"/>
    <col min="8937" max="8937" width="18.453125" style="109" customWidth="1"/>
    <col min="8938" max="8938" width="14.54296875" style="109" customWidth="1"/>
    <col min="8939" max="8940" width="14.453125" style="109" customWidth="1"/>
    <col min="8941" max="9185" width="9.1796875" style="109"/>
    <col min="9186" max="9186" width="7.54296875" style="109" customWidth="1"/>
    <col min="9187" max="9187" width="51.453125" style="109" customWidth="1"/>
    <col min="9188" max="9188" width="17.54296875" style="109" customWidth="1"/>
    <col min="9189" max="9189" width="16.54296875" style="109" customWidth="1"/>
    <col min="9190" max="9192" width="14.453125" style="109" customWidth="1"/>
    <col min="9193" max="9193" width="18.453125" style="109" customWidth="1"/>
    <col min="9194" max="9194" width="14.54296875" style="109" customWidth="1"/>
    <col min="9195" max="9196" width="14.453125" style="109" customWidth="1"/>
    <col min="9197" max="9441" width="9.1796875" style="109"/>
    <col min="9442" max="9442" width="7.54296875" style="109" customWidth="1"/>
    <col min="9443" max="9443" width="51.453125" style="109" customWidth="1"/>
    <col min="9444" max="9444" width="17.54296875" style="109" customWidth="1"/>
    <col min="9445" max="9445" width="16.54296875" style="109" customWidth="1"/>
    <col min="9446" max="9448" width="14.453125" style="109" customWidth="1"/>
    <col min="9449" max="9449" width="18.453125" style="109" customWidth="1"/>
    <col min="9450" max="9450" width="14.54296875" style="109" customWidth="1"/>
    <col min="9451" max="9452" width="14.453125" style="109" customWidth="1"/>
    <col min="9453" max="9697" width="9.1796875" style="109"/>
    <col min="9698" max="9698" width="7.54296875" style="109" customWidth="1"/>
    <col min="9699" max="9699" width="51.453125" style="109" customWidth="1"/>
    <col min="9700" max="9700" width="17.54296875" style="109" customWidth="1"/>
    <col min="9701" max="9701" width="16.54296875" style="109" customWidth="1"/>
    <col min="9702" max="9704" width="14.453125" style="109" customWidth="1"/>
    <col min="9705" max="9705" width="18.453125" style="109" customWidth="1"/>
    <col min="9706" max="9706" width="14.54296875" style="109" customWidth="1"/>
    <col min="9707" max="9708" width="14.453125" style="109" customWidth="1"/>
    <col min="9709" max="9953" width="9.1796875" style="109"/>
    <col min="9954" max="9954" width="7.54296875" style="109" customWidth="1"/>
    <col min="9955" max="9955" width="51.453125" style="109" customWidth="1"/>
    <col min="9956" max="9956" width="17.54296875" style="109" customWidth="1"/>
    <col min="9957" max="9957" width="16.54296875" style="109" customWidth="1"/>
    <col min="9958" max="9960" width="14.453125" style="109" customWidth="1"/>
    <col min="9961" max="9961" width="18.453125" style="109" customWidth="1"/>
    <col min="9962" max="9962" width="14.54296875" style="109" customWidth="1"/>
    <col min="9963" max="9964" width="14.453125" style="109" customWidth="1"/>
    <col min="9965" max="10209" width="9.1796875" style="109"/>
    <col min="10210" max="10210" width="7.54296875" style="109" customWidth="1"/>
    <col min="10211" max="10211" width="51.453125" style="109" customWidth="1"/>
    <col min="10212" max="10212" width="17.54296875" style="109" customWidth="1"/>
    <col min="10213" max="10213" width="16.54296875" style="109" customWidth="1"/>
    <col min="10214" max="10216" width="14.453125" style="109" customWidth="1"/>
    <col min="10217" max="10217" width="18.453125" style="109" customWidth="1"/>
    <col min="10218" max="10218" width="14.54296875" style="109" customWidth="1"/>
    <col min="10219" max="10220" width="14.453125" style="109" customWidth="1"/>
    <col min="10221" max="10465" width="9.1796875" style="109"/>
    <col min="10466" max="10466" width="7.54296875" style="109" customWidth="1"/>
    <col min="10467" max="10467" width="51.453125" style="109" customWidth="1"/>
    <col min="10468" max="10468" width="17.54296875" style="109" customWidth="1"/>
    <col min="10469" max="10469" width="16.54296875" style="109" customWidth="1"/>
    <col min="10470" max="10472" width="14.453125" style="109" customWidth="1"/>
    <col min="10473" max="10473" width="18.453125" style="109" customWidth="1"/>
    <col min="10474" max="10474" width="14.54296875" style="109" customWidth="1"/>
    <col min="10475" max="10476" width="14.453125" style="109" customWidth="1"/>
    <col min="10477" max="10721" width="9.1796875" style="109"/>
    <col min="10722" max="10722" width="7.54296875" style="109" customWidth="1"/>
    <col min="10723" max="10723" width="51.453125" style="109" customWidth="1"/>
    <col min="10724" max="10724" width="17.54296875" style="109" customWidth="1"/>
    <col min="10725" max="10725" width="16.54296875" style="109" customWidth="1"/>
    <col min="10726" max="10728" width="14.453125" style="109" customWidth="1"/>
    <col min="10729" max="10729" width="18.453125" style="109" customWidth="1"/>
    <col min="10730" max="10730" width="14.54296875" style="109" customWidth="1"/>
    <col min="10731" max="10732" width="14.453125" style="109" customWidth="1"/>
    <col min="10733" max="10977" width="9.1796875" style="109"/>
    <col min="10978" max="10978" width="7.54296875" style="109" customWidth="1"/>
    <col min="10979" max="10979" width="51.453125" style="109" customWidth="1"/>
    <col min="10980" max="10980" width="17.54296875" style="109" customWidth="1"/>
    <col min="10981" max="10981" width="16.54296875" style="109" customWidth="1"/>
    <col min="10982" max="10984" width="14.453125" style="109" customWidth="1"/>
    <col min="10985" max="10985" width="18.453125" style="109" customWidth="1"/>
    <col min="10986" max="10986" width="14.54296875" style="109" customWidth="1"/>
    <col min="10987" max="10988" width="14.453125" style="109" customWidth="1"/>
    <col min="10989" max="11233" width="9.1796875" style="109"/>
    <col min="11234" max="11234" width="7.54296875" style="109" customWidth="1"/>
    <col min="11235" max="11235" width="51.453125" style="109" customWidth="1"/>
    <col min="11236" max="11236" width="17.54296875" style="109" customWidth="1"/>
    <col min="11237" max="11237" width="16.54296875" style="109" customWidth="1"/>
    <col min="11238" max="11240" width="14.453125" style="109" customWidth="1"/>
    <col min="11241" max="11241" width="18.453125" style="109" customWidth="1"/>
    <col min="11242" max="11242" width="14.54296875" style="109" customWidth="1"/>
    <col min="11243" max="11244" width="14.453125" style="109" customWidth="1"/>
    <col min="11245" max="11489" width="9.1796875" style="109"/>
    <col min="11490" max="11490" width="7.54296875" style="109" customWidth="1"/>
    <col min="11491" max="11491" width="51.453125" style="109" customWidth="1"/>
    <col min="11492" max="11492" width="17.54296875" style="109" customWidth="1"/>
    <col min="11493" max="11493" width="16.54296875" style="109" customWidth="1"/>
    <col min="11494" max="11496" width="14.453125" style="109" customWidth="1"/>
    <col min="11497" max="11497" width="18.453125" style="109" customWidth="1"/>
    <col min="11498" max="11498" width="14.54296875" style="109" customWidth="1"/>
    <col min="11499" max="11500" width="14.453125" style="109" customWidth="1"/>
    <col min="11501" max="11745" width="9.1796875" style="109"/>
    <col min="11746" max="11746" width="7.54296875" style="109" customWidth="1"/>
    <col min="11747" max="11747" width="51.453125" style="109" customWidth="1"/>
    <col min="11748" max="11748" width="17.54296875" style="109" customWidth="1"/>
    <col min="11749" max="11749" width="16.54296875" style="109" customWidth="1"/>
    <col min="11750" max="11752" width="14.453125" style="109" customWidth="1"/>
    <col min="11753" max="11753" width="18.453125" style="109" customWidth="1"/>
    <col min="11754" max="11754" width="14.54296875" style="109" customWidth="1"/>
    <col min="11755" max="11756" width="14.453125" style="109" customWidth="1"/>
    <col min="11757" max="12001" width="9.1796875" style="109"/>
    <col min="12002" max="12002" width="7.54296875" style="109" customWidth="1"/>
    <col min="12003" max="12003" width="51.453125" style="109" customWidth="1"/>
    <col min="12004" max="12004" width="17.54296875" style="109" customWidth="1"/>
    <col min="12005" max="12005" width="16.54296875" style="109" customWidth="1"/>
    <col min="12006" max="12008" width="14.453125" style="109" customWidth="1"/>
    <col min="12009" max="12009" width="18.453125" style="109" customWidth="1"/>
    <col min="12010" max="12010" width="14.54296875" style="109" customWidth="1"/>
    <col min="12011" max="12012" width="14.453125" style="109" customWidth="1"/>
    <col min="12013" max="12257" width="9.1796875" style="109"/>
    <col min="12258" max="12258" width="7.54296875" style="109" customWidth="1"/>
    <col min="12259" max="12259" width="51.453125" style="109" customWidth="1"/>
    <col min="12260" max="12260" width="17.54296875" style="109" customWidth="1"/>
    <col min="12261" max="12261" width="16.54296875" style="109" customWidth="1"/>
    <col min="12262" max="12264" width="14.453125" style="109" customWidth="1"/>
    <col min="12265" max="12265" width="18.453125" style="109" customWidth="1"/>
    <col min="12266" max="12266" width="14.54296875" style="109" customWidth="1"/>
    <col min="12267" max="12268" width="14.453125" style="109" customWidth="1"/>
    <col min="12269" max="12513" width="9.1796875" style="109"/>
    <col min="12514" max="12514" width="7.54296875" style="109" customWidth="1"/>
    <col min="12515" max="12515" width="51.453125" style="109" customWidth="1"/>
    <col min="12516" max="12516" width="17.54296875" style="109" customWidth="1"/>
    <col min="12517" max="12517" width="16.54296875" style="109" customWidth="1"/>
    <col min="12518" max="12520" width="14.453125" style="109" customWidth="1"/>
    <col min="12521" max="12521" width="18.453125" style="109" customWidth="1"/>
    <col min="12522" max="12522" width="14.54296875" style="109" customWidth="1"/>
    <col min="12523" max="12524" width="14.453125" style="109" customWidth="1"/>
    <col min="12525" max="12769" width="9.1796875" style="109"/>
    <col min="12770" max="12770" width="7.54296875" style="109" customWidth="1"/>
    <col min="12771" max="12771" width="51.453125" style="109" customWidth="1"/>
    <col min="12772" max="12772" width="17.54296875" style="109" customWidth="1"/>
    <col min="12773" max="12773" width="16.54296875" style="109" customWidth="1"/>
    <col min="12774" max="12776" width="14.453125" style="109" customWidth="1"/>
    <col min="12777" max="12777" width="18.453125" style="109" customWidth="1"/>
    <col min="12778" max="12778" width="14.54296875" style="109" customWidth="1"/>
    <col min="12779" max="12780" width="14.453125" style="109" customWidth="1"/>
    <col min="12781" max="13025" width="9.1796875" style="109"/>
    <col min="13026" max="13026" width="7.54296875" style="109" customWidth="1"/>
    <col min="13027" max="13027" width="51.453125" style="109" customWidth="1"/>
    <col min="13028" max="13028" width="17.54296875" style="109" customWidth="1"/>
    <col min="13029" max="13029" width="16.54296875" style="109" customWidth="1"/>
    <col min="13030" max="13032" width="14.453125" style="109" customWidth="1"/>
    <col min="13033" max="13033" width="18.453125" style="109" customWidth="1"/>
    <col min="13034" max="13034" width="14.54296875" style="109" customWidth="1"/>
    <col min="13035" max="13036" width="14.453125" style="109" customWidth="1"/>
    <col min="13037" max="13281" width="9.1796875" style="109"/>
    <col min="13282" max="13282" width="7.54296875" style="109" customWidth="1"/>
    <col min="13283" max="13283" width="51.453125" style="109" customWidth="1"/>
    <col min="13284" max="13284" width="17.54296875" style="109" customWidth="1"/>
    <col min="13285" max="13285" width="16.54296875" style="109" customWidth="1"/>
    <col min="13286" max="13288" width="14.453125" style="109" customWidth="1"/>
    <col min="13289" max="13289" width="18.453125" style="109" customWidth="1"/>
    <col min="13290" max="13290" width="14.54296875" style="109" customWidth="1"/>
    <col min="13291" max="13292" width="14.453125" style="109" customWidth="1"/>
    <col min="13293" max="13537" width="9.1796875" style="109"/>
    <col min="13538" max="13538" width="7.54296875" style="109" customWidth="1"/>
    <col min="13539" max="13539" width="51.453125" style="109" customWidth="1"/>
    <col min="13540" max="13540" width="17.54296875" style="109" customWidth="1"/>
    <col min="13541" max="13541" width="16.54296875" style="109" customWidth="1"/>
    <col min="13542" max="13544" width="14.453125" style="109" customWidth="1"/>
    <col min="13545" max="13545" width="18.453125" style="109" customWidth="1"/>
    <col min="13546" max="13546" width="14.54296875" style="109" customWidth="1"/>
    <col min="13547" max="13548" width="14.453125" style="109" customWidth="1"/>
    <col min="13549" max="13793" width="9.1796875" style="109"/>
    <col min="13794" max="13794" width="7.54296875" style="109" customWidth="1"/>
    <col min="13795" max="13795" width="51.453125" style="109" customWidth="1"/>
    <col min="13796" max="13796" width="17.54296875" style="109" customWidth="1"/>
    <col min="13797" max="13797" width="16.54296875" style="109" customWidth="1"/>
    <col min="13798" max="13800" width="14.453125" style="109" customWidth="1"/>
    <col min="13801" max="13801" width="18.453125" style="109" customWidth="1"/>
    <col min="13802" max="13802" width="14.54296875" style="109" customWidth="1"/>
    <col min="13803" max="13804" width="14.453125" style="109" customWidth="1"/>
    <col min="13805" max="14049" width="9.1796875" style="109"/>
    <col min="14050" max="14050" width="7.54296875" style="109" customWidth="1"/>
    <col min="14051" max="14051" width="51.453125" style="109" customWidth="1"/>
    <col min="14052" max="14052" width="17.54296875" style="109" customWidth="1"/>
    <col min="14053" max="14053" width="16.54296875" style="109" customWidth="1"/>
    <col min="14054" max="14056" width="14.453125" style="109" customWidth="1"/>
    <col min="14057" max="14057" width="18.453125" style="109" customWidth="1"/>
    <col min="14058" max="14058" width="14.54296875" style="109" customWidth="1"/>
    <col min="14059" max="14060" width="14.453125" style="109" customWidth="1"/>
    <col min="14061" max="14305" width="9.1796875" style="109"/>
    <col min="14306" max="14306" width="7.54296875" style="109" customWidth="1"/>
    <col min="14307" max="14307" width="51.453125" style="109" customWidth="1"/>
    <col min="14308" max="14308" width="17.54296875" style="109" customWidth="1"/>
    <col min="14309" max="14309" width="16.54296875" style="109" customWidth="1"/>
    <col min="14310" max="14312" width="14.453125" style="109" customWidth="1"/>
    <col min="14313" max="14313" width="18.453125" style="109" customWidth="1"/>
    <col min="14314" max="14314" width="14.54296875" style="109" customWidth="1"/>
    <col min="14315" max="14316" width="14.453125" style="109" customWidth="1"/>
    <col min="14317" max="14561" width="9.1796875" style="109"/>
    <col min="14562" max="14562" width="7.54296875" style="109" customWidth="1"/>
    <col min="14563" max="14563" width="51.453125" style="109" customWidth="1"/>
    <col min="14564" max="14564" width="17.54296875" style="109" customWidth="1"/>
    <col min="14565" max="14565" width="16.54296875" style="109" customWidth="1"/>
    <col min="14566" max="14568" width="14.453125" style="109" customWidth="1"/>
    <col min="14569" max="14569" width="18.453125" style="109" customWidth="1"/>
    <col min="14570" max="14570" width="14.54296875" style="109" customWidth="1"/>
    <col min="14571" max="14572" width="14.453125" style="109" customWidth="1"/>
    <col min="14573" max="14817" width="9.1796875" style="109"/>
    <col min="14818" max="14818" width="7.54296875" style="109" customWidth="1"/>
    <col min="14819" max="14819" width="51.453125" style="109" customWidth="1"/>
    <col min="14820" max="14820" width="17.54296875" style="109" customWidth="1"/>
    <col min="14821" max="14821" width="16.54296875" style="109" customWidth="1"/>
    <col min="14822" max="14824" width="14.453125" style="109" customWidth="1"/>
    <col min="14825" max="14825" width="18.453125" style="109" customWidth="1"/>
    <col min="14826" max="14826" width="14.54296875" style="109" customWidth="1"/>
    <col min="14827" max="14828" width="14.453125" style="109" customWidth="1"/>
    <col min="14829" max="15073" width="9.1796875" style="109"/>
    <col min="15074" max="15074" width="7.54296875" style="109" customWidth="1"/>
    <col min="15075" max="15075" width="51.453125" style="109" customWidth="1"/>
    <col min="15076" max="15076" width="17.54296875" style="109" customWidth="1"/>
    <col min="15077" max="15077" width="16.54296875" style="109" customWidth="1"/>
    <col min="15078" max="15080" width="14.453125" style="109" customWidth="1"/>
    <col min="15081" max="15081" width="18.453125" style="109" customWidth="1"/>
    <col min="15082" max="15082" width="14.54296875" style="109" customWidth="1"/>
    <col min="15083" max="15084" width="14.453125" style="109" customWidth="1"/>
    <col min="15085" max="15329" width="9.1796875" style="109"/>
    <col min="15330" max="15330" width="7.54296875" style="109" customWidth="1"/>
    <col min="15331" max="15331" width="51.453125" style="109" customWidth="1"/>
    <col min="15332" max="15332" width="17.54296875" style="109" customWidth="1"/>
    <col min="15333" max="15333" width="16.54296875" style="109" customWidth="1"/>
    <col min="15334" max="15336" width="14.453125" style="109" customWidth="1"/>
    <col min="15337" max="15337" width="18.453125" style="109" customWidth="1"/>
    <col min="15338" max="15338" width="14.54296875" style="109" customWidth="1"/>
    <col min="15339" max="15340" width="14.453125" style="109" customWidth="1"/>
    <col min="15341" max="15585" width="9.1796875" style="109"/>
    <col min="15586" max="15586" width="7.54296875" style="109" customWidth="1"/>
    <col min="15587" max="15587" width="51.453125" style="109" customWidth="1"/>
    <col min="15588" max="15588" width="17.54296875" style="109" customWidth="1"/>
    <col min="15589" max="15589" width="16.54296875" style="109" customWidth="1"/>
    <col min="15590" max="15592" width="14.453125" style="109" customWidth="1"/>
    <col min="15593" max="15593" width="18.453125" style="109" customWidth="1"/>
    <col min="15594" max="15594" width="14.54296875" style="109" customWidth="1"/>
    <col min="15595" max="15596" width="14.453125" style="109" customWidth="1"/>
    <col min="15597" max="15841" width="9.1796875" style="109"/>
    <col min="15842" max="15842" width="7.54296875" style="109" customWidth="1"/>
    <col min="15843" max="15843" width="51.453125" style="109" customWidth="1"/>
    <col min="15844" max="15844" width="17.54296875" style="109" customWidth="1"/>
    <col min="15845" max="15845" width="16.54296875" style="109" customWidth="1"/>
    <col min="15846" max="15848" width="14.453125" style="109" customWidth="1"/>
    <col min="15849" max="15849" width="18.453125" style="109" customWidth="1"/>
    <col min="15850" max="15850" width="14.54296875" style="109" customWidth="1"/>
    <col min="15851" max="15852" width="14.453125" style="109" customWidth="1"/>
    <col min="15853" max="16097" width="9.1796875" style="109"/>
    <col min="16098" max="16098" width="7.54296875" style="109" customWidth="1"/>
    <col min="16099" max="16099" width="51.453125" style="109" customWidth="1"/>
    <col min="16100" max="16100" width="17.54296875" style="109" customWidth="1"/>
    <col min="16101" max="16101" width="16.54296875" style="109" customWidth="1"/>
    <col min="16102" max="16104" width="14.453125" style="109" customWidth="1"/>
    <col min="16105" max="16105" width="18.453125" style="109" customWidth="1"/>
    <col min="16106" max="16106" width="14.54296875" style="109" customWidth="1"/>
    <col min="16107" max="16108" width="14.453125" style="109" customWidth="1"/>
    <col min="16109" max="16384" width="9.1796875" style="11"/>
  </cols>
  <sheetData>
    <row r="1" spans="1:13" s="11" customFormat="1" ht="13.5" customHeight="1" x14ac:dyDescent="0.3">
      <c r="A1" s="750" t="str">
        <f>'Table of Contents'!A1:C1</f>
        <v>Versant Power</v>
      </c>
      <c r="B1" s="750"/>
      <c r="C1" s="750"/>
      <c r="D1" s="750"/>
      <c r="E1" s="750"/>
      <c r="F1" s="750"/>
      <c r="G1" s="750"/>
      <c r="H1" s="750"/>
      <c r="I1" s="750"/>
      <c r="J1" s="750"/>
      <c r="K1" s="750"/>
      <c r="L1" s="750"/>
      <c r="M1" s="363"/>
    </row>
    <row r="2" spans="1:13" x14ac:dyDescent="0.35">
      <c r="A2" s="750" t="str">
        <f>'Table of Contents'!A2:C2</f>
        <v>Annual Transmission Revenue Requirements (ATRR)</v>
      </c>
      <c r="B2" s="750"/>
      <c r="C2" s="750"/>
      <c r="D2" s="750"/>
      <c r="E2" s="750"/>
      <c r="F2" s="750"/>
      <c r="G2" s="750"/>
      <c r="H2" s="750"/>
      <c r="I2" s="750"/>
      <c r="J2" s="750"/>
      <c r="K2" s="750"/>
      <c r="L2" s="750"/>
    </row>
    <row r="3" spans="1:13" s="11" customFormat="1" ht="13" x14ac:dyDescent="0.3">
      <c r="A3" s="750" t="str">
        <f>'Table of Contents'!A3:C3</f>
        <v>Per Appendix A to Attachment F of the ISO New England Inc. Open Access Transmission Tariff</v>
      </c>
      <c r="B3" s="750"/>
      <c r="C3" s="750"/>
      <c r="D3" s="750"/>
      <c r="E3" s="750"/>
      <c r="F3" s="750"/>
      <c r="G3" s="750"/>
      <c r="H3" s="750"/>
      <c r="I3" s="750"/>
      <c r="J3" s="750"/>
      <c r="K3" s="750"/>
      <c r="L3" s="750"/>
    </row>
    <row r="4" spans="1:13" s="11" customFormat="1" ht="13" x14ac:dyDescent="0.3">
      <c r="A4" s="750" t="s">
        <v>275</v>
      </c>
      <c r="B4" s="750"/>
      <c r="C4" s="750"/>
      <c r="D4" s="750"/>
      <c r="E4" s="750"/>
      <c r="F4" s="750"/>
      <c r="G4" s="750"/>
      <c r="H4" s="750"/>
      <c r="I4" s="750"/>
      <c r="J4" s="750"/>
      <c r="K4" s="750"/>
      <c r="L4" s="750"/>
    </row>
    <row r="5" spans="1:13" s="11" customFormat="1" ht="13" x14ac:dyDescent="0.3">
      <c r="A5" s="750" t="s">
        <v>467</v>
      </c>
      <c r="B5" s="750"/>
      <c r="C5" s="750"/>
      <c r="D5" s="750"/>
      <c r="E5" s="750"/>
      <c r="F5" s="750"/>
      <c r="G5" s="750"/>
      <c r="H5" s="750"/>
      <c r="I5" s="750"/>
      <c r="J5" s="750"/>
      <c r="K5" s="750"/>
      <c r="L5" s="750"/>
      <c r="M5" s="364"/>
    </row>
    <row r="6" spans="1:13" s="11" customFormat="1" ht="13" x14ac:dyDescent="0.3">
      <c r="A6" s="750" t="str">
        <f>'WS 6 Capitalization'!A6:J6</f>
        <v>For Costs in 2023</v>
      </c>
      <c r="B6" s="750"/>
      <c r="C6" s="750"/>
      <c r="D6" s="750"/>
      <c r="E6" s="750"/>
      <c r="F6" s="750"/>
      <c r="G6" s="750"/>
      <c r="H6" s="750"/>
      <c r="I6" s="750"/>
      <c r="J6" s="750"/>
      <c r="K6" s="750"/>
      <c r="L6" s="750"/>
      <c r="M6" s="363"/>
    </row>
    <row r="7" spans="1:13" s="11" customFormat="1" ht="13" x14ac:dyDescent="0.3">
      <c r="A7" s="23"/>
      <c r="B7" s="23"/>
      <c r="C7" s="23"/>
      <c r="D7" s="23"/>
      <c r="E7" s="23"/>
      <c r="F7" s="23"/>
      <c r="G7" s="23"/>
      <c r="H7" s="23"/>
      <c r="I7" s="23"/>
      <c r="J7" s="23"/>
      <c r="K7" s="23"/>
      <c r="L7" s="23"/>
      <c r="M7" s="363"/>
    </row>
    <row r="8" spans="1:13" s="11" customFormat="1" ht="13" x14ac:dyDescent="0.3">
      <c r="A8" s="23"/>
      <c r="B8" s="59" t="s">
        <v>115</v>
      </c>
      <c r="C8" s="2"/>
      <c r="D8" s="23"/>
      <c r="E8" s="23"/>
      <c r="F8" s="23"/>
      <c r="G8" s="23"/>
      <c r="H8" s="23"/>
      <c r="I8" s="23"/>
      <c r="J8" s="18" t="s">
        <v>12</v>
      </c>
      <c r="K8" s="23"/>
      <c r="L8" s="18" t="s">
        <v>16</v>
      </c>
      <c r="M8" s="363"/>
    </row>
    <row r="9" spans="1:13" s="11" customFormat="1" ht="13" x14ac:dyDescent="0.3">
      <c r="A9" s="25" t="s">
        <v>45</v>
      </c>
      <c r="B9" s="9"/>
      <c r="C9" s="9"/>
      <c r="D9" s="9"/>
      <c r="E9" s="9"/>
      <c r="K9" s="23"/>
      <c r="M9" s="363"/>
    </row>
    <row r="10" spans="1:13" s="11" customFormat="1" ht="13" x14ac:dyDescent="0.3">
      <c r="A10" s="41" t="s">
        <v>46</v>
      </c>
      <c r="B10" s="41" t="s">
        <v>297</v>
      </c>
      <c r="C10" s="25"/>
      <c r="D10" s="8"/>
      <c r="E10" s="8"/>
      <c r="F10" s="8"/>
      <c r="G10" s="8"/>
      <c r="H10" s="365" t="s">
        <v>43</v>
      </c>
      <c r="J10" s="41" t="s">
        <v>768</v>
      </c>
      <c r="K10" s="25"/>
      <c r="L10" s="41" t="s">
        <v>1</v>
      </c>
    </row>
    <row r="11" spans="1:13" x14ac:dyDescent="0.35">
      <c r="A11" s="18">
        <v>1</v>
      </c>
      <c r="B11" s="9" t="s">
        <v>304</v>
      </c>
      <c r="C11" s="9"/>
      <c r="E11" s="9"/>
      <c r="H11" s="8"/>
      <c r="I11" s="8"/>
      <c r="J11" s="366">
        <v>1437872</v>
      </c>
      <c r="K11" s="367" t="s">
        <v>57</v>
      </c>
      <c r="L11" s="11" t="s">
        <v>370</v>
      </c>
      <c r="M11" s="363"/>
    </row>
    <row r="12" spans="1:13" x14ac:dyDescent="0.35">
      <c r="A12" s="18">
        <v>2</v>
      </c>
      <c r="B12" s="9" t="s">
        <v>679</v>
      </c>
      <c r="C12" s="9"/>
      <c r="E12" s="9"/>
      <c r="H12" s="8"/>
      <c r="I12" s="8"/>
      <c r="J12" s="368">
        <f>'WS 5 Allocation Factors'!$D$19</f>
        <v>0.10661366484685977</v>
      </c>
      <c r="K12" s="367" t="s">
        <v>59</v>
      </c>
      <c r="L12" s="95" t="s">
        <v>585</v>
      </c>
      <c r="M12" s="363"/>
    </row>
    <row r="13" spans="1:13" x14ac:dyDescent="0.35">
      <c r="A13" s="18">
        <v>3</v>
      </c>
      <c r="B13" s="9" t="s">
        <v>305</v>
      </c>
      <c r="C13" s="9"/>
      <c r="E13" s="9"/>
      <c r="H13" s="8"/>
      <c r="I13" s="8"/>
      <c r="J13" s="369">
        <f>+J11*J12</f>
        <v>153296.80350068395</v>
      </c>
      <c r="K13" s="370" t="s">
        <v>60</v>
      </c>
      <c r="L13" s="9"/>
      <c r="M13" s="363"/>
    </row>
    <row r="14" spans="1:13" x14ac:dyDescent="0.35">
      <c r="A14" s="18">
        <v>4</v>
      </c>
      <c r="B14" s="9" t="s">
        <v>306</v>
      </c>
      <c r="C14" s="22"/>
      <c r="E14" s="9"/>
      <c r="H14" s="8"/>
      <c r="I14" s="8"/>
      <c r="J14" s="371">
        <f>F56</f>
        <v>221000</v>
      </c>
      <c r="K14" s="370" t="s">
        <v>68</v>
      </c>
      <c r="L14" s="372"/>
      <c r="M14" s="363"/>
    </row>
    <row r="15" spans="1:13" x14ac:dyDescent="0.35">
      <c r="A15" s="18">
        <f>A14+1</f>
        <v>5</v>
      </c>
      <c r="B15" s="9" t="s">
        <v>307</v>
      </c>
      <c r="C15" s="9"/>
      <c r="E15" s="9"/>
      <c r="H15" s="8"/>
      <c r="I15" s="8"/>
      <c r="J15" s="369">
        <f>J13-J14</f>
        <v>-67703.196499316051</v>
      </c>
      <c r="K15" s="370"/>
      <c r="L15" s="9"/>
    </row>
    <row r="16" spans="1:13" x14ac:dyDescent="0.35">
      <c r="A16" s="18">
        <f>A15+1</f>
        <v>6</v>
      </c>
      <c r="B16" s="9" t="s">
        <v>308</v>
      </c>
      <c r="C16" s="9"/>
      <c r="E16" s="9"/>
      <c r="H16" s="8"/>
      <c r="I16" s="8"/>
      <c r="J16" s="366">
        <v>88558.505636554444</v>
      </c>
      <c r="K16" s="370" t="s">
        <v>70</v>
      </c>
      <c r="L16" s="9" t="s">
        <v>309</v>
      </c>
    </row>
    <row r="17" spans="1:16108" ht="15" thickBot="1" x14ac:dyDescent="0.4">
      <c r="A17" s="18">
        <f>A16+1</f>
        <v>7</v>
      </c>
      <c r="B17" s="9" t="s">
        <v>310</v>
      </c>
      <c r="C17" s="9"/>
      <c r="E17" s="9"/>
      <c r="H17" s="8"/>
      <c r="I17" s="8"/>
      <c r="J17" s="373">
        <f>J15+J16</f>
        <v>20855.309137238393</v>
      </c>
      <c r="K17" s="370"/>
      <c r="L17" s="9"/>
    </row>
    <row r="18" spans="1:16108" ht="15" thickTop="1" x14ac:dyDescent="0.35">
      <c r="A18" s="18"/>
      <c r="B18" s="9"/>
      <c r="C18" s="9"/>
      <c r="D18" s="9"/>
      <c r="E18" s="9"/>
      <c r="F18" s="9"/>
      <c r="G18" s="9"/>
      <c r="H18" s="8"/>
      <c r="I18" s="8"/>
      <c r="J18" s="369"/>
      <c r="K18" s="369"/>
    </row>
    <row r="19" spans="1:16108" x14ac:dyDescent="0.35">
      <c r="A19" s="18"/>
      <c r="B19" s="9"/>
      <c r="C19" s="9"/>
      <c r="D19" s="9"/>
      <c r="E19" s="9"/>
      <c r="F19" s="9"/>
      <c r="G19" s="9"/>
      <c r="H19" s="8"/>
      <c r="I19" s="8"/>
      <c r="J19" s="369"/>
      <c r="K19" s="369"/>
    </row>
    <row r="20" spans="1:16108" ht="13" x14ac:dyDescent="0.3">
      <c r="A20" s="18" t="s">
        <v>300</v>
      </c>
      <c r="B20" s="755" t="s">
        <v>311</v>
      </c>
      <c r="C20" s="756"/>
      <c r="D20" s="757"/>
      <c r="E20" s="25"/>
      <c r="F20" s="374"/>
      <c r="G20" s="374"/>
      <c r="H20" s="374"/>
      <c r="I20" s="374"/>
      <c r="J20" s="374"/>
      <c r="K20" s="23"/>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row>
    <row r="21" spans="1:16108" ht="13" x14ac:dyDescent="0.3">
      <c r="A21" s="18"/>
      <c r="B21" s="8" t="s">
        <v>22</v>
      </c>
      <c r="C21" s="8"/>
      <c r="D21" s="8" t="s">
        <v>17</v>
      </c>
      <c r="E21" s="8"/>
      <c r="F21" s="18" t="s">
        <v>21</v>
      </c>
      <c r="G21" s="18"/>
      <c r="H21" s="18" t="s">
        <v>20</v>
      </c>
      <c r="I21" s="18"/>
      <c r="J21" s="18" t="s">
        <v>301</v>
      </c>
      <c r="K21" s="23"/>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row>
    <row r="22" spans="1:16108" ht="13" x14ac:dyDescent="0.3">
      <c r="A22" s="18" t="s">
        <v>43</v>
      </c>
      <c r="B22" s="8"/>
      <c r="E22" s="25"/>
      <c r="F22" s="8"/>
      <c r="G22" s="8"/>
      <c r="H22" s="25" t="s">
        <v>276</v>
      </c>
      <c r="I22" s="25"/>
      <c r="J22" s="25"/>
      <c r="K22" s="8"/>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row>
    <row r="23" spans="1:16108" ht="13" x14ac:dyDescent="0.3">
      <c r="A23" s="18"/>
      <c r="B23" s="41" t="s">
        <v>277</v>
      </c>
      <c r="C23" s="25"/>
      <c r="D23" s="41" t="s">
        <v>278</v>
      </c>
      <c r="E23" s="25"/>
      <c r="F23" s="41" t="s">
        <v>769</v>
      </c>
      <c r="G23" s="8"/>
      <c r="H23" s="375" t="s">
        <v>770</v>
      </c>
      <c r="I23" s="376"/>
      <c r="J23" s="41" t="s">
        <v>279</v>
      </c>
      <c r="K23" s="8"/>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row>
    <row r="24" spans="1:16108" ht="13.4" customHeight="1" x14ac:dyDescent="0.3">
      <c r="A24" s="18">
        <f>A17+1</f>
        <v>8</v>
      </c>
      <c r="B24" s="8" t="s">
        <v>280</v>
      </c>
      <c r="C24" s="8"/>
      <c r="D24" s="199">
        <v>2023</v>
      </c>
      <c r="E24" s="8"/>
      <c r="F24" s="377">
        <f>J17</f>
        <v>20855.309137238393</v>
      </c>
      <c r="G24" s="378" t="s">
        <v>76</v>
      </c>
      <c r="H24" s="379">
        <v>5.4000000000000003E-3</v>
      </c>
      <c r="I24" s="380"/>
      <c r="J24" s="280">
        <f>F24*H24</f>
        <v>112.61866934108733</v>
      </c>
      <c r="K24" s="280"/>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row>
    <row r="25" spans="1:16108" ht="13.4" customHeight="1" x14ac:dyDescent="0.3">
      <c r="A25" s="18">
        <f t="shared" ref="A25:A38" si="0">A24+1</f>
        <v>9</v>
      </c>
      <c r="B25" s="8" t="s">
        <v>281</v>
      </c>
      <c r="C25" s="8"/>
      <c r="D25" s="8">
        <f>IF(ISNUMBER(D24),D24," ")</f>
        <v>2023</v>
      </c>
      <c r="E25" s="8"/>
      <c r="F25" s="381">
        <f>+F24</f>
        <v>20855.309137238393</v>
      </c>
      <c r="G25" s="381"/>
      <c r="H25" s="379">
        <v>4.7999999999999996E-3</v>
      </c>
      <c r="I25" s="380"/>
      <c r="J25" s="280">
        <f>F25*H25</f>
        <v>100.10548385874428</v>
      </c>
      <c r="K25" s="280"/>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row>
    <row r="26" spans="1:16108" ht="13.4" customHeight="1" x14ac:dyDescent="0.3">
      <c r="A26" s="18">
        <f t="shared" si="0"/>
        <v>10</v>
      </c>
      <c r="B26" s="8" t="s">
        <v>282</v>
      </c>
      <c r="C26" s="8"/>
      <c r="D26" s="8">
        <f>+$D$25</f>
        <v>2023</v>
      </c>
      <c r="E26" s="8"/>
      <c r="F26" s="381">
        <f>+F25</f>
        <v>20855.309137238393</v>
      </c>
      <c r="G26" s="381"/>
      <c r="H26" s="379">
        <v>5.4000000000000003E-3</v>
      </c>
      <c r="I26" s="380"/>
      <c r="J26" s="280">
        <f>F26*H26</f>
        <v>112.61866934108733</v>
      </c>
      <c r="K26" s="280"/>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row>
    <row r="27" spans="1:16108" ht="13.4" customHeight="1" x14ac:dyDescent="0.3">
      <c r="A27" s="18"/>
      <c r="B27" s="8"/>
      <c r="C27" s="8"/>
      <c r="D27" s="8"/>
      <c r="E27" s="8"/>
      <c r="F27" s="381"/>
      <c r="G27" s="381"/>
      <c r="H27" s="382"/>
      <c r="I27" s="380"/>
      <c r="J27" s="280"/>
      <c r="K27" s="280"/>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row>
    <row r="28" spans="1:16108" ht="13.4" customHeight="1" x14ac:dyDescent="0.3">
      <c r="A28" s="18">
        <f>A26+1</f>
        <v>11</v>
      </c>
      <c r="B28" s="8" t="s">
        <v>283</v>
      </c>
      <c r="C28" s="8"/>
      <c r="D28" s="8">
        <f t="shared" ref="D28:D30" si="1">+$D$25</f>
        <v>2023</v>
      </c>
      <c r="E28" s="8"/>
      <c r="F28" s="381">
        <f>SUM(F26,J24:J26)</f>
        <v>21180.651959779316</v>
      </c>
      <c r="G28" s="381"/>
      <c r="H28" s="379">
        <v>6.1999999999999998E-3</v>
      </c>
      <c r="I28" s="380"/>
      <c r="J28" s="280">
        <f>F28*H28</f>
        <v>131.32004215063176</v>
      </c>
      <c r="K28" s="280"/>
      <c r="M28" s="12"/>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row>
    <row r="29" spans="1:16108" ht="13.4" customHeight="1" x14ac:dyDescent="0.3">
      <c r="A29" s="18">
        <f t="shared" si="0"/>
        <v>12</v>
      </c>
      <c r="B29" s="8" t="s">
        <v>284</v>
      </c>
      <c r="C29" s="8"/>
      <c r="D29" s="8">
        <f t="shared" si="1"/>
        <v>2023</v>
      </c>
      <c r="E29" s="8"/>
      <c r="F29" s="381">
        <f>+F28</f>
        <v>21180.651959779316</v>
      </c>
      <c r="G29" s="381"/>
      <c r="H29" s="379">
        <v>6.4000000000000003E-3</v>
      </c>
      <c r="I29" s="380"/>
      <c r="J29" s="280">
        <f>F29*H29</f>
        <v>135.55617254258763</v>
      </c>
      <c r="K29" s="280"/>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row>
    <row r="30" spans="1:16108" ht="13" x14ac:dyDescent="0.3">
      <c r="A30" s="18">
        <f t="shared" si="0"/>
        <v>13</v>
      </c>
      <c r="B30" s="8" t="s">
        <v>285</v>
      </c>
      <c r="C30" s="8"/>
      <c r="D30" s="8">
        <f t="shared" si="1"/>
        <v>2023</v>
      </c>
      <c r="E30" s="8"/>
      <c r="F30" s="381">
        <f>+F29</f>
        <v>21180.651959779316</v>
      </c>
      <c r="G30" s="381"/>
      <c r="H30" s="379">
        <v>6.1999999999999998E-3</v>
      </c>
      <c r="I30" s="380"/>
      <c r="J30" s="280">
        <f>F30*H30</f>
        <v>131.32004215063176</v>
      </c>
      <c r="K30" s="280"/>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row>
    <row r="31" spans="1:16108" ht="13" x14ac:dyDescent="0.3">
      <c r="A31" s="18"/>
      <c r="B31" s="8"/>
      <c r="C31" s="8"/>
      <c r="D31" s="8"/>
      <c r="E31" s="8"/>
      <c r="F31" s="381"/>
      <c r="G31" s="381"/>
      <c r="H31" s="382"/>
      <c r="I31" s="380"/>
      <c r="J31" s="280"/>
      <c r="K31" s="280"/>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row>
    <row r="32" spans="1:16108" ht="13" x14ac:dyDescent="0.3">
      <c r="A32" s="18">
        <f>A30+1</f>
        <v>14</v>
      </c>
      <c r="B32" s="8" t="s">
        <v>286</v>
      </c>
      <c r="C32" s="8"/>
      <c r="D32" s="8">
        <f t="shared" ref="D32:D34" si="2">+$D$25</f>
        <v>2023</v>
      </c>
      <c r="E32" s="8"/>
      <c r="F32" s="381">
        <f>SUM(F30,J28:J30)</f>
        <v>21578.84821662317</v>
      </c>
      <c r="G32" s="381"/>
      <c r="H32" s="379">
        <v>6.7999999999999996E-3</v>
      </c>
      <c r="I32" s="380"/>
      <c r="J32" s="280">
        <f>F32*H32</f>
        <v>146.73616787303754</v>
      </c>
      <c r="K32" s="280"/>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row>
    <row r="33" spans="1:12" s="11" customFormat="1" ht="13" x14ac:dyDescent="0.3">
      <c r="A33" s="18">
        <f t="shared" si="0"/>
        <v>15</v>
      </c>
      <c r="B33" s="8" t="s">
        <v>287</v>
      </c>
      <c r="C33" s="8"/>
      <c r="D33" s="8">
        <f t="shared" si="2"/>
        <v>2023</v>
      </c>
      <c r="E33" s="8"/>
      <c r="F33" s="381">
        <f>+F32</f>
        <v>21578.84821662317</v>
      </c>
      <c r="G33" s="381"/>
      <c r="H33" s="379">
        <v>6.7999999999999996E-3</v>
      </c>
      <c r="I33" s="380"/>
      <c r="J33" s="280">
        <f>F33*H33</f>
        <v>146.73616787303754</v>
      </c>
      <c r="K33" s="280"/>
    </row>
    <row r="34" spans="1:12" s="11" customFormat="1" ht="13" x14ac:dyDescent="0.3">
      <c r="A34" s="18">
        <f t="shared" si="0"/>
        <v>16</v>
      </c>
      <c r="B34" s="8" t="s">
        <v>288</v>
      </c>
      <c r="C34" s="8"/>
      <c r="D34" s="8">
        <f t="shared" si="2"/>
        <v>2023</v>
      </c>
      <c r="E34" s="8"/>
      <c r="F34" s="381">
        <f>+F33</f>
        <v>21578.84821662317</v>
      </c>
      <c r="G34" s="381"/>
      <c r="H34" s="379">
        <v>6.6E-3</v>
      </c>
      <c r="I34" s="380"/>
      <c r="J34" s="280">
        <f>F34*H34</f>
        <v>142.42039822971293</v>
      </c>
      <c r="K34" s="280"/>
    </row>
    <row r="35" spans="1:12" s="11" customFormat="1" ht="13" x14ac:dyDescent="0.3">
      <c r="A35" s="18"/>
      <c r="B35" s="8"/>
      <c r="C35" s="8"/>
      <c r="D35" s="8"/>
      <c r="E35" s="8"/>
      <c r="F35" s="381"/>
      <c r="G35" s="381"/>
      <c r="H35" s="382"/>
      <c r="I35" s="380"/>
      <c r="J35" s="280"/>
      <c r="K35" s="280"/>
    </row>
    <row r="36" spans="1:12" s="11" customFormat="1" ht="13" x14ac:dyDescent="0.3">
      <c r="A36" s="18">
        <f>A34+1</f>
        <v>17</v>
      </c>
      <c r="B36" s="8" t="s">
        <v>289</v>
      </c>
      <c r="C36" s="8"/>
      <c r="D36" s="8">
        <f t="shared" ref="D36:D38" si="3">+$D$25</f>
        <v>2023</v>
      </c>
      <c r="E36" s="8"/>
      <c r="F36" s="381">
        <f>SUM(F34,J32:J34)</f>
        <v>22014.740950598956</v>
      </c>
      <c r="G36" s="381"/>
      <c r="H36" s="379">
        <v>7.1000000000000004E-3</v>
      </c>
      <c r="I36" s="380"/>
      <c r="J36" s="280">
        <f>F36*H36</f>
        <v>156.30466074925261</v>
      </c>
      <c r="K36" s="280"/>
    </row>
    <row r="37" spans="1:12" s="11" customFormat="1" ht="13" x14ac:dyDescent="0.3">
      <c r="A37" s="18">
        <f t="shared" si="0"/>
        <v>18</v>
      </c>
      <c r="B37" s="8" t="s">
        <v>290</v>
      </c>
      <c r="C37" s="8"/>
      <c r="D37" s="8">
        <f t="shared" si="3"/>
        <v>2023</v>
      </c>
      <c r="E37" s="8"/>
      <c r="F37" s="381">
        <f>+F36</f>
        <v>22014.740950598956</v>
      </c>
      <c r="G37" s="381"/>
      <c r="H37" s="379">
        <v>6.8999999999999999E-3</v>
      </c>
      <c r="I37" s="380"/>
      <c r="J37" s="280">
        <f>F37*H37</f>
        <v>151.90171255913279</v>
      </c>
      <c r="K37" s="280"/>
    </row>
    <row r="38" spans="1:12" s="11" customFormat="1" ht="13" x14ac:dyDescent="0.3">
      <c r="A38" s="18">
        <f t="shared" si="0"/>
        <v>19</v>
      </c>
      <c r="B38" s="8" t="s">
        <v>291</v>
      </c>
      <c r="C38" s="8"/>
      <c r="D38" s="8">
        <f t="shared" si="3"/>
        <v>2023</v>
      </c>
      <c r="E38" s="8"/>
      <c r="F38" s="381">
        <f>+F37</f>
        <v>22014.740950598956</v>
      </c>
      <c r="G38" s="381"/>
      <c r="H38" s="379">
        <v>7.1000000000000004E-3</v>
      </c>
      <c r="I38" s="380"/>
      <c r="J38" s="383">
        <f>F38*H38</f>
        <v>156.30466074925261</v>
      </c>
      <c r="K38" s="280"/>
    </row>
    <row r="39" spans="1:12" s="11" customFormat="1" ht="13" x14ac:dyDescent="0.3">
      <c r="A39" s="18">
        <f>+A38+1</f>
        <v>20</v>
      </c>
      <c r="B39" s="9" t="s">
        <v>312</v>
      </c>
      <c r="C39" s="8"/>
      <c r="D39" s="8"/>
      <c r="E39" s="8"/>
      <c r="F39" s="381"/>
      <c r="G39" s="381"/>
      <c r="H39" s="384"/>
      <c r="I39" s="380"/>
      <c r="J39" s="280">
        <f>SUM(J24:J38)</f>
        <v>1623.9428474181962</v>
      </c>
      <c r="K39" s="280"/>
    </row>
    <row r="40" spans="1:12" s="11" customFormat="1" ht="13" x14ac:dyDescent="0.3">
      <c r="A40" s="18">
        <f t="shared" ref="A40:A41" si="4">+A39+1</f>
        <v>21</v>
      </c>
      <c r="B40" s="9" t="s">
        <v>313</v>
      </c>
      <c r="C40" s="8"/>
      <c r="D40" s="8"/>
      <c r="E40" s="8"/>
      <c r="G40" s="381"/>
      <c r="H40" s="384"/>
      <c r="I40" s="380"/>
      <c r="J40" s="385">
        <f>+J17</f>
        <v>20855.309137238393</v>
      </c>
      <c r="K40" s="280"/>
    </row>
    <row r="41" spans="1:12" s="11" customFormat="1" ht="13" x14ac:dyDescent="0.3">
      <c r="A41" s="18">
        <f t="shared" si="4"/>
        <v>22</v>
      </c>
      <c r="B41" s="9" t="s">
        <v>314</v>
      </c>
      <c r="C41" s="8"/>
      <c r="D41" s="8"/>
      <c r="E41" s="8"/>
      <c r="G41" s="381"/>
      <c r="H41" s="384"/>
      <c r="I41" s="380"/>
      <c r="J41" s="381">
        <f>+J39+J40</f>
        <v>22479.251984656588</v>
      </c>
      <c r="K41" s="280"/>
    </row>
    <row r="42" spans="1:12" s="11" customFormat="1" ht="13" x14ac:dyDescent="0.3">
      <c r="A42" s="18">
        <f>+A41+1</f>
        <v>23</v>
      </c>
      <c r="B42" s="9" t="s">
        <v>315</v>
      </c>
      <c r="C42" s="8"/>
      <c r="D42" s="8"/>
      <c r="E42" s="8"/>
      <c r="F42" s="381"/>
      <c r="G42" s="381"/>
      <c r="H42" s="384"/>
      <c r="I42" s="380"/>
      <c r="J42" s="383">
        <f>+J14</f>
        <v>221000</v>
      </c>
      <c r="K42" s="280"/>
      <c r="L42" s="386"/>
    </row>
    <row r="43" spans="1:12" s="11" customFormat="1" ht="13" x14ac:dyDescent="0.3">
      <c r="A43" s="18">
        <f>+A42+1</f>
        <v>24</v>
      </c>
      <c r="B43" s="9" t="s">
        <v>316</v>
      </c>
      <c r="C43" s="8"/>
      <c r="D43" s="8"/>
      <c r="E43" s="8"/>
      <c r="F43" s="381"/>
      <c r="G43" s="381"/>
      <c r="H43" s="384"/>
      <c r="I43" s="380"/>
      <c r="J43" s="387">
        <f>+J41/J42</f>
        <v>0.10171607232876284</v>
      </c>
      <c r="K43" s="280"/>
      <c r="L43" s="388"/>
    </row>
    <row r="44" spans="1:12" s="11" customFormat="1" ht="13" x14ac:dyDescent="0.3">
      <c r="A44" s="18"/>
      <c r="B44" s="8"/>
      <c r="C44" s="8"/>
      <c r="D44" s="8"/>
      <c r="E44" s="8"/>
      <c r="F44" s="381"/>
      <c r="G44" s="381"/>
      <c r="I44" s="380"/>
      <c r="J44" s="280"/>
      <c r="K44" s="280"/>
    </row>
    <row r="45" spans="1:12" s="11" customFormat="1" ht="13" x14ac:dyDescent="0.3">
      <c r="A45" s="18">
        <f>+A43+1</f>
        <v>25</v>
      </c>
      <c r="B45" s="9" t="s">
        <v>302</v>
      </c>
      <c r="C45" s="8"/>
      <c r="D45" s="8"/>
      <c r="E45" s="8"/>
      <c r="F45" s="381"/>
      <c r="G45" s="378" t="s">
        <v>77</v>
      </c>
      <c r="H45" s="384"/>
      <c r="I45" s="380"/>
      <c r="J45" s="8" t="str">
        <f>+IF(AND(ABS(J43)&gt;0.2,ABS(J41)&gt;100000),"TRUE","FALSE")</f>
        <v>FALSE</v>
      </c>
      <c r="K45" s="280"/>
    </row>
    <row r="46" spans="1:12" s="11" customFormat="1" ht="13" x14ac:dyDescent="0.3">
      <c r="A46" s="18"/>
      <c r="B46" s="8"/>
      <c r="C46" s="8"/>
      <c r="D46" s="8"/>
      <c r="E46" s="8"/>
      <c r="F46" s="381"/>
      <c r="G46" s="381"/>
      <c r="H46" s="384"/>
      <c r="I46" s="380"/>
      <c r="J46" s="389"/>
      <c r="K46" s="280"/>
    </row>
    <row r="47" spans="1:12" s="11" customFormat="1" ht="13" x14ac:dyDescent="0.3">
      <c r="A47" s="145" t="s">
        <v>248</v>
      </c>
      <c r="J47" s="390"/>
      <c r="K47" s="390"/>
    </row>
    <row r="48" spans="1:12" s="11" customFormat="1" ht="13" x14ac:dyDescent="0.3">
      <c r="A48" s="8" t="s">
        <v>56</v>
      </c>
      <c r="B48" s="11" t="s">
        <v>317</v>
      </c>
      <c r="J48" s="390"/>
      <c r="K48" s="390"/>
    </row>
    <row r="49" spans="1:11" s="11" customFormat="1" ht="13" x14ac:dyDescent="0.3">
      <c r="A49" s="18" t="s">
        <v>57</v>
      </c>
      <c r="B49" s="95" t="s">
        <v>980</v>
      </c>
      <c r="J49" s="390"/>
      <c r="K49" s="390"/>
    </row>
    <row r="50" spans="1:11" s="11" customFormat="1" ht="13" x14ac:dyDescent="0.3">
      <c r="A50" s="18" t="s">
        <v>59</v>
      </c>
      <c r="B50" s="11" t="s">
        <v>701</v>
      </c>
      <c r="J50" s="390"/>
      <c r="K50" s="390"/>
    </row>
    <row r="51" spans="1:11" s="11" customFormat="1" ht="13" x14ac:dyDescent="0.3">
      <c r="A51" s="18" t="s">
        <v>60</v>
      </c>
      <c r="B51" s="95" t="s">
        <v>468</v>
      </c>
      <c r="J51" s="390"/>
      <c r="K51" s="390"/>
    </row>
    <row r="52" spans="1:11" s="11" customFormat="1" ht="15.5" x14ac:dyDescent="0.3">
      <c r="A52" s="18" t="s">
        <v>68</v>
      </c>
      <c r="B52" s="95" t="s">
        <v>639</v>
      </c>
      <c r="F52" s="391" t="s">
        <v>771</v>
      </c>
      <c r="H52" s="391" t="s">
        <v>635</v>
      </c>
      <c r="J52" s="390"/>
      <c r="K52" s="390"/>
    </row>
    <row r="53" spans="1:11" s="11" customFormat="1" ht="13" x14ac:dyDescent="0.3">
      <c r="A53" s="18"/>
      <c r="B53" s="197" t="s">
        <v>691</v>
      </c>
      <c r="F53" s="171">
        <v>-403000</v>
      </c>
      <c r="H53" s="199" t="s">
        <v>636</v>
      </c>
      <c r="J53" s="390"/>
      <c r="K53" s="390"/>
    </row>
    <row r="54" spans="1:11" s="11" customFormat="1" ht="13" x14ac:dyDescent="0.3">
      <c r="A54" s="18"/>
      <c r="B54" s="197" t="s">
        <v>597</v>
      </c>
      <c r="F54" s="171">
        <v>208000</v>
      </c>
      <c r="H54" s="199" t="s">
        <v>636</v>
      </c>
      <c r="J54" s="390"/>
      <c r="K54" s="390"/>
    </row>
    <row r="55" spans="1:11" s="11" customFormat="1" ht="13" x14ac:dyDescent="0.3">
      <c r="A55" s="18"/>
      <c r="B55" s="197" t="s">
        <v>598</v>
      </c>
      <c r="F55" s="171">
        <v>0</v>
      </c>
      <c r="H55" s="199" t="s">
        <v>636</v>
      </c>
      <c r="J55" s="390"/>
      <c r="K55" s="390"/>
    </row>
    <row r="56" spans="1:11" s="11" customFormat="1" ht="13" x14ac:dyDescent="0.3">
      <c r="A56" s="18"/>
      <c r="B56" s="197" t="s">
        <v>979</v>
      </c>
      <c r="F56" s="171">
        <v>221000</v>
      </c>
      <c r="H56" s="199" t="s">
        <v>636</v>
      </c>
      <c r="J56" s="390"/>
      <c r="K56" s="390"/>
    </row>
    <row r="57" spans="1:11" x14ac:dyDescent="0.35">
      <c r="A57" s="18"/>
      <c r="B57" s="197" t="s">
        <v>599</v>
      </c>
      <c r="F57" s="171">
        <v>43000</v>
      </c>
      <c r="H57" s="199" t="s">
        <v>636</v>
      </c>
      <c r="J57" s="390"/>
      <c r="K57" s="390"/>
    </row>
    <row r="58" spans="1:11" s="11" customFormat="1" ht="13" x14ac:dyDescent="0.3">
      <c r="A58" s="18"/>
      <c r="B58" s="197" t="s">
        <v>600</v>
      </c>
      <c r="F58" s="171">
        <v>-39000</v>
      </c>
      <c r="H58" s="199" t="s">
        <v>636</v>
      </c>
      <c r="J58" s="390"/>
      <c r="K58" s="390"/>
    </row>
    <row r="59" spans="1:11" s="11" customFormat="1" ht="13" x14ac:dyDescent="0.3">
      <c r="A59" s="18"/>
      <c r="B59" s="197" t="s">
        <v>601</v>
      </c>
      <c r="F59" s="171">
        <v>167000</v>
      </c>
      <c r="H59" s="199" t="s">
        <v>636</v>
      </c>
      <c r="J59" s="390"/>
      <c r="K59" s="390"/>
    </row>
    <row r="60" spans="1:11" s="11" customFormat="1" ht="13" x14ac:dyDescent="0.3">
      <c r="A60" s="18"/>
      <c r="B60" s="197" t="s">
        <v>1041</v>
      </c>
      <c r="F60" s="171">
        <v>976173</v>
      </c>
      <c r="H60" s="199" t="s">
        <v>1043</v>
      </c>
      <c r="J60" s="390"/>
      <c r="K60" s="390"/>
    </row>
    <row r="61" spans="1:11" s="11" customFormat="1" ht="13" x14ac:dyDescent="0.3">
      <c r="A61" s="18"/>
      <c r="B61" s="22" t="s">
        <v>602</v>
      </c>
      <c r="F61" s="171">
        <v>0</v>
      </c>
      <c r="H61" s="199" t="s">
        <v>636</v>
      </c>
      <c r="J61" s="390"/>
      <c r="K61" s="390"/>
    </row>
    <row r="62" spans="1:11" s="11" customFormat="1" ht="13" x14ac:dyDescent="0.3">
      <c r="A62" s="18"/>
      <c r="B62" s="22" t="s">
        <v>692</v>
      </c>
      <c r="F62" s="171">
        <v>-2219000</v>
      </c>
      <c r="H62" s="199" t="s">
        <v>636</v>
      </c>
      <c r="J62" s="390"/>
      <c r="K62" s="390"/>
    </row>
    <row r="63" spans="1:11" s="11" customFormat="1" ht="13" x14ac:dyDescent="0.3">
      <c r="A63" s="18"/>
      <c r="B63" s="22" t="s">
        <v>693</v>
      </c>
      <c r="F63" s="171">
        <v>-67000</v>
      </c>
      <c r="H63" s="199" t="s">
        <v>636</v>
      </c>
      <c r="J63" s="390"/>
      <c r="K63" s="390"/>
    </row>
    <row r="64" spans="1:11" s="11" customFormat="1" ht="13" x14ac:dyDescent="0.3">
      <c r="A64" s="18"/>
      <c r="B64" s="22" t="s">
        <v>694</v>
      </c>
      <c r="F64" s="171">
        <v>-45000</v>
      </c>
      <c r="H64" s="199" t="s">
        <v>636</v>
      </c>
      <c r="J64" s="390"/>
      <c r="K64" s="390"/>
    </row>
    <row r="65" spans="1:16108" ht="13" x14ac:dyDescent="0.3">
      <c r="A65" s="18"/>
      <c r="B65" s="197" t="s">
        <v>603</v>
      </c>
      <c r="F65" s="171">
        <v>-241000</v>
      </c>
      <c r="H65" s="199" t="s">
        <v>636</v>
      </c>
      <c r="J65" s="390"/>
      <c r="K65" s="390"/>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c r="AMM65" s="11"/>
      <c r="AMN65" s="11"/>
      <c r="AMO65" s="11"/>
      <c r="AMP65" s="11"/>
      <c r="AMQ65" s="11"/>
      <c r="AMR65" s="11"/>
      <c r="AMS65" s="11"/>
      <c r="AMT65" s="11"/>
      <c r="AMU65" s="11"/>
      <c r="AMV65" s="11"/>
      <c r="AMW65" s="11"/>
      <c r="AMX65" s="11"/>
      <c r="AMY65" s="11"/>
      <c r="AMZ65" s="11"/>
      <c r="ANA65" s="11"/>
      <c r="ANB65" s="11"/>
      <c r="ANC65" s="11"/>
      <c r="AND65" s="11"/>
      <c r="ANE65" s="11"/>
      <c r="ANF65" s="11"/>
      <c r="ANG65" s="11"/>
      <c r="ANH65" s="11"/>
      <c r="ANI65" s="11"/>
      <c r="ANJ65" s="11"/>
      <c r="ANK65" s="11"/>
      <c r="ANL65" s="11"/>
      <c r="ANM65" s="11"/>
      <c r="ANN65" s="11"/>
      <c r="ANO65" s="11"/>
      <c r="ANP65" s="11"/>
      <c r="ANQ65" s="11"/>
      <c r="ANR65" s="11"/>
      <c r="ANS65" s="11"/>
      <c r="ANT65" s="11"/>
      <c r="ANU65" s="11"/>
      <c r="ANV65" s="11"/>
      <c r="ANW65" s="11"/>
      <c r="ANX65" s="11"/>
      <c r="ANY65" s="11"/>
      <c r="ANZ65" s="11"/>
      <c r="AOA65" s="11"/>
      <c r="AOB65" s="11"/>
      <c r="AOC65" s="11"/>
      <c r="AOD65" s="11"/>
      <c r="AOE65" s="11"/>
      <c r="AOF65" s="11"/>
      <c r="AOG65" s="11"/>
      <c r="AOH65" s="11"/>
      <c r="AOI65" s="11"/>
      <c r="AOJ65" s="11"/>
      <c r="AOK65" s="11"/>
      <c r="AOL65" s="11"/>
      <c r="AOM65" s="11"/>
      <c r="AON65" s="11"/>
      <c r="AOO65" s="11"/>
      <c r="AOP65" s="11"/>
      <c r="AOQ65" s="11"/>
      <c r="AOR65" s="11"/>
      <c r="AOS65" s="11"/>
      <c r="AOT65" s="11"/>
      <c r="AOU65" s="11"/>
      <c r="AOV65" s="11"/>
      <c r="AOW65" s="11"/>
      <c r="AOX65" s="11"/>
      <c r="AOY65" s="11"/>
      <c r="AOZ65" s="11"/>
      <c r="APA65" s="11"/>
      <c r="APB65" s="11"/>
      <c r="APC65" s="11"/>
      <c r="APD65" s="11"/>
      <c r="APE65" s="11"/>
      <c r="APF65" s="11"/>
      <c r="APG65" s="11"/>
      <c r="APH65" s="11"/>
      <c r="API65" s="11"/>
      <c r="APJ65" s="11"/>
      <c r="APK65" s="11"/>
      <c r="APL65" s="11"/>
      <c r="APM65" s="11"/>
      <c r="APN65" s="11"/>
      <c r="APO65" s="11"/>
      <c r="APP65" s="11"/>
      <c r="APQ65" s="11"/>
      <c r="APR65" s="11"/>
      <c r="APS65" s="11"/>
      <c r="APT65" s="11"/>
      <c r="APU65" s="11"/>
      <c r="APV65" s="11"/>
      <c r="APW65" s="11"/>
      <c r="APX65" s="11"/>
      <c r="APY65" s="11"/>
      <c r="APZ65" s="11"/>
      <c r="AQA65" s="11"/>
      <c r="AQB65" s="11"/>
      <c r="AQC65" s="11"/>
      <c r="AQD65" s="11"/>
      <c r="AQE65" s="11"/>
      <c r="AQF65" s="11"/>
      <c r="AQG65" s="11"/>
      <c r="AQH65" s="11"/>
      <c r="AQI65" s="11"/>
      <c r="AQJ65" s="11"/>
      <c r="AQK65" s="11"/>
      <c r="AQL65" s="11"/>
      <c r="AQM65" s="11"/>
      <c r="AQN65" s="11"/>
      <c r="AQO65" s="11"/>
      <c r="AQP65" s="11"/>
      <c r="AQQ65" s="11"/>
      <c r="AQR65" s="11"/>
      <c r="AQS65" s="11"/>
      <c r="AQT65" s="11"/>
      <c r="AQU65" s="11"/>
      <c r="AQV65" s="11"/>
      <c r="AQW65" s="11"/>
      <c r="AQX65" s="11"/>
      <c r="AQY65" s="11"/>
      <c r="AQZ65" s="11"/>
      <c r="ARA65" s="11"/>
      <c r="ARB65" s="11"/>
      <c r="ARC65" s="11"/>
      <c r="ARD65" s="11"/>
      <c r="ARE65" s="11"/>
      <c r="ARF65" s="11"/>
      <c r="ARG65" s="11"/>
      <c r="ARH65" s="11"/>
      <c r="ARI65" s="11"/>
      <c r="ARJ65" s="11"/>
      <c r="ARK65" s="11"/>
      <c r="ARL65" s="11"/>
      <c r="ARM65" s="11"/>
      <c r="ARN65" s="11"/>
      <c r="ARO65" s="11"/>
      <c r="ARP65" s="11"/>
      <c r="ARQ65" s="11"/>
      <c r="ARR65" s="11"/>
      <c r="ARS65" s="11"/>
      <c r="ART65" s="11"/>
      <c r="ARU65" s="11"/>
      <c r="ARV65" s="11"/>
      <c r="ARW65" s="11"/>
      <c r="ARX65" s="11"/>
      <c r="ARY65" s="11"/>
      <c r="ARZ65" s="11"/>
      <c r="ASA65" s="11"/>
      <c r="ASB65" s="11"/>
      <c r="ASC65" s="11"/>
      <c r="ASD65" s="11"/>
      <c r="ASE65" s="11"/>
      <c r="ASF65" s="11"/>
      <c r="ASG65" s="11"/>
      <c r="ASH65" s="11"/>
      <c r="ASI65" s="11"/>
      <c r="ASJ65" s="11"/>
      <c r="ASK65" s="11"/>
      <c r="ASL65" s="11"/>
      <c r="ASM65" s="11"/>
      <c r="ASN65" s="11"/>
      <c r="ASO65" s="11"/>
      <c r="ASP65" s="11"/>
      <c r="ASQ65" s="11"/>
      <c r="ASR65" s="11"/>
      <c r="ASS65" s="11"/>
      <c r="AST65" s="11"/>
      <c r="ASU65" s="11"/>
      <c r="ASV65" s="11"/>
      <c r="ASW65" s="11"/>
      <c r="ASX65" s="11"/>
      <c r="ASY65" s="11"/>
      <c r="ASZ65" s="11"/>
      <c r="ATA65" s="11"/>
      <c r="ATB65" s="11"/>
      <c r="ATC65" s="11"/>
      <c r="ATD65" s="11"/>
      <c r="ATE65" s="11"/>
      <c r="ATF65" s="11"/>
      <c r="ATG65" s="11"/>
      <c r="ATH65" s="11"/>
      <c r="ATI65" s="11"/>
      <c r="ATJ65" s="11"/>
      <c r="ATK65" s="11"/>
      <c r="ATL65" s="11"/>
      <c r="ATM65" s="11"/>
      <c r="ATN65" s="11"/>
      <c r="ATO65" s="11"/>
      <c r="ATP65" s="11"/>
      <c r="ATQ65" s="11"/>
      <c r="ATR65" s="11"/>
      <c r="ATS65" s="11"/>
      <c r="ATT65" s="11"/>
      <c r="ATU65" s="11"/>
      <c r="ATV65" s="11"/>
      <c r="ATW65" s="11"/>
      <c r="ATX65" s="11"/>
      <c r="ATY65" s="11"/>
      <c r="ATZ65" s="11"/>
      <c r="AUA65" s="11"/>
      <c r="AUB65" s="11"/>
      <c r="AUC65" s="11"/>
      <c r="AUD65" s="11"/>
      <c r="AUE65" s="11"/>
      <c r="AUF65" s="11"/>
      <c r="AUG65" s="11"/>
      <c r="AUH65" s="11"/>
      <c r="AUI65" s="11"/>
      <c r="AUJ65" s="11"/>
      <c r="AUK65" s="11"/>
      <c r="AUL65" s="11"/>
      <c r="AUM65" s="11"/>
      <c r="AUN65" s="11"/>
      <c r="AUO65" s="11"/>
      <c r="AUP65" s="11"/>
      <c r="AUQ65" s="11"/>
      <c r="AUR65" s="11"/>
      <c r="AUS65" s="11"/>
      <c r="AUT65" s="11"/>
      <c r="AUU65" s="11"/>
      <c r="AUV65" s="11"/>
      <c r="AUW65" s="11"/>
      <c r="AUX65" s="11"/>
      <c r="AUY65" s="11"/>
      <c r="AUZ65" s="11"/>
      <c r="AVA65" s="11"/>
      <c r="AVB65" s="11"/>
      <c r="AVC65" s="11"/>
      <c r="AVD65" s="11"/>
      <c r="AVE65" s="11"/>
      <c r="AVF65" s="11"/>
      <c r="AVG65" s="11"/>
      <c r="AVH65" s="11"/>
      <c r="AVI65" s="11"/>
      <c r="AVJ65" s="11"/>
      <c r="AVK65" s="11"/>
      <c r="AVL65" s="11"/>
      <c r="AVM65" s="11"/>
      <c r="AVN65" s="11"/>
      <c r="AVO65" s="11"/>
      <c r="AVP65" s="11"/>
      <c r="AVQ65" s="11"/>
      <c r="AVR65" s="11"/>
      <c r="AVS65" s="11"/>
      <c r="AVT65" s="11"/>
      <c r="AVU65" s="11"/>
      <c r="AVV65" s="11"/>
      <c r="AVW65" s="11"/>
      <c r="AVX65" s="11"/>
      <c r="AVY65" s="11"/>
      <c r="AVZ65" s="11"/>
      <c r="AWA65" s="11"/>
      <c r="AWB65" s="11"/>
      <c r="AWC65" s="11"/>
      <c r="AWD65" s="11"/>
      <c r="AWE65" s="11"/>
      <c r="AWF65" s="11"/>
      <c r="AWG65" s="11"/>
      <c r="AWH65" s="11"/>
      <c r="AWI65" s="11"/>
      <c r="AWJ65" s="11"/>
      <c r="AWK65" s="11"/>
      <c r="AWL65" s="11"/>
      <c r="AWM65" s="11"/>
      <c r="AWN65" s="11"/>
      <c r="AWO65" s="11"/>
      <c r="AWP65" s="11"/>
      <c r="AWQ65" s="11"/>
      <c r="AWR65" s="11"/>
      <c r="AWS65" s="11"/>
      <c r="AWT65" s="11"/>
      <c r="AWU65" s="11"/>
      <c r="AWV65" s="11"/>
      <c r="AWW65" s="11"/>
      <c r="AWX65" s="11"/>
      <c r="AWY65" s="11"/>
      <c r="AWZ65" s="11"/>
      <c r="AXA65" s="11"/>
      <c r="AXB65" s="11"/>
      <c r="AXC65" s="11"/>
      <c r="AXD65" s="11"/>
      <c r="AXE65" s="11"/>
      <c r="AXF65" s="11"/>
      <c r="AXG65" s="11"/>
      <c r="AXH65" s="11"/>
      <c r="AXI65" s="11"/>
      <c r="AXJ65" s="11"/>
      <c r="AXK65" s="11"/>
      <c r="AXL65" s="11"/>
      <c r="AXM65" s="11"/>
      <c r="AXN65" s="11"/>
      <c r="AXO65" s="11"/>
      <c r="AXP65" s="11"/>
      <c r="AXQ65" s="11"/>
      <c r="AXR65" s="11"/>
      <c r="AXS65" s="11"/>
      <c r="AXT65" s="11"/>
      <c r="AXU65" s="11"/>
      <c r="AXV65" s="11"/>
      <c r="AXW65" s="11"/>
      <c r="AXX65" s="11"/>
      <c r="AXY65" s="11"/>
      <c r="AXZ65" s="11"/>
      <c r="AYA65" s="11"/>
      <c r="AYB65" s="11"/>
      <c r="AYC65" s="11"/>
      <c r="AYD65" s="11"/>
      <c r="AYE65" s="11"/>
      <c r="AYF65" s="11"/>
      <c r="AYG65" s="11"/>
      <c r="AYH65" s="11"/>
      <c r="AYI65" s="11"/>
      <c r="AYJ65" s="11"/>
      <c r="AYK65" s="11"/>
      <c r="AYL65" s="11"/>
      <c r="AYM65" s="11"/>
      <c r="AYN65" s="11"/>
      <c r="AYO65" s="11"/>
      <c r="AYP65" s="11"/>
      <c r="AYQ65" s="11"/>
      <c r="AYR65" s="11"/>
      <c r="AYS65" s="11"/>
      <c r="AYT65" s="11"/>
      <c r="AYU65" s="11"/>
      <c r="AYV65" s="11"/>
      <c r="AYW65" s="11"/>
      <c r="AYX65" s="11"/>
      <c r="AYY65" s="11"/>
      <c r="AYZ65" s="11"/>
      <c r="AZA65" s="11"/>
      <c r="AZB65" s="11"/>
      <c r="AZC65" s="11"/>
      <c r="AZD65" s="11"/>
      <c r="AZE65" s="11"/>
      <c r="AZF65" s="11"/>
      <c r="AZG65" s="11"/>
      <c r="AZH65" s="11"/>
      <c r="AZI65" s="11"/>
      <c r="AZJ65" s="11"/>
      <c r="AZK65" s="11"/>
      <c r="AZL65" s="11"/>
      <c r="AZM65" s="11"/>
      <c r="AZN65" s="11"/>
      <c r="AZO65" s="11"/>
      <c r="AZP65" s="11"/>
      <c r="AZQ65" s="11"/>
      <c r="AZR65" s="11"/>
      <c r="AZS65" s="11"/>
      <c r="AZT65" s="11"/>
      <c r="AZU65" s="11"/>
      <c r="AZV65" s="11"/>
      <c r="AZW65" s="11"/>
      <c r="AZX65" s="11"/>
      <c r="AZY65" s="11"/>
      <c r="AZZ65" s="11"/>
      <c r="BAA65" s="11"/>
      <c r="BAB65" s="11"/>
      <c r="BAC65" s="11"/>
      <c r="BAD65" s="11"/>
      <c r="BAE65" s="11"/>
      <c r="BAF65" s="11"/>
      <c r="BAG65" s="11"/>
      <c r="BAH65" s="11"/>
      <c r="BAI65" s="11"/>
      <c r="BAJ65" s="11"/>
      <c r="BAK65" s="11"/>
      <c r="BAL65" s="11"/>
      <c r="BAM65" s="11"/>
      <c r="BAN65" s="11"/>
      <c r="BAO65" s="11"/>
      <c r="BAP65" s="11"/>
      <c r="BAQ65" s="11"/>
      <c r="BAR65" s="11"/>
      <c r="BAS65" s="11"/>
      <c r="BAT65" s="11"/>
      <c r="BAU65" s="11"/>
      <c r="BAV65" s="11"/>
      <c r="BAW65" s="11"/>
      <c r="BAX65" s="11"/>
      <c r="BAY65" s="11"/>
      <c r="BAZ65" s="11"/>
      <c r="BBA65" s="11"/>
      <c r="BBB65" s="11"/>
      <c r="BBC65" s="11"/>
      <c r="BBD65" s="11"/>
      <c r="BBE65" s="11"/>
      <c r="BBF65" s="11"/>
      <c r="BBG65" s="11"/>
      <c r="BBH65" s="11"/>
      <c r="BBI65" s="11"/>
      <c r="BBJ65" s="11"/>
      <c r="BBK65" s="11"/>
      <c r="BBL65" s="11"/>
      <c r="BBM65" s="11"/>
      <c r="BBN65" s="11"/>
      <c r="BBO65" s="11"/>
      <c r="BBP65" s="11"/>
      <c r="BBQ65" s="11"/>
      <c r="BBR65" s="11"/>
      <c r="BBS65" s="11"/>
      <c r="BBT65" s="11"/>
      <c r="BBU65" s="11"/>
      <c r="BBV65" s="11"/>
      <c r="BBW65" s="11"/>
      <c r="BBX65" s="11"/>
      <c r="BBY65" s="11"/>
      <c r="BBZ65" s="11"/>
      <c r="BCA65" s="11"/>
      <c r="BCB65" s="11"/>
      <c r="BCC65" s="11"/>
      <c r="BCD65" s="11"/>
      <c r="BCE65" s="11"/>
      <c r="BCF65" s="11"/>
      <c r="BCG65" s="11"/>
      <c r="BCH65" s="11"/>
      <c r="BCI65" s="11"/>
      <c r="BCJ65" s="11"/>
      <c r="BCK65" s="11"/>
      <c r="BCL65" s="11"/>
      <c r="BCM65" s="11"/>
      <c r="BCN65" s="11"/>
      <c r="BCO65" s="11"/>
      <c r="BCP65" s="11"/>
      <c r="BCQ65" s="11"/>
      <c r="BCR65" s="11"/>
      <c r="BCS65" s="11"/>
      <c r="BCT65" s="11"/>
      <c r="BCU65" s="11"/>
      <c r="BCV65" s="11"/>
      <c r="BCW65" s="11"/>
      <c r="BCX65" s="11"/>
      <c r="BCY65" s="11"/>
      <c r="BCZ65" s="11"/>
      <c r="BDA65" s="11"/>
      <c r="BDB65" s="11"/>
      <c r="BDC65" s="11"/>
      <c r="BDD65" s="11"/>
      <c r="BDE65" s="11"/>
      <c r="BDF65" s="11"/>
      <c r="BDG65" s="11"/>
      <c r="BDH65" s="11"/>
      <c r="BDI65" s="11"/>
      <c r="BDJ65" s="11"/>
      <c r="BDK65" s="11"/>
      <c r="BDL65" s="11"/>
      <c r="BDM65" s="11"/>
      <c r="BDN65" s="11"/>
      <c r="BDO65" s="11"/>
      <c r="BDP65" s="11"/>
      <c r="BDQ65" s="11"/>
      <c r="BDR65" s="11"/>
      <c r="BDS65" s="11"/>
      <c r="BDT65" s="11"/>
      <c r="BDU65" s="11"/>
      <c r="BDV65" s="11"/>
      <c r="BDW65" s="11"/>
      <c r="BDX65" s="11"/>
      <c r="BDY65" s="11"/>
      <c r="BDZ65" s="11"/>
      <c r="BEA65" s="11"/>
      <c r="BEB65" s="11"/>
      <c r="BEC65" s="11"/>
      <c r="BED65" s="11"/>
      <c r="BEE65" s="11"/>
      <c r="BEF65" s="11"/>
      <c r="BEG65" s="11"/>
      <c r="BEH65" s="11"/>
      <c r="BEI65" s="11"/>
      <c r="BEJ65" s="11"/>
      <c r="BEK65" s="11"/>
      <c r="BEL65" s="11"/>
      <c r="BEM65" s="11"/>
      <c r="BEN65" s="11"/>
      <c r="BEO65" s="11"/>
      <c r="BEP65" s="11"/>
      <c r="BEQ65" s="11"/>
      <c r="BER65" s="11"/>
      <c r="BES65" s="11"/>
      <c r="BET65" s="11"/>
      <c r="BEU65" s="11"/>
      <c r="BEV65" s="11"/>
      <c r="BEW65" s="11"/>
      <c r="BEX65" s="11"/>
      <c r="BEY65" s="11"/>
      <c r="BEZ65" s="11"/>
      <c r="BFA65" s="11"/>
      <c r="BFB65" s="11"/>
      <c r="BFC65" s="11"/>
      <c r="BFD65" s="11"/>
      <c r="BFE65" s="11"/>
      <c r="BFF65" s="11"/>
      <c r="BFG65" s="11"/>
      <c r="BFH65" s="11"/>
      <c r="BFI65" s="11"/>
      <c r="BFJ65" s="11"/>
      <c r="BFK65" s="11"/>
      <c r="BFL65" s="11"/>
      <c r="BFM65" s="11"/>
      <c r="BFN65" s="11"/>
      <c r="BFO65" s="11"/>
      <c r="BFP65" s="11"/>
      <c r="BFQ65" s="11"/>
      <c r="BFR65" s="11"/>
      <c r="BFS65" s="11"/>
      <c r="BFT65" s="11"/>
      <c r="BFU65" s="11"/>
      <c r="BFV65" s="11"/>
      <c r="BFW65" s="11"/>
      <c r="BFX65" s="11"/>
      <c r="BFY65" s="11"/>
      <c r="BFZ65" s="11"/>
      <c r="BGA65" s="11"/>
      <c r="BGB65" s="11"/>
      <c r="BGC65" s="11"/>
      <c r="BGD65" s="11"/>
      <c r="BGE65" s="11"/>
      <c r="BGF65" s="11"/>
      <c r="BGG65" s="11"/>
      <c r="BGH65" s="11"/>
      <c r="BGI65" s="11"/>
      <c r="BGJ65" s="11"/>
      <c r="BGK65" s="11"/>
      <c r="BGL65" s="11"/>
      <c r="BGM65" s="11"/>
      <c r="BGN65" s="11"/>
      <c r="BGO65" s="11"/>
      <c r="BGP65" s="11"/>
      <c r="BGQ65" s="11"/>
      <c r="BGR65" s="11"/>
      <c r="BGS65" s="11"/>
      <c r="BGT65" s="11"/>
      <c r="BGU65" s="11"/>
      <c r="BGV65" s="11"/>
      <c r="BGW65" s="11"/>
      <c r="BGX65" s="11"/>
      <c r="BGY65" s="11"/>
      <c r="BGZ65" s="11"/>
      <c r="BHA65" s="11"/>
      <c r="BHB65" s="11"/>
      <c r="BHC65" s="11"/>
      <c r="BHD65" s="11"/>
      <c r="BHE65" s="11"/>
      <c r="BHF65" s="11"/>
      <c r="BHG65" s="11"/>
      <c r="BHH65" s="11"/>
      <c r="BHI65" s="11"/>
      <c r="BHJ65" s="11"/>
      <c r="BHK65" s="11"/>
      <c r="BHL65" s="11"/>
      <c r="BHM65" s="11"/>
      <c r="BHN65" s="11"/>
      <c r="BHO65" s="11"/>
      <c r="BHP65" s="11"/>
      <c r="BHQ65" s="11"/>
      <c r="BHR65" s="11"/>
      <c r="BHS65" s="11"/>
      <c r="BHT65" s="11"/>
      <c r="BHU65" s="11"/>
      <c r="BHV65" s="11"/>
      <c r="BHW65" s="11"/>
      <c r="BHX65" s="11"/>
      <c r="BHY65" s="11"/>
      <c r="BHZ65" s="11"/>
      <c r="BIA65" s="11"/>
      <c r="BIB65" s="11"/>
      <c r="BIC65" s="11"/>
      <c r="BID65" s="11"/>
      <c r="BIE65" s="11"/>
      <c r="BIF65" s="11"/>
      <c r="BIG65" s="11"/>
      <c r="BIH65" s="11"/>
      <c r="BII65" s="11"/>
      <c r="BIJ65" s="11"/>
      <c r="BIK65" s="11"/>
      <c r="BIL65" s="11"/>
      <c r="BIM65" s="11"/>
      <c r="BIN65" s="11"/>
      <c r="BIO65" s="11"/>
      <c r="BIP65" s="11"/>
      <c r="BIQ65" s="11"/>
      <c r="BIR65" s="11"/>
      <c r="BIS65" s="11"/>
      <c r="BIT65" s="11"/>
      <c r="BIU65" s="11"/>
      <c r="BIV65" s="11"/>
      <c r="BIW65" s="11"/>
      <c r="BIX65" s="11"/>
      <c r="BIY65" s="11"/>
      <c r="BIZ65" s="11"/>
      <c r="BJA65" s="11"/>
      <c r="BJB65" s="11"/>
      <c r="BJC65" s="11"/>
      <c r="BJD65" s="11"/>
      <c r="BJE65" s="11"/>
      <c r="BJF65" s="11"/>
      <c r="BJG65" s="11"/>
      <c r="BJH65" s="11"/>
      <c r="BJI65" s="11"/>
      <c r="BJJ65" s="11"/>
      <c r="BJK65" s="11"/>
      <c r="BJL65" s="11"/>
      <c r="BJM65" s="11"/>
      <c r="BJN65" s="11"/>
      <c r="BJO65" s="11"/>
      <c r="BJP65" s="11"/>
      <c r="BJQ65" s="11"/>
      <c r="BJR65" s="11"/>
      <c r="BJS65" s="11"/>
      <c r="BJT65" s="11"/>
      <c r="BJU65" s="11"/>
      <c r="BJV65" s="11"/>
      <c r="BJW65" s="11"/>
      <c r="BJX65" s="11"/>
      <c r="BJY65" s="11"/>
      <c r="BJZ65" s="11"/>
      <c r="BKA65" s="11"/>
      <c r="BKB65" s="11"/>
      <c r="BKC65" s="11"/>
      <c r="BKD65" s="11"/>
      <c r="BKE65" s="11"/>
      <c r="BKF65" s="11"/>
      <c r="BKG65" s="11"/>
      <c r="BKH65" s="11"/>
      <c r="BKI65" s="11"/>
      <c r="BKJ65" s="11"/>
      <c r="BKK65" s="11"/>
      <c r="BKL65" s="11"/>
      <c r="BKM65" s="11"/>
      <c r="BKN65" s="11"/>
      <c r="BKO65" s="11"/>
      <c r="BKP65" s="11"/>
      <c r="BKQ65" s="11"/>
      <c r="BKR65" s="11"/>
      <c r="BKS65" s="11"/>
      <c r="BKT65" s="11"/>
      <c r="BKU65" s="11"/>
      <c r="BKV65" s="11"/>
      <c r="BKW65" s="11"/>
      <c r="BKX65" s="11"/>
      <c r="BKY65" s="11"/>
      <c r="BKZ65" s="11"/>
      <c r="BLA65" s="11"/>
      <c r="BLB65" s="11"/>
      <c r="BLC65" s="11"/>
      <c r="BLD65" s="11"/>
      <c r="BLE65" s="11"/>
      <c r="BLF65" s="11"/>
      <c r="BLG65" s="11"/>
      <c r="BLH65" s="11"/>
      <c r="BLI65" s="11"/>
      <c r="BLJ65" s="11"/>
      <c r="BLK65" s="11"/>
      <c r="BLL65" s="11"/>
      <c r="BLM65" s="11"/>
      <c r="BLN65" s="11"/>
      <c r="BLO65" s="11"/>
      <c r="BLP65" s="11"/>
      <c r="BLQ65" s="11"/>
      <c r="BLR65" s="11"/>
      <c r="BLS65" s="11"/>
      <c r="BLT65" s="11"/>
      <c r="BLU65" s="11"/>
      <c r="BLV65" s="11"/>
      <c r="BLW65" s="11"/>
      <c r="BLX65" s="11"/>
      <c r="BLY65" s="11"/>
      <c r="BLZ65" s="11"/>
      <c r="BMA65" s="11"/>
      <c r="BMB65" s="11"/>
      <c r="BMC65" s="11"/>
      <c r="BMD65" s="11"/>
      <c r="BME65" s="11"/>
      <c r="BMF65" s="11"/>
      <c r="BMG65" s="11"/>
      <c r="BMH65" s="11"/>
      <c r="BMI65" s="11"/>
      <c r="BMJ65" s="11"/>
      <c r="BMK65" s="11"/>
      <c r="BML65" s="11"/>
      <c r="BMM65" s="11"/>
      <c r="BMN65" s="11"/>
      <c r="BMO65" s="11"/>
      <c r="BMP65" s="11"/>
      <c r="BMQ65" s="11"/>
      <c r="BMR65" s="11"/>
      <c r="BMS65" s="11"/>
      <c r="BMT65" s="11"/>
      <c r="BMU65" s="11"/>
      <c r="BMV65" s="11"/>
      <c r="BMW65" s="11"/>
      <c r="BMX65" s="11"/>
      <c r="BMY65" s="11"/>
      <c r="BMZ65" s="11"/>
      <c r="BNA65" s="11"/>
      <c r="BNB65" s="11"/>
      <c r="BNC65" s="11"/>
      <c r="BND65" s="11"/>
      <c r="BNE65" s="11"/>
      <c r="BNF65" s="11"/>
      <c r="BNG65" s="11"/>
      <c r="BNH65" s="11"/>
      <c r="BNI65" s="11"/>
      <c r="BNJ65" s="11"/>
      <c r="BNK65" s="11"/>
      <c r="BNL65" s="11"/>
      <c r="BNM65" s="11"/>
      <c r="BNN65" s="11"/>
      <c r="BNO65" s="11"/>
      <c r="BNP65" s="11"/>
      <c r="BNQ65" s="11"/>
      <c r="BNR65" s="11"/>
      <c r="BNS65" s="11"/>
      <c r="BNT65" s="11"/>
      <c r="BNU65" s="11"/>
      <c r="BNV65" s="11"/>
      <c r="BNW65" s="11"/>
      <c r="BNX65" s="11"/>
      <c r="BNY65" s="11"/>
      <c r="BNZ65" s="11"/>
      <c r="BOA65" s="11"/>
      <c r="BOB65" s="11"/>
      <c r="BOC65" s="11"/>
      <c r="BOD65" s="11"/>
      <c r="BOE65" s="11"/>
      <c r="BOF65" s="11"/>
      <c r="BOG65" s="11"/>
      <c r="BOH65" s="11"/>
      <c r="BOI65" s="11"/>
      <c r="BOJ65" s="11"/>
      <c r="BOK65" s="11"/>
      <c r="BOL65" s="11"/>
      <c r="BOM65" s="11"/>
      <c r="BON65" s="11"/>
      <c r="BOO65" s="11"/>
      <c r="BOP65" s="11"/>
      <c r="BOQ65" s="11"/>
      <c r="BOR65" s="11"/>
      <c r="BOS65" s="11"/>
      <c r="BOT65" s="11"/>
      <c r="BOU65" s="11"/>
      <c r="BOV65" s="11"/>
      <c r="BOW65" s="11"/>
      <c r="BOX65" s="11"/>
      <c r="BOY65" s="11"/>
      <c r="BOZ65" s="11"/>
      <c r="BPA65" s="11"/>
      <c r="BPB65" s="11"/>
      <c r="BPC65" s="11"/>
      <c r="BPD65" s="11"/>
      <c r="BPE65" s="11"/>
      <c r="BPF65" s="11"/>
      <c r="BPG65" s="11"/>
      <c r="BPH65" s="11"/>
      <c r="BPI65" s="11"/>
      <c r="BPJ65" s="11"/>
      <c r="BPK65" s="11"/>
      <c r="BPL65" s="11"/>
      <c r="BPM65" s="11"/>
      <c r="BPN65" s="11"/>
      <c r="BPO65" s="11"/>
      <c r="BPP65" s="11"/>
      <c r="BPQ65" s="11"/>
      <c r="BPR65" s="11"/>
      <c r="BPS65" s="11"/>
      <c r="BPT65" s="11"/>
      <c r="BPU65" s="11"/>
      <c r="BPV65" s="11"/>
      <c r="BPW65" s="11"/>
      <c r="BPX65" s="11"/>
      <c r="BPY65" s="11"/>
      <c r="BPZ65" s="11"/>
      <c r="BQA65" s="11"/>
      <c r="BQB65" s="11"/>
      <c r="BQC65" s="11"/>
      <c r="BQD65" s="11"/>
      <c r="BQE65" s="11"/>
      <c r="BQF65" s="11"/>
      <c r="BQG65" s="11"/>
      <c r="BQH65" s="11"/>
      <c r="BQI65" s="11"/>
      <c r="BQJ65" s="11"/>
      <c r="BQK65" s="11"/>
      <c r="BQL65" s="11"/>
      <c r="BQM65" s="11"/>
      <c r="BQN65" s="11"/>
      <c r="BQO65" s="11"/>
      <c r="BQP65" s="11"/>
      <c r="BQQ65" s="11"/>
      <c r="BQR65" s="11"/>
      <c r="BQS65" s="11"/>
      <c r="BQT65" s="11"/>
      <c r="BQU65" s="11"/>
      <c r="BQV65" s="11"/>
      <c r="BQW65" s="11"/>
      <c r="BQX65" s="11"/>
      <c r="BQY65" s="11"/>
      <c r="BQZ65" s="11"/>
      <c r="BRA65" s="11"/>
      <c r="BRB65" s="11"/>
      <c r="BRC65" s="11"/>
      <c r="BRD65" s="11"/>
      <c r="BRE65" s="11"/>
      <c r="BRF65" s="11"/>
      <c r="BRG65" s="11"/>
      <c r="BRH65" s="11"/>
      <c r="BRI65" s="11"/>
      <c r="BRJ65" s="11"/>
      <c r="BRK65" s="11"/>
      <c r="BRL65" s="11"/>
      <c r="BRM65" s="11"/>
      <c r="BRN65" s="11"/>
      <c r="BRO65" s="11"/>
      <c r="BRP65" s="11"/>
      <c r="BRQ65" s="11"/>
      <c r="BRR65" s="11"/>
      <c r="BRS65" s="11"/>
      <c r="BRT65" s="11"/>
      <c r="BRU65" s="11"/>
      <c r="BRV65" s="11"/>
      <c r="BRW65" s="11"/>
      <c r="BRX65" s="11"/>
      <c r="BRY65" s="11"/>
      <c r="BRZ65" s="11"/>
      <c r="BSA65" s="11"/>
      <c r="BSB65" s="11"/>
      <c r="BSC65" s="11"/>
      <c r="BSD65" s="11"/>
      <c r="BSE65" s="11"/>
      <c r="BSF65" s="11"/>
      <c r="BSG65" s="11"/>
      <c r="BSH65" s="11"/>
      <c r="BSI65" s="11"/>
      <c r="BSJ65" s="11"/>
      <c r="BSK65" s="11"/>
      <c r="BSL65" s="11"/>
      <c r="BSM65" s="11"/>
      <c r="BSN65" s="11"/>
      <c r="BSO65" s="11"/>
      <c r="BSP65" s="11"/>
      <c r="BSQ65" s="11"/>
      <c r="BSR65" s="11"/>
      <c r="BSS65" s="11"/>
      <c r="BST65" s="11"/>
      <c r="BSU65" s="11"/>
      <c r="BSV65" s="11"/>
      <c r="BSW65" s="11"/>
      <c r="BSX65" s="11"/>
      <c r="BSY65" s="11"/>
      <c r="BSZ65" s="11"/>
      <c r="BTA65" s="11"/>
      <c r="BTB65" s="11"/>
      <c r="BTC65" s="11"/>
      <c r="BTD65" s="11"/>
      <c r="BTE65" s="11"/>
      <c r="BTF65" s="11"/>
      <c r="BTG65" s="11"/>
      <c r="BTH65" s="11"/>
      <c r="BTI65" s="11"/>
      <c r="BTJ65" s="11"/>
      <c r="BTK65" s="11"/>
      <c r="BTL65" s="11"/>
      <c r="BTM65" s="11"/>
      <c r="BTN65" s="11"/>
      <c r="BTO65" s="11"/>
      <c r="BTP65" s="11"/>
      <c r="BTQ65" s="11"/>
      <c r="BTR65" s="11"/>
      <c r="BTS65" s="11"/>
      <c r="BTT65" s="11"/>
      <c r="BTU65" s="11"/>
      <c r="BTV65" s="11"/>
      <c r="BTW65" s="11"/>
      <c r="BTX65" s="11"/>
      <c r="BTY65" s="11"/>
      <c r="BTZ65" s="11"/>
      <c r="BUA65" s="11"/>
      <c r="BUB65" s="11"/>
      <c r="BUC65" s="11"/>
      <c r="BUD65" s="11"/>
      <c r="BUE65" s="11"/>
      <c r="BUF65" s="11"/>
      <c r="BUG65" s="11"/>
      <c r="BUH65" s="11"/>
      <c r="BUI65" s="11"/>
      <c r="BUJ65" s="11"/>
      <c r="BUK65" s="11"/>
      <c r="BUL65" s="11"/>
      <c r="BUM65" s="11"/>
      <c r="BUN65" s="11"/>
      <c r="BUO65" s="11"/>
      <c r="BUP65" s="11"/>
      <c r="BUQ65" s="11"/>
      <c r="BUR65" s="11"/>
      <c r="BUS65" s="11"/>
      <c r="BUT65" s="11"/>
      <c r="BUU65" s="11"/>
      <c r="BUV65" s="11"/>
      <c r="BUW65" s="11"/>
      <c r="BUX65" s="11"/>
      <c r="BUY65" s="11"/>
      <c r="BUZ65" s="11"/>
      <c r="BVA65" s="11"/>
      <c r="BVB65" s="11"/>
      <c r="BVC65" s="11"/>
      <c r="BVD65" s="11"/>
      <c r="BVE65" s="11"/>
      <c r="BVF65" s="11"/>
      <c r="BVG65" s="11"/>
      <c r="BVH65" s="11"/>
      <c r="BVI65" s="11"/>
      <c r="BVJ65" s="11"/>
      <c r="BVK65" s="11"/>
      <c r="BVL65" s="11"/>
      <c r="BVM65" s="11"/>
      <c r="BVN65" s="11"/>
      <c r="BVO65" s="11"/>
      <c r="BVP65" s="11"/>
      <c r="BVQ65" s="11"/>
      <c r="BVR65" s="11"/>
      <c r="BVS65" s="11"/>
      <c r="BVT65" s="11"/>
      <c r="BVU65" s="11"/>
      <c r="BVV65" s="11"/>
      <c r="BVW65" s="11"/>
      <c r="BVX65" s="11"/>
      <c r="BVY65" s="11"/>
      <c r="BVZ65" s="11"/>
      <c r="BWA65" s="11"/>
      <c r="BWB65" s="11"/>
      <c r="BWC65" s="11"/>
      <c r="BWD65" s="11"/>
      <c r="BWE65" s="11"/>
      <c r="BWF65" s="11"/>
      <c r="BWG65" s="11"/>
      <c r="BWH65" s="11"/>
      <c r="BWI65" s="11"/>
      <c r="BWJ65" s="11"/>
      <c r="BWK65" s="11"/>
      <c r="BWL65" s="11"/>
      <c r="BWM65" s="11"/>
      <c r="BWN65" s="11"/>
      <c r="BWO65" s="11"/>
      <c r="BWP65" s="11"/>
      <c r="BWQ65" s="11"/>
      <c r="BWR65" s="11"/>
      <c r="BWS65" s="11"/>
      <c r="BWT65" s="11"/>
      <c r="BWU65" s="11"/>
      <c r="BWV65" s="11"/>
      <c r="BWW65" s="11"/>
      <c r="BWX65" s="11"/>
      <c r="BWY65" s="11"/>
      <c r="BWZ65" s="11"/>
      <c r="BXA65" s="11"/>
      <c r="BXB65" s="11"/>
      <c r="BXC65" s="11"/>
      <c r="BXD65" s="11"/>
      <c r="BXE65" s="11"/>
      <c r="BXF65" s="11"/>
      <c r="BXG65" s="11"/>
      <c r="BXH65" s="11"/>
      <c r="BXI65" s="11"/>
      <c r="BXJ65" s="11"/>
      <c r="BXK65" s="11"/>
      <c r="BXL65" s="11"/>
      <c r="BXM65" s="11"/>
      <c r="BXN65" s="11"/>
      <c r="BXO65" s="11"/>
      <c r="BXP65" s="11"/>
      <c r="BXQ65" s="11"/>
      <c r="BXR65" s="11"/>
      <c r="BXS65" s="11"/>
      <c r="BXT65" s="11"/>
      <c r="BXU65" s="11"/>
      <c r="BXV65" s="11"/>
      <c r="BXW65" s="11"/>
      <c r="BXX65" s="11"/>
      <c r="BXY65" s="11"/>
      <c r="BXZ65" s="11"/>
      <c r="BYA65" s="11"/>
      <c r="BYB65" s="11"/>
      <c r="BYC65" s="11"/>
      <c r="BYD65" s="11"/>
      <c r="BYE65" s="11"/>
      <c r="BYF65" s="11"/>
      <c r="BYG65" s="11"/>
      <c r="BYH65" s="11"/>
      <c r="BYI65" s="11"/>
      <c r="BYJ65" s="11"/>
      <c r="BYK65" s="11"/>
      <c r="BYL65" s="11"/>
      <c r="BYM65" s="11"/>
      <c r="BYN65" s="11"/>
      <c r="BYO65" s="11"/>
      <c r="BYP65" s="11"/>
      <c r="BYQ65" s="11"/>
      <c r="BYR65" s="11"/>
      <c r="BYS65" s="11"/>
      <c r="BYT65" s="11"/>
      <c r="BYU65" s="11"/>
      <c r="BYV65" s="11"/>
      <c r="BYW65" s="11"/>
      <c r="BYX65" s="11"/>
      <c r="BYY65" s="11"/>
      <c r="BYZ65" s="11"/>
      <c r="BZA65" s="11"/>
      <c r="BZB65" s="11"/>
      <c r="BZC65" s="11"/>
      <c r="BZD65" s="11"/>
      <c r="BZE65" s="11"/>
      <c r="BZF65" s="11"/>
      <c r="BZG65" s="11"/>
      <c r="BZH65" s="11"/>
      <c r="BZI65" s="11"/>
      <c r="BZJ65" s="11"/>
      <c r="BZK65" s="11"/>
      <c r="BZL65" s="11"/>
      <c r="BZM65" s="11"/>
      <c r="BZN65" s="11"/>
      <c r="BZO65" s="11"/>
      <c r="BZP65" s="11"/>
      <c r="BZQ65" s="11"/>
      <c r="BZR65" s="11"/>
      <c r="BZS65" s="11"/>
      <c r="BZT65" s="11"/>
      <c r="BZU65" s="11"/>
      <c r="BZV65" s="11"/>
      <c r="BZW65" s="11"/>
      <c r="BZX65" s="11"/>
      <c r="BZY65" s="11"/>
      <c r="BZZ65" s="11"/>
      <c r="CAA65" s="11"/>
      <c r="CAB65" s="11"/>
      <c r="CAC65" s="11"/>
      <c r="CAD65" s="11"/>
      <c r="CAE65" s="11"/>
      <c r="CAF65" s="11"/>
      <c r="CAG65" s="11"/>
      <c r="CAH65" s="11"/>
      <c r="CAI65" s="11"/>
      <c r="CAJ65" s="11"/>
      <c r="CAK65" s="11"/>
      <c r="CAL65" s="11"/>
      <c r="CAM65" s="11"/>
      <c r="CAN65" s="11"/>
      <c r="CAO65" s="11"/>
      <c r="CAP65" s="11"/>
      <c r="CAQ65" s="11"/>
      <c r="CAR65" s="11"/>
      <c r="CAS65" s="11"/>
      <c r="CAT65" s="11"/>
      <c r="CAU65" s="11"/>
      <c r="CAV65" s="11"/>
      <c r="CAW65" s="11"/>
      <c r="CAX65" s="11"/>
      <c r="CAY65" s="11"/>
      <c r="CAZ65" s="11"/>
      <c r="CBA65" s="11"/>
      <c r="CBB65" s="11"/>
      <c r="CBC65" s="11"/>
      <c r="CBD65" s="11"/>
      <c r="CBE65" s="11"/>
      <c r="CBF65" s="11"/>
      <c r="CBG65" s="11"/>
      <c r="CBH65" s="11"/>
      <c r="CBI65" s="11"/>
      <c r="CBJ65" s="11"/>
      <c r="CBK65" s="11"/>
      <c r="CBL65" s="11"/>
      <c r="CBM65" s="11"/>
      <c r="CBN65" s="11"/>
      <c r="CBO65" s="11"/>
      <c r="CBP65" s="11"/>
      <c r="CBQ65" s="11"/>
      <c r="CBR65" s="11"/>
      <c r="CBS65" s="11"/>
      <c r="CBT65" s="11"/>
      <c r="CBU65" s="11"/>
      <c r="CBV65" s="11"/>
      <c r="CBW65" s="11"/>
      <c r="CBX65" s="11"/>
      <c r="CBY65" s="11"/>
      <c r="CBZ65" s="11"/>
      <c r="CCA65" s="11"/>
      <c r="CCB65" s="11"/>
      <c r="CCC65" s="11"/>
      <c r="CCD65" s="11"/>
      <c r="CCE65" s="11"/>
      <c r="CCF65" s="11"/>
      <c r="CCG65" s="11"/>
      <c r="CCH65" s="11"/>
      <c r="CCI65" s="11"/>
      <c r="CCJ65" s="11"/>
      <c r="CCK65" s="11"/>
      <c r="CCL65" s="11"/>
      <c r="CCM65" s="11"/>
      <c r="CCN65" s="11"/>
      <c r="CCO65" s="11"/>
      <c r="CCP65" s="11"/>
      <c r="CCQ65" s="11"/>
      <c r="CCR65" s="11"/>
      <c r="CCS65" s="11"/>
      <c r="CCT65" s="11"/>
      <c r="CCU65" s="11"/>
      <c r="CCV65" s="11"/>
      <c r="CCW65" s="11"/>
      <c r="CCX65" s="11"/>
      <c r="CCY65" s="11"/>
      <c r="CCZ65" s="11"/>
      <c r="CDA65" s="11"/>
      <c r="CDB65" s="11"/>
      <c r="CDC65" s="11"/>
      <c r="CDD65" s="11"/>
      <c r="CDE65" s="11"/>
      <c r="CDF65" s="11"/>
      <c r="CDG65" s="11"/>
      <c r="CDH65" s="11"/>
      <c r="CDI65" s="11"/>
      <c r="CDJ65" s="11"/>
      <c r="CDK65" s="11"/>
      <c r="CDL65" s="11"/>
      <c r="CDM65" s="11"/>
      <c r="CDN65" s="11"/>
      <c r="CDO65" s="11"/>
      <c r="CDP65" s="11"/>
      <c r="CDQ65" s="11"/>
      <c r="CDR65" s="11"/>
      <c r="CDS65" s="11"/>
      <c r="CDT65" s="11"/>
      <c r="CDU65" s="11"/>
      <c r="CDV65" s="11"/>
      <c r="CDW65" s="11"/>
      <c r="CDX65" s="11"/>
      <c r="CDY65" s="11"/>
      <c r="CDZ65" s="11"/>
      <c r="CEA65" s="11"/>
      <c r="CEB65" s="11"/>
      <c r="CEC65" s="11"/>
      <c r="CED65" s="11"/>
      <c r="CEE65" s="11"/>
      <c r="CEF65" s="11"/>
      <c r="CEG65" s="11"/>
      <c r="CEH65" s="11"/>
      <c r="CEI65" s="11"/>
      <c r="CEJ65" s="11"/>
      <c r="CEK65" s="11"/>
      <c r="CEL65" s="11"/>
      <c r="CEM65" s="11"/>
      <c r="CEN65" s="11"/>
      <c r="CEO65" s="11"/>
      <c r="CEP65" s="11"/>
      <c r="CEQ65" s="11"/>
      <c r="CER65" s="11"/>
      <c r="CES65" s="11"/>
      <c r="CET65" s="11"/>
      <c r="CEU65" s="11"/>
      <c r="CEV65" s="11"/>
      <c r="CEW65" s="11"/>
      <c r="CEX65" s="11"/>
      <c r="CEY65" s="11"/>
      <c r="CEZ65" s="11"/>
      <c r="CFA65" s="11"/>
      <c r="CFB65" s="11"/>
      <c r="CFC65" s="11"/>
      <c r="CFD65" s="11"/>
      <c r="CFE65" s="11"/>
      <c r="CFF65" s="11"/>
      <c r="CFG65" s="11"/>
      <c r="CFH65" s="11"/>
      <c r="CFI65" s="11"/>
      <c r="CFJ65" s="11"/>
      <c r="CFK65" s="11"/>
      <c r="CFL65" s="11"/>
      <c r="CFM65" s="11"/>
      <c r="CFN65" s="11"/>
      <c r="CFO65" s="11"/>
      <c r="CFP65" s="11"/>
      <c r="CFQ65" s="11"/>
      <c r="CFR65" s="11"/>
      <c r="CFS65" s="11"/>
      <c r="CFT65" s="11"/>
      <c r="CFU65" s="11"/>
      <c r="CFV65" s="11"/>
      <c r="CFW65" s="11"/>
      <c r="CFX65" s="11"/>
      <c r="CFY65" s="11"/>
      <c r="CFZ65" s="11"/>
      <c r="CGA65" s="11"/>
      <c r="CGB65" s="11"/>
      <c r="CGC65" s="11"/>
      <c r="CGD65" s="11"/>
      <c r="CGE65" s="11"/>
      <c r="CGF65" s="11"/>
      <c r="CGG65" s="11"/>
      <c r="CGH65" s="11"/>
      <c r="CGI65" s="11"/>
      <c r="CGJ65" s="11"/>
      <c r="CGK65" s="11"/>
      <c r="CGL65" s="11"/>
      <c r="CGM65" s="11"/>
      <c r="CGN65" s="11"/>
      <c r="CGO65" s="11"/>
      <c r="CGP65" s="11"/>
      <c r="CGQ65" s="11"/>
      <c r="CGR65" s="11"/>
      <c r="CGS65" s="11"/>
      <c r="CGT65" s="11"/>
      <c r="CGU65" s="11"/>
      <c r="CGV65" s="11"/>
      <c r="CGW65" s="11"/>
      <c r="CGX65" s="11"/>
      <c r="CGY65" s="11"/>
      <c r="CGZ65" s="11"/>
      <c r="CHA65" s="11"/>
      <c r="CHB65" s="11"/>
      <c r="CHC65" s="11"/>
      <c r="CHD65" s="11"/>
      <c r="CHE65" s="11"/>
      <c r="CHF65" s="11"/>
      <c r="CHG65" s="11"/>
      <c r="CHH65" s="11"/>
      <c r="CHI65" s="11"/>
      <c r="CHJ65" s="11"/>
      <c r="CHK65" s="11"/>
      <c r="CHL65" s="11"/>
      <c r="CHM65" s="11"/>
      <c r="CHN65" s="11"/>
      <c r="CHO65" s="11"/>
      <c r="CHP65" s="11"/>
      <c r="CHQ65" s="11"/>
      <c r="CHR65" s="11"/>
      <c r="CHS65" s="11"/>
      <c r="CHT65" s="11"/>
      <c r="CHU65" s="11"/>
      <c r="CHV65" s="11"/>
      <c r="CHW65" s="11"/>
      <c r="CHX65" s="11"/>
      <c r="CHY65" s="11"/>
      <c r="CHZ65" s="11"/>
      <c r="CIA65" s="11"/>
      <c r="CIB65" s="11"/>
      <c r="CIC65" s="11"/>
      <c r="CID65" s="11"/>
      <c r="CIE65" s="11"/>
      <c r="CIF65" s="11"/>
      <c r="CIG65" s="11"/>
      <c r="CIH65" s="11"/>
      <c r="CII65" s="11"/>
      <c r="CIJ65" s="11"/>
      <c r="CIK65" s="11"/>
      <c r="CIL65" s="11"/>
      <c r="CIM65" s="11"/>
      <c r="CIN65" s="11"/>
      <c r="CIO65" s="11"/>
      <c r="CIP65" s="11"/>
      <c r="CIQ65" s="11"/>
      <c r="CIR65" s="11"/>
      <c r="CIS65" s="11"/>
      <c r="CIT65" s="11"/>
      <c r="CIU65" s="11"/>
      <c r="CIV65" s="11"/>
      <c r="CIW65" s="11"/>
      <c r="CIX65" s="11"/>
      <c r="CIY65" s="11"/>
      <c r="CIZ65" s="11"/>
      <c r="CJA65" s="11"/>
      <c r="CJB65" s="11"/>
      <c r="CJC65" s="11"/>
      <c r="CJD65" s="11"/>
      <c r="CJE65" s="11"/>
      <c r="CJF65" s="11"/>
      <c r="CJG65" s="11"/>
      <c r="CJH65" s="11"/>
      <c r="CJI65" s="11"/>
      <c r="CJJ65" s="11"/>
      <c r="CJK65" s="11"/>
      <c r="CJL65" s="11"/>
      <c r="CJM65" s="11"/>
      <c r="CJN65" s="11"/>
      <c r="CJO65" s="11"/>
      <c r="CJP65" s="11"/>
      <c r="CJQ65" s="11"/>
      <c r="CJR65" s="11"/>
      <c r="CJS65" s="11"/>
      <c r="CJT65" s="11"/>
      <c r="CJU65" s="11"/>
      <c r="CJV65" s="11"/>
      <c r="CJW65" s="11"/>
      <c r="CJX65" s="11"/>
      <c r="CJY65" s="11"/>
      <c r="CJZ65" s="11"/>
      <c r="CKA65" s="11"/>
      <c r="CKB65" s="11"/>
      <c r="CKC65" s="11"/>
      <c r="CKD65" s="11"/>
      <c r="CKE65" s="11"/>
      <c r="CKF65" s="11"/>
      <c r="CKG65" s="11"/>
      <c r="CKH65" s="11"/>
      <c r="CKI65" s="11"/>
      <c r="CKJ65" s="11"/>
      <c r="CKK65" s="11"/>
      <c r="CKL65" s="11"/>
      <c r="CKM65" s="11"/>
      <c r="CKN65" s="11"/>
      <c r="CKO65" s="11"/>
      <c r="CKP65" s="11"/>
      <c r="CKQ65" s="11"/>
      <c r="CKR65" s="11"/>
      <c r="CKS65" s="11"/>
      <c r="CKT65" s="11"/>
      <c r="CKU65" s="11"/>
      <c r="CKV65" s="11"/>
      <c r="CKW65" s="11"/>
      <c r="CKX65" s="11"/>
      <c r="CKY65" s="11"/>
      <c r="CKZ65" s="11"/>
      <c r="CLA65" s="11"/>
      <c r="CLB65" s="11"/>
      <c r="CLC65" s="11"/>
      <c r="CLD65" s="11"/>
      <c r="CLE65" s="11"/>
      <c r="CLF65" s="11"/>
      <c r="CLG65" s="11"/>
      <c r="CLH65" s="11"/>
      <c r="CLI65" s="11"/>
      <c r="CLJ65" s="11"/>
      <c r="CLK65" s="11"/>
      <c r="CLL65" s="11"/>
      <c r="CLM65" s="11"/>
      <c r="CLN65" s="11"/>
      <c r="CLO65" s="11"/>
      <c r="CLP65" s="11"/>
      <c r="CLQ65" s="11"/>
      <c r="CLR65" s="11"/>
      <c r="CLS65" s="11"/>
      <c r="CLT65" s="11"/>
      <c r="CLU65" s="11"/>
      <c r="CLV65" s="11"/>
      <c r="CLW65" s="11"/>
      <c r="CLX65" s="11"/>
      <c r="CLY65" s="11"/>
      <c r="CLZ65" s="11"/>
      <c r="CMA65" s="11"/>
      <c r="CMB65" s="11"/>
      <c r="CMC65" s="11"/>
      <c r="CMD65" s="11"/>
      <c r="CME65" s="11"/>
      <c r="CMF65" s="11"/>
      <c r="CMG65" s="11"/>
      <c r="CMH65" s="11"/>
      <c r="CMI65" s="11"/>
      <c r="CMJ65" s="11"/>
      <c r="CMK65" s="11"/>
      <c r="CML65" s="11"/>
      <c r="CMM65" s="11"/>
      <c r="CMN65" s="11"/>
      <c r="CMO65" s="11"/>
      <c r="CMP65" s="11"/>
      <c r="CMQ65" s="11"/>
      <c r="CMR65" s="11"/>
      <c r="CMS65" s="11"/>
      <c r="CMT65" s="11"/>
      <c r="CMU65" s="11"/>
      <c r="CMV65" s="11"/>
      <c r="CMW65" s="11"/>
      <c r="CMX65" s="11"/>
      <c r="CMY65" s="11"/>
      <c r="CMZ65" s="11"/>
      <c r="CNA65" s="11"/>
      <c r="CNB65" s="11"/>
      <c r="CNC65" s="11"/>
      <c r="CND65" s="11"/>
      <c r="CNE65" s="11"/>
      <c r="CNF65" s="11"/>
      <c r="CNG65" s="11"/>
      <c r="CNH65" s="11"/>
      <c r="CNI65" s="11"/>
      <c r="CNJ65" s="11"/>
      <c r="CNK65" s="11"/>
      <c r="CNL65" s="11"/>
      <c r="CNM65" s="11"/>
      <c r="CNN65" s="11"/>
      <c r="CNO65" s="11"/>
      <c r="CNP65" s="11"/>
      <c r="CNQ65" s="11"/>
      <c r="CNR65" s="11"/>
      <c r="CNS65" s="11"/>
      <c r="CNT65" s="11"/>
      <c r="CNU65" s="11"/>
      <c r="CNV65" s="11"/>
      <c r="CNW65" s="11"/>
      <c r="CNX65" s="11"/>
      <c r="CNY65" s="11"/>
      <c r="CNZ65" s="11"/>
      <c r="COA65" s="11"/>
      <c r="COB65" s="11"/>
      <c r="COC65" s="11"/>
      <c r="COD65" s="11"/>
      <c r="COE65" s="11"/>
      <c r="COF65" s="11"/>
      <c r="COG65" s="11"/>
      <c r="COH65" s="11"/>
      <c r="COI65" s="11"/>
      <c r="COJ65" s="11"/>
      <c r="COK65" s="11"/>
      <c r="COL65" s="11"/>
      <c r="COM65" s="11"/>
      <c r="CON65" s="11"/>
      <c r="COO65" s="11"/>
      <c r="COP65" s="11"/>
      <c r="COQ65" s="11"/>
      <c r="COR65" s="11"/>
      <c r="COS65" s="11"/>
      <c r="COT65" s="11"/>
      <c r="COU65" s="11"/>
      <c r="COV65" s="11"/>
      <c r="COW65" s="11"/>
      <c r="COX65" s="11"/>
      <c r="COY65" s="11"/>
      <c r="COZ65" s="11"/>
      <c r="CPA65" s="11"/>
      <c r="CPB65" s="11"/>
      <c r="CPC65" s="11"/>
      <c r="CPD65" s="11"/>
      <c r="CPE65" s="11"/>
      <c r="CPF65" s="11"/>
      <c r="CPG65" s="11"/>
      <c r="CPH65" s="11"/>
      <c r="CPI65" s="11"/>
      <c r="CPJ65" s="11"/>
      <c r="CPK65" s="11"/>
      <c r="CPL65" s="11"/>
      <c r="CPM65" s="11"/>
      <c r="CPN65" s="11"/>
      <c r="CPO65" s="11"/>
      <c r="CPP65" s="11"/>
      <c r="CPQ65" s="11"/>
      <c r="CPR65" s="11"/>
      <c r="CPS65" s="11"/>
      <c r="CPT65" s="11"/>
      <c r="CPU65" s="11"/>
      <c r="CPV65" s="11"/>
      <c r="CPW65" s="11"/>
      <c r="CPX65" s="11"/>
      <c r="CPY65" s="11"/>
      <c r="CPZ65" s="11"/>
      <c r="CQA65" s="11"/>
      <c r="CQB65" s="11"/>
      <c r="CQC65" s="11"/>
      <c r="CQD65" s="11"/>
      <c r="CQE65" s="11"/>
      <c r="CQF65" s="11"/>
      <c r="CQG65" s="11"/>
      <c r="CQH65" s="11"/>
      <c r="CQI65" s="11"/>
      <c r="CQJ65" s="11"/>
      <c r="CQK65" s="11"/>
      <c r="CQL65" s="11"/>
      <c r="CQM65" s="11"/>
      <c r="CQN65" s="11"/>
      <c r="CQO65" s="11"/>
      <c r="CQP65" s="11"/>
      <c r="CQQ65" s="11"/>
      <c r="CQR65" s="11"/>
      <c r="CQS65" s="11"/>
      <c r="CQT65" s="11"/>
      <c r="CQU65" s="11"/>
      <c r="CQV65" s="11"/>
      <c r="CQW65" s="11"/>
      <c r="CQX65" s="11"/>
      <c r="CQY65" s="11"/>
      <c r="CQZ65" s="11"/>
      <c r="CRA65" s="11"/>
      <c r="CRB65" s="11"/>
      <c r="CRC65" s="11"/>
      <c r="CRD65" s="11"/>
      <c r="CRE65" s="11"/>
      <c r="CRF65" s="11"/>
      <c r="CRG65" s="11"/>
      <c r="CRH65" s="11"/>
      <c r="CRI65" s="11"/>
      <c r="CRJ65" s="11"/>
      <c r="CRK65" s="11"/>
      <c r="CRL65" s="11"/>
      <c r="CRM65" s="11"/>
      <c r="CRN65" s="11"/>
      <c r="CRO65" s="11"/>
      <c r="CRP65" s="11"/>
      <c r="CRQ65" s="11"/>
      <c r="CRR65" s="11"/>
      <c r="CRS65" s="11"/>
      <c r="CRT65" s="11"/>
      <c r="CRU65" s="11"/>
      <c r="CRV65" s="11"/>
      <c r="CRW65" s="11"/>
      <c r="CRX65" s="11"/>
      <c r="CRY65" s="11"/>
      <c r="CRZ65" s="11"/>
      <c r="CSA65" s="11"/>
      <c r="CSB65" s="11"/>
      <c r="CSC65" s="11"/>
      <c r="CSD65" s="11"/>
      <c r="CSE65" s="11"/>
      <c r="CSF65" s="11"/>
      <c r="CSG65" s="11"/>
      <c r="CSH65" s="11"/>
      <c r="CSI65" s="11"/>
      <c r="CSJ65" s="11"/>
      <c r="CSK65" s="11"/>
      <c r="CSL65" s="11"/>
      <c r="CSM65" s="11"/>
      <c r="CSN65" s="11"/>
      <c r="CSO65" s="11"/>
      <c r="CSP65" s="11"/>
      <c r="CSQ65" s="11"/>
      <c r="CSR65" s="11"/>
      <c r="CSS65" s="11"/>
      <c r="CST65" s="11"/>
      <c r="CSU65" s="11"/>
      <c r="CSV65" s="11"/>
      <c r="CSW65" s="11"/>
      <c r="CSX65" s="11"/>
      <c r="CSY65" s="11"/>
      <c r="CSZ65" s="11"/>
      <c r="CTA65" s="11"/>
      <c r="CTB65" s="11"/>
      <c r="CTC65" s="11"/>
      <c r="CTD65" s="11"/>
      <c r="CTE65" s="11"/>
      <c r="CTF65" s="11"/>
      <c r="CTG65" s="11"/>
      <c r="CTH65" s="11"/>
      <c r="CTI65" s="11"/>
      <c r="CTJ65" s="11"/>
      <c r="CTK65" s="11"/>
      <c r="CTL65" s="11"/>
      <c r="CTM65" s="11"/>
      <c r="CTN65" s="11"/>
      <c r="CTO65" s="11"/>
      <c r="CTP65" s="11"/>
      <c r="CTQ65" s="11"/>
      <c r="CTR65" s="11"/>
      <c r="CTS65" s="11"/>
      <c r="CTT65" s="11"/>
      <c r="CTU65" s="11"/>
      <c r="CTV65" s="11"/>
      <c r="CTW65" s="11"/>
      <c r="CTX65" s="11"/>
      <c r="CTY65" s="11"/>
      <c r="CTZ65" s="11"/>
      <c r="CUA65" s="11"/>
      <c r="CUB65" s="11"/>
      <c r="CUC65" s="11"/>
      <c r="CUD65" s="11"/>
      <c r="CUE65" s="11"/>
      <c r="CUF65" s="11"/>
      <c r="CUG65" s="11"/>
      <c r="CUH65" s="11"/>
      <c r="CUI65" s="11"/>
      <c r="CUJ65" s="11"/>
      <c r="CUK65" s="11"/>
      <c r="CUL65" s="11"/>
      <c r="CUM65" s="11"/>
      <c r="CUN65" s="11"/>
      <c r="CUO65" s="11"/>
      <c r="CUP65" s="11"/>
      <c r="CUQ65" s="11"/>
      <c r="CUR65" s="11"/>
      <c r="CUS65" s="11"/>
      <c r="CUT65" s="11"/>
      <c r="CUU65" s="11"/>
      <c r="CUV65" s="11"/>
      <c r="CUW65" s="11"/>
      <c r="CUX65" s="11"/>
      <c r="CUY65" s="11"/>
      <c r="CUZ65" s="11"/>
      <c r="CVA65" s="11"/>
      <c r="CVB65" s="11"/>
      <c r="CVC65" s="11"/>
      <c r="CVD65" s="11"/>
      <c r="CVE65" s="11"/>
      <c r="CVF65" s="11"/>
      <c r="CVG65" s="11"/>
      <c r="CVH65" s="11"/>
      <c r="CVI65" s="11"/>
      <c r="CVJ65" s="11"/>
      <c r="CVK65" s="11"/>
      <c r="CVL65" s="11"/>
      <c r="CVM65" s="11"/>
      <c r="CVN65" s="11"/>
      <c r="CVO65" s="11"/>
      <c r="CVP65" s="11"/>
      <c r="CVQ65" s="11"/>
      <c r="CVR65" s="11"/>
      <c r="CVS65" s="11"/>
      <c r="CVT65" s="11"/>
      <c r="CVU65" s="11"/>
      <c r="CVV65" s="11"/>
      <c r="CVW65" s="11"/>
      <c r="CVX65" s="11"/>
      <c r="CVY65" s="11"/>
      <c r="CVZ65" s="11"/>
      <c r="CWA65" s="11"/>
      <c r="CWB65" s="11"/>
      <c r="CWC65" s="11"/>
      <c r="CWD65" s="11"/>
      <c r="CWE65" s="11"/>
      <c r="CWF65" s="11"/>
      <c r="CWG65" s="11"/>
      <c r="CWH65" s="11"/>
      <c r="CWI65" s="11"/>
      <c r="CWJ65" s="11"/>
      <c r="CWK65" s="11"/>
      <c r="CWL65" s="11"/>
      <c r="CWM65" s="11"/>
      <c r="CWN65" s="11"/>
      <c r="CWO65" s="11"/>
      <c r="CWP65" s="11"/>
      <c r="CWQ65" s="11"/>
      <c r="CWR65" s="11"/>
      <c r="CWS65" s="11"/>
      <c r="CWT65" s="11"/>
      <c r="CWU65" s="11"/>
      <c r="CWV65" s="11"/>
      <c r="CWW65" s="11"/>
      <c r="CWX65" s="11"/>
      <c r="CWY65" s="11"/>
      <c r="CWZ65" s="11"/>
      <c r="CXA65" s="11"/>
      <c r="CXB65" s="11"/>
      <c r="CXC65" s="11"/>
      <c r="CXD65" s="11"/>
      <c r="CXE65" s="11"/>
      <c r="CXF65" s="11"/>
      <c r="CXG65" s="11"/>
      <c r="CXH65" s="11"/>
      <c r="CXI65" s="11"/>
      <c r="CXJ65" s="11"/>
      <c r="CXK65" s="11"/>
      <c r="CXL65" s="11"/>
      <c r="CXM65" s="11"/>
      <c r="CXN65" s="11"/>
      <c r="CXO65" s="11"/>
      <c r="CXP65" s="11"/>
      <c r="CXQ65" s="11"/>
      <c r="CXR65" s="11"/>
      <c r="CXS65" s="11"/>
      <c r="CXT65" s="11"/>
      <c r="CXU65" s="11"/>
      <c r="CXV65" s="11"/>
      <c r="CXW65" s="11"/>
      <c r="CXX65" s="11"/>
      <c r="CXY65" s="11"/>
      <c r="CXZ65" s="11"/>
      <c r="CYA65" s="11"/>
      <c r="CYB65" s="11"/>
      <c r="CYC65" s="11"/>
      <c r="CYD65" s="11"/>
      <c r="CYE65" s="11"/>
      <c r="CYF65" s="11"/>
      <c r="CYG65" s="11"/>
      <c r="CYH65" s="11"/>
      <c r="CYI65" s="11"/>
      <c r="CYJ65" s="11"/>
      <c r="CYK65" s="11"/>
      <c r="CYL65" s="11"/>
      <c r="CYM65" s="11"/>
      <c r="CYN65" s="11"/>
      <c r="CYO65" s="11"/>
      <c r="CYP65" s="11"/>
      <c r="CYQ65" s="11"/>
      <c r="CYR65" s="11"/>
      <c r="CYS65" s="11"/>
      <c r="CYT65" s="11"/>
      <c r="CYU65" s="11"/>
      <c r="CYV65" s="11"/>
      <c r="CYW65" s="11"/>
      <c r="CYX65" s="11"/>
      <c r="CYY65" s="11"/>
      <c r="CYZ65" s="11"/>
      <c r="CZA65" s="11"/>
      <c r="CZB65" s="11"/>
      <c r="CZC65" s="11"/>
      <c r="CZD65" s="11"/>
      <c r="CZE65" s="11"/>
      <c r="CZF65" s="11"/>
      <c r="CZG65" s="11"/>
      <c r="CZH65" s="11"/>
      <c r="CZI65" s="11"/>
      <c r="CZJ65" s="11"/>
      <c r="CZK65" s="11"/>
      <c r="CZL65" s="11"/>
      <c r="CZM65" s="11"/>
      <c r="CZN65" s="11"/>
      <c r="CZO65" s="11"/>
      <c r="CZP65" s="11"/>
      <c r="CZQ65" s="11"/>
      <c r="CZR65" s="11"/>
      <c r="CZS65" s="11"/>
      <c r="CZT65" s="11"/>
      <c r="CZU65" s="11"/>
      <c r="CZV65" s="11"/>
      <c r="CZW65" s="11"/>
      <c r="CZX65" s="11"/>
      <c r="CZY65" s="11"/>
      <c r="CZZ65" s="11"/>
      <c r="DAA65" s="11"/>
      <c r="DAB65" s="11"/>
      <c r="DAC65" s="11"/>
      <c r="DAD65" s="11"/>
      <c r="DAE65" s="11"/>
      <c r="DAF65" s="11"/>
      <c r="DAG65" s="11"/>
      <c r="DAH65" s="11"/>
      <c r="DAI65" s="11"/>
      <c r="DAJ65" s="11"/>
      <c r="DAK65" s="11"/>
      <c r="DAL65" s="11"/>
      <c r="DAM65" s="11"/>
      <c r="DAN65" s="11"/>
      <c r="DAO65" s="11"/>
      <c r="DAP65" s="11"/>
      <c r="DAQ65" s="11"/>
      <c r="DAR65" s="11"/>
      <c r="DAS65" s="11"/>
      <c r="DAT65" s="11"/>
      <c r="DAU65" s="11"/>
      <c r="DAV65" s="11"/>
      <c r="DAW65" s="11"/>
      <c r="DAX65" s="11"/>
      <c r="DAY65" s="11"/>
      <c r="DAZ65" s="11"/>
      <c r="DBA65" s="11"/>
      <c r="DBB65" s="11"/>
      <c r="DBC65" s="11"/>
      <c r="DBD65" s="11"/>
      <c r="DBE65" s="11"/>
      <c r="DBF65" s="11"/>
      <c r="DBG65" s="11"/>
      <c r="DBH65" s="11"/>
      <c r="DBI65" s="11"/>
      <c r="DBJ65" s="11"/>
      <c r="DBK65" s="11"/>
      <c r="DBL65" s="11"/>
      <c r="DBM65" s="11"/>
      <c r="DBN65" s="11"/>
      <c r="DBO65" s="11"/>
      <c r="DBP65" s="11"/>
      <c r="DBQ65" s="11"/>
      <c r="DBR65" s="11"/>
      <c r="DBS65" s="11"/>
      <c r="DBT65" s="11"/>
      <c r="DBU65" s="11"/>
      <c r="DBV65" s="11"/>
      <c r="DBW65" s="11"/>
      <c r="DBX65" s="11"/>
      <c r="DBY65" s="11"/>
      <c r="DBZ65" s="11"/>
      <c r="DCA65" s="11"/>
      <c r="DCB65" s="11"/>
      <c r="DCC65" s="11"/>
      <c r="DCD65" s="11"/>
      <c r="DCE65" s="11"/>
      <c r="DCF65" s="11"/>
      <c r="DCG65" s="11"/>
      <c r="DCH65" s="11"/>
      <c r="DCI65" s="11"/>
      <c r="DCJ65" s="11"/>
      <c r="DCK65" s="11"/>
      <c r="DCL65" s="11"/>
      <c r="DCM65" s="11"/>
      <c r="DCN65" s="11"/>
      <c r="DCO65" s="11"/>
      <c r="DCP65" s="11"/>
      <c r="DCQ65" s="11"/>
      <c r="DCR65" s="11"/>
      <c r="DCS65" s="11"/>
      <c r="DCT65" s="11"/>
      <c r="DCU65" s="11"/>
      <c r="DCV65" s="11"/>
      <c r="DCW65" s="11"/>
      <c r="DCX65" s="11"/>
      <c r="DCY65" s="11"/>
      <c r="DCZ65" s="11"/>
      <c r="DDA65" s="11"/>
      <c r="DDB65" s="11"/>
      <c r="DDC65" s="11"/>
      <c r="DDD65" s="11"/>
      <c r="DDE65" s="11"/>
      <c r="DDF65" s="11"/>
      <c r="DDG65" s="11"/>
      <c r="DDH65" s="11"/>
      <c r="DDI65" s="11"/>
      <c r="DDJ65" s="11"/>
      <c r="DDK65" s="11"/>
      <c r="DDL65" s="11"/>
      <c r="DDM65" s="11"/>
      <c r="DDN65" s="11"/>
      <c r="DDO65" s="11"/>
      <c r="DDP65" s="11"/>
      <c r="DDQ65" s="11"/>
      <c r="DDR65" s="11"/>
      <c r="DDS65" s="11"/>
      <c r="DDT65" s="11"/>
      <c r="DDU65" s="11"/>
      <c r="DDV65" s="11"/>
      <c r="DDW65" s="11"/>
      <c r="DDX65" s="11"/>
      <c r="DDY65" s="11"/>
      <c r="DDZ65" s="11"/>
      <c r="DEA65" s="11"/>
      <c r="DEB65" s="11"/>
      <c r="DEC65" s="11"/>
      <c r="DED65" s="11"/>
      <c r="DEE65" s="11"/>
      <c r="DEF65" s="11"/>
      <c r="DEG65" s="11"/>
      <c r="DEH65" s="11"/>
      <c r="DEI65" s="11"/>
      <c r="DEJ65" s="11"/>
      <c r="DEK65" s="11"/>
      <c r="DEL65" s="11"/>
      <c r="DEM65" s="11"/>
      <c r="DEN65" s="11"/>
      <c r="DEO65" s="11"/>
      <c r="DEP65" s="11"/>
      <c r="DEQ65" s="11"/>
      <c r="DER65" s="11"/>
      <c r="DES65" s="11"/>
      <c r="DET65" s="11"/>
      <c r="DEU65" s="11"/>
      <c r="DEV65" s="11"/>
      <c r="DEW65" s="11"/>
      <c r="DEX65" s="11"/>
      <c r="DEY65" s="11"/>
      <c r="DEZ65" s="11"/>
      <c r="DFA65" s="11"/>
      <c r="DFB65" s="11"/>
      <c r="DFC65" s="11"/>
      <c r="DFD65" s="11"/>
      <c r="DFE65" s="11"/>
      <c r="DFF65" s="11"/>
      <c r="DFG65" s="11"/>
      <c r="DFH65" s="11"/>
      <c r="DFI65" s="11"/>
      <c r="DFJ65" s="11"/>
      <c r="DFK65" s="11"/>
      <c r="DFL65" s="11"/>
      <c r="DFM65" s="11"/>
      <c r="DFN65" s="11"/>
      <c r="DFO65" s="11"/>
      <c r="DFP65" s="11"/>
      <c r="DFQ65" s="11"/>
      <c r="DFR65" s="11"/>
      <c r="DFS65" s="11"/>
      <c r="DFT65" s="11"/>
      <c r="DFU65" s="11"/>
      <c r="DFV65" s="11"/>
      <c r="DFW65" s="11"/>
      <c r="DFX65" s="11"/>
      <c r="DFY65" s="11"/>
      <c r="DFZ65" s="11"/>
      <c r="DGA65" s="11"/>
      <c r="DGB65" s="11"/>
      <c r="DGC65" s="11"/>
      <c r="DGD65" s="11"/>
      <c r="DGE65" s="11"/>
      <c r="DGF65" s="11"/>
      <c r="DGG65" s="11"/>
      <c r="DGH65" s="11"/>
      <c r="DGI65" s="11"/>
      <c r="DGJ65" s="11"/>
      <c r="DGK65" s="11"/>
      <c r="DGL65" s="11"/>
      <c r="DGM65" s="11"/>
      <c r="DGN65" s="11"/>
      <c r="DGO65" s="11"/>
      <c r="DGP65" s="11"/>
      <c r="DGQ65" s="11"/>
      <c r="DGR65" s="11"/>
      <c r="DGS65" s="11"/>
      <c r="DGT65" s="11"/>
      <c r="DGU65" s="11"/>
      <c r="DGV65" s="11"/>
      <c r="DGW65" s="11"/>
      <c r="DGX65" s="11"/>
      <c r="DGY65" s="11"/>
      <c r="DGZ65" s="11"/>
      <c r="DHA65" s="11"/>
      <c r="DHB65" s="11"/>
      <c r="DHC65" s="11"/>
      <c r="DHD65" s="11"/>
      <c r="DHE65" s="11"/>
      <c r="DHF65" s="11"/>
      <c r="DHG65" s="11"/>
      <c r="DHH65" s="11"/>
      <c r="DHI65" s="11"/>
      <c r="DHJ65" s="11"/>
      <c r="DHK65" s="11"/>
      <c r="DHL65" s="11"/>
      <c r="DHM65" s="11"/>
      <c r="DHN65" s="11"/>
      <c r="DHO65" s="11"/>
      <c r="DHP65" s="11"/>
      <c r="DHQ65" s="11"/>
      <c r="DHR65" s="11"/>
      <c r="DHS65" s="11"/>
      <c r="DHT65" s="11"/>
      <c r="DHU65" s="11"/>
      <c r="DHV65" s="11"/>
      <c r="DHW65" s="11"/>
      <c r="DHX65" s="11"/>
      <c r="DHY65" s="11"/>
      <c r="DHZ65" s="11"/>
      <c r="DIA65" s="11"/>
      <c r="DIB65" s="11"/>
      <c r="DIC65" s="11"/>
      <c r="DID65" s="11"/>
      <c r="DIE65" s="11"/>
      <c r="DIF65" s="11"/>
      <c r="DIG65" s="11"/>
      <c r="DIH65" s="11"/>
      <c r="DII65" s="11"/>
      <c r="DIJ65" s="11"/>
      <c r="DIK65" s="11"/>
      <c r="DIL65" s="11"/>
      <c r="DIM65" s="11"/>
      <c r="DIN65" s="11"/>
      <c r="DIO65" s="11"/>
      <c r="DIP65" s="11"/>
      <c r="DIQ65" s="11"/>
      <c r="DIR65" s="11"/>
      <c r="DIS65" s="11"/>
      <c r="DIT65" s="11"/>
      <c r="DIU65" s="11"/>
      <c r="DIV65" s="11"/>
      <c r="DIW65" s="11"/>
      <c r="DIX65" s="11"/>
      <c r="DIY65" s="11"/>
      <c r="DIZ65" s="11"/>
      <c r="DJA65" s="11"/>
      <c r="DJB65" s="11"/>
      <c r="DJC65" s="11"/>
      <c r="DJD65" s="11"/>
      <c r="DJE65" s="11"/>
      <c r="DJF65" s="11"/>
      <c r="DJG65" s="11"/>
      <c r="DJH65" s="11"/>
      <c r="DJI65" s="11"/>
      <c r="DJJ65" s="11"/>
      <c r="DJK65" s="11"/>
      <c r="DJL65" s="11"/>
      <c r="DJM65" s="11"/>
      <c r="DJN65" s="11"/>
      <c r="DJO65" s="11"/>
      <c r="DJP65" s="11"/>
      <c r="DJQ65" s="11"/>
      <c r="DJR65" s="11"/>
      <c r="DJS65" s="11"/>
      <c r="DJT65" s="11"/>
      <c r="DJU65" s="11"/>
      <c r="DJV65" s="11"/>
      <c r="DJW65" s="11"/>
      <c r="DJX65" s="11"/>
      <c r="DJY65" s="11"/>
      <c r="DJZ65" s="11"/>
      <c r="DKA65" s="11"/>
      <c r="DKB65" s="11"/>
      <c r="DKC65" s="11"/>
      <c r="DKD65" s="11"/>
      <c r="DKE65" s="11"/>
      <c r="DKF65" s="11"/>
      <c r="DKG65" s="11"/>
      <c r="DKH65" s="11"/>
      <c r="DKI65" s="11"/>
      <c r="DKJ65" s="11"/>
      <c r="DKK65" s="11"/>
      <c r="DKL65" s="11"/>
      <c r="DKM65" s="11"/>
      <c r="DKN65" s="11"/>
      <c r="DKO65" s="11"/>
      <c r="DKP65" s="11"/>
      <c r="DKQ65" s="11"/>
      <c r="DKR65" s="11"/>
      <c r="DKS65" s="11"/>
      <c r="DKT65" s="11"/>
      <c r="DKU65" s="11"/>
      <c r="DKV65" s="11"/>
      <c r="DKW65" s="11"/>
      <c r="DKX65" s="11"/>
      <c r="DKY65" s="11"/>
      <c r="DKZ65" s="11"/>
      <c r="DLA65" s="11"/>
      <c r="DLB65" s="11"/>
      <c r="DLC65" s="11"/>
      <c r="DLD65" s="11"/>
      <c r="DLE65" s="11"/>
      <c r="DLF65" s="11"/>
      <c r="DLG65" s="11"/>
      <c r="DLH65" s="11"/>
      <c r="DLI65" s="11"/>
      <c r="DLJ65" s="11"/>
      <c r="DLK65" s="11"/>
      <c r="DLL65" s="11"/>
      <c r="DLM65" s="11"/>
      <c r="DLN65" s="11"/>
      <c r="DLO65" s="11"/>
      <c r="DLP65" s="11"/>
      <c r="DLQ65" s="11"/>
      <c r="DLR65" s="11"/>
      <c r="DLS65" s="11"/>
      <c r="DLT65" s="11"/>
      <c r="DLU65" s="11"/>
      <c r="DLV65" s="11"/>
      <c r="DLW65" s="11"/>
      <c r="DLX65" s="11"/>
      <c r="DLY65" s="11"/>
      <c r="DLZ65" s="11"/>
      <c r="DMA65" s="11"/>
      <c r="DMB65" s="11"/>
      <c r="DMC65" s="11"/>
      <c r="DMD65" s="11"/>
      <c r="DME65" s="11"/>
      <c r="DMF65" s="11"/>
      <c r="DMG65" s="11"/>
      <c r="DMH65" s="11"/>
      <c r="DMI65" s="11"/>
      <c r="DMJ65" s="11"/>
      <c r="DMK65" s="11"/>
      <c r="DML65" s="11"/>
      <c r="DMM65" s="11"/>
      <c r="DMN65" s="11"/>
      <c r="DMO65" s="11"/>
      <c r="DMP65" s="11"/>
      <c r="DMQ65" s="11"/>
      <c r="DMR65" s="11"/>
      <c r="DMS65" s="11"/>
      <c r="DMT65" s="11"/>
      <c r="DMU65" s="11"/>
      <c r="DMV65" s="11"/>
      <c r="DMW65" s="11"/>
      <c r="DMX65" s="11"/>
      <c r="DMY65" s="11"/>
      <c r="DMZ65" s="11"/>
      <c r="DNA65" s="11"/>
      <c r="DNB65" s="11"/>
      <c r="DNC65" s="11"/>
      <c r="DND65" s="11"/>
      <c r="DNE65" s="11"/>
      <c r="DNF65" s="11"/>
      <c r="DNG65" s="11"/>
      <c r="DNH65" s="11"/>
      <c r="DNI65" s="11"/>
      <c r="DNJ65" s="11"/>
      <c r="DNK65" s="11"/>
      <c r="DNL65" s="11"/>
      <c r="DNM65" s="11"/>
      <c r="DNN65" s="11"/>
      <c r="DNO65" s="11"/>
      <c r="DNP65" s="11"/>
      <c r="DNQ65" s="11"/>
      <c r="DNR65" s="11"/>
      <c r="DNS65" s="11"/>
      <c r="DNT65" s="11"/>
      <c r="DNU65" s="11"/>
      <c r="DNV65" s="11"/>
      <c r="DNW65" s="11"/>
      <c r="DNX65" s="11"/>
      <c r="DNY65" s="11"/>
      <c r="DNZ65" s="11"/>
      <c r="DOA65" s="11"/>
      <c r="DOB65" s="11"/>
      <c r="DOC65" s="11"/>
      <c r="DOD65" s="11"/>
      <c r="DOE65" s="11"/>
      <c r="DOF65" s="11"/>
      <c r="DOG65" s="11"/>
      <c r="DOH65" s="11"/>
      <c r="DOI65" s="11"/>
      <c r="DOJ65" s="11"/>
      <c r="DOK65" s="11"/>
      <c r="DOL65" s="11"/>
      <c r="DOM65" s="11"/>
      <c r="DON65" s="11"/>
      <c r="DOO65" s="11"/>
      <c r="DOP65" s="11"/>
      <c r="DOQ65" s="11"/>
      <c r="DOR65" s="11"/>
      <c r="DOS65" s="11"/>
      <c r="DOT65" s="11"/>
      <c r="DOU65" s="11"/>
      <c r="DOV65" s="11"/>
      <c r="DOW65" s="11"/>
      <c r="DOX65" s="11"/>
      <c r="DOY65" s="11"/>
      <c r="DOZ65" s="11"/>
      <c r="DPA65" s="11"/>
      <c r="DPB65" s="11"/>
      <c r="DPC65" s="11"/>
      <c r="DPD65" s="11"/>
      <c r="DPE65" s="11"/>
      <c r="DPF65" s="11"/>
      <c r="DPG65" s="11"/>
      <c r="DPH65" s="11"/>
      <c r="DPI65" s="11"/>
      <c r="DPJ65" s="11"/>
      <c r="DPK65" s="11"/>
      <c r="DPL65" s="11"/>
      <c r="DPM65" s="11"/>
      <c r="DPN65" s="11"/>
      <c r="DPO65" s="11"/>
      <c r="DPP65" s="11"/>
      <c r="DPQ65" s="11"/>
      <c r="DPR65" s="11"/>
      <c r="DPS65" s="11"/>
      <c r="DPT65" s="11"/>
      <c r="DPU65" s="11"/>
      <c r="DPV65" s="11"/>
      <c r="DPW65" s="11"/>
      <c r="DPX65" s="11"/>
      <c r="DPY65" s="11"/>
      <c r="DPZ65" s="11"/>
      <c r="DQA65" s="11"/>
      <c r="DQB65" s="11"/>
      <c r="DQC65" s="11"/>
      <c r="DQD65" s="11"/>
      <c r="DQE65" s="11"/>
      <c r="DQF65" s="11"/>
      <c r="DQG65" s="11"/>
      <c r="DQH65" s="11"/>
      <c r="DQI65" s="11"/>
      <c r="DQJ65" s="11"/>
      <c r="DQK65" s="11"/>
      <c r="DQL65" s="11"/>
      <c r="DQM65" s="11"/>
      <c r="DQN65" s="11"/>
      <c r="DQO65" s="11"/>
      <c r="DQP65" s="11"/>
      <c r="DQQ65" s="11"/>
      <c r="DQR65" s="11"/>
      <c r="DQS65" s="11"/>
      <c r="DQT65" s="11"/>
      <c r="DQU65" s="11"/>
      <c r="DQV65" s="11"/>
      <c r="DQW65" s="11"/>
      <c r="DQX65" s="11"/>
      <c r="DQY65" s="11"/>
      <c r="DQZ65" s="11"/>
      <c r="DRA65" s="11"/>
      <c r="DRB65" s="11"/>
      <c r="DRC65" s="11"/>
      <c r="DRD65" s="11"/>
      <c r="DRE65" s="11"/>
      <c r="DRF65" s="11"/>
      <c r="DRG65" s="11"/>
      <c r="DRH65" s="11"/>
      <c r="DRI65" s="11"/>
      <c r="DRJ65" s="11"/>
      <c r="DRK65" s="11"/>
      <c r="DRL65" s="11"/>
      <c r="DRM65" s="11"/>
      <c r="DRN65" s="11"/>
      <c r="DRO65" s="11"/>
      <c r="DRP65" s="11"/>
      <c r="DRQ65" s="11"/>
      <c r="DRR65" s="11"/>
      <c r="DRS65" s="11"/>
      <c r="DRT65" s="11"/>
      <c r="DRU65" s="11"/>
      <c r="DRV65" s="11"/>
      <c r="DRW65" s="11"/>
      <c r="DRX65" s="11"/>
      <c r="DRY65" s="11"/>
      <c r="DRZ65" s="11"/>
      <c r="DSA65" s="11"/>
      <c r="DSB65" s="11"/>
      <c r="DSC65" s="11"/>
      <c r="DSD65" s="11"/>
      <c r="DSE65" s="11"/>
      <c r="DSF65" s="11"/>
      <c r="DSG65" s="11"/>
      <c r="DSH65" s="11"/>
      <c r="DSI65" s="11"/>
      <c r="DSJ65" s="11"/>
      <c r="DSK65" s="11"/>
      <c r="DSL65" s="11"/>
      <c r="DSM65" s="11"/>
      <c r="DSN65" s="11"/>
      <c r="DSO65" s="11"/>
      <c r="DSP65" s="11"/>
      <c r="DSQ65" s="11"/>
      <c r="DSR65" s="11"/>
      <c r="DSS65" s="11"/>
      <c r="DST65" s="11"/>
      <c r="DSU65" s="11"/>
      <c r="DSV65" s="11"/>
      <c r="DSW65" s="11"/>
      <c r="DSX65" s="11"/>
      <c r="DSY65" s="11"/>
      <c r="DSZ65" s="11"/>
      <c r="DTA65" s="11"/>
      <c r="DTB65" s="11"/>
      <c r="DTC65" s="11"/>
      <c r="DTD65" s="11"/>
      <c r="DTE65" s="11"/>
      <c r="DTF65" s="11"/>
      <c r="DTG65" s="11"/>
      <c r="DTH65" s="11"/>
      <c r="DTI65" s="11"/>
      <c r="DTJ65" s="11"/>
      <c r="DTK65" s="11"/>
      <c r="DTL65" s="11"/>
      <c r="DTM65" s="11"/>
      <c r="DTN65" s="11"/>
      <c r="DTO65" s="11"/>
      <c r="DTP65" s="11"/>
      <c r="DTQ65" s="11"/>
      <c r="DTR65" s="11"/>
      <c r="DTS65" s="11"/>
      <c r="DTT65" s="11"/>
      <c r="DTU65" s="11"/>
      <c r="DTV65" s="11"/>
      <c r="DTW65" s="11"/>
      <c r="DTX65" s="11"/>
      <c r="DTY65" s="11"/>
      <c r="DTZ65" s="11"/>
      <c r="DUA65" s="11"/>
      <c r="DUB65" s="11"/>
      <c r="DUC65" s="11"/>
      <c r="DUD65" s="11"/>
      <c r="DUE65" s="11"/>
      <c r="DUF65" s="11"/>
      <c r="DUG65" s="11"/>
      <c r="DUH65" s="11"/>
      <c r="DUI65" s="11"/>
      <c r="DUJ65" s="11"/>
      <c r="DUK65" s="11"/>
      <c r="DUL65" s="11"/>
      <c r="DUM65" s="11"/>
      <c r="DUN65" s="11"/>
      <c r="DUO65" s="11"/>
      <c r="DUP65" s="11"/>
      <c r="DUQ65" s="11"/>
      <c r="DUR65" s="11"/>
      <c r="DUS65" s="11"/>
      <c r="DUT65" s="11"/>
      <c r="DUU65" s="11"/>
      <c r="DUV65" s="11"/>
      <c r="DUW65" s="11"/>
      <c r="DUX65" s="11"/>
      <c r="DUY65" s="11"/>
      <c r="DUZ65" s="11"/>
      <c r="DVA65" s="11"/>
      <c r="DVB65" s="11"/>
      <c r="DVC65" s="11"/>
      <c r="DVD65" s="11"/>
      <c r="DVE65" s="11"/>
      <c r="DVF65" s="11"/>
      <c r="DVG65" s="11"/>
      <c r="DVH65" s="11"/>
      <c r="DVI65" s="11"/>
      <c r="DVJ65" s="11"/>
      <c r="DVK65" s="11"/>
      <c r="DVL65" s="11"/>
      <c r="DVM65" s="11"/>
      <c r="DVN65" s="11"/>
      <c r="DVO65" s="11"/>
      <c r="DVP65" s="11"/>
      <c r="DVQ65" s="11"/>
      <c r="DVR65" s="11"/>
      <c r="DVS65" s="11"/>
      <c r="DVT65" s="11"/>
      <c r="DVU65" s="11"/>
      <c r="DVV65" s="11"/>
      <c r="DVW65" s="11"/>
      <c r="DVX65" s="11"/>
      <c r="DVY65" s="11"/>
      <c r="DVZ65" s="11"/>
      <c r="DWA65" s="11"/>
      <c r="DWB65" s="11"/>
      <c r="DWC65" s="11"/>
      <c r="DWD65" s="11"/>
      <c r="DWE65" s="11"/>
      <c r="DWF65" s="11"/>
      <c r="DWG65" s="11"/>
      <c r="DWH65" s="11"/>
      <c r="DWI65" s="11"/>
      <c r="DWJ65" s="11"/>
      <c r="DWK65" s="11"/>
      <c r="DWL65" s="11"/>
      <c r="DWM65" s="11"/>
      <c r="DWN65" s="11"/>
      <c r="DWO65" s="11"/>
      <c r="DWP65" s="11"/>
      <c r="DWQ65" s="11"/>
      <c r="DWR65" s="11"/>
      <c r="DWS65" s="11"/>
      <c r="DWT65" s="11"/>
      <c r="DWU65" s="11"/>
      <c r="DWV65" s="11"/>
      <c r="DWW65" s="11"/>
      <c r="DWX65" s="11"/>
      <c r="DWY65" s="11"/>
      <c r="DWZ65" s="11"/>
      <c r="DXA65" s="11"/>
      <c r="DXB65" s="11"/>
      <c r="DXC65" s="11"/>
      <c r="DXD65" s="11"/>
      <c r="DXE65" s="11"/>
      <c r="DXF65" s="11"/>
      <c r="DXG65" s="11"/>
      <c r="DXH65" s="11"/>
      <c r="DXI65" s="11"/>
      <c r="DXJ65" s="11"/>
      <c r="DXK65" s="11"/>
      <c r="DXL65" s="11"/>
      <c r="DXM65" s="11"/>
      <c r="DXN65" s="11"/>
      <c r="DXO65" s="11"/>
      <c r="DXP65" s="11"/>
      <c r="DXQ65" s="11"/>
      <c r="DXR65" s="11"/>
      <c r="DXS65" s="11"/>
      <c r="DXT65" s="11"/>
      <c r="DXU65" s="11"/>
      <c r="DXV65" s="11"/>
      <c r="DXW65" s="11"/>
      <c r="DXX65" s="11"/>
      <c r="DXY65" s="11"/>
      <c r="DXZ65" s="11"/>
      <c r="DYA65" s="11"/>
      <c r="DYB65" s="11"/>
      <c r="DYC65" s="11"/>
      <c r="DYD65" s="11"/>
      <c r="DYE65" s="11"/>
      <c r="DYF65" s="11"/>
      <c r="DYG65" s="11"/>
      <c r="DYH65" s="11"/>
      <c r="DYI65" s="11"/>
      <c r="DYJ65" s="11"/>
      <c r="DYK65" s="11"/>
      <c r="DYL65" s="11"/>
      <c r="DYM65" s="11"/>
      <c r="DYN65" s="11"/>
      <c r="DYO65" s="11"/>
      <c r="DYP65" s="11"/>
      <c r="DYQ65" s="11"/>
      <c r="DYR65" s="11"/>
      <c r="DYS65" s="11"/>
      <c r="DYT65" s="11"/>
      <c r="DYU65" s="11"/>
      <c r="DYV65" s="11"/>
      <c r="DYW65" s="11"/>
      <c r="DYX65" s="11"/>
      <c r="DYY65" s="11"/>
      <c r="DYZ65" s="11"/>
      <c r="DZA65" s="11"/>
      <c r="DZB65" s="11"/>
      <c r="DZC65" s="11"/>
      <c r="DZD65" s="11"/>
      <c r="DZE65" s="11"/>
      <c r="DZF65" s="11"/>
      <c r="DZG65" s="11"/>
      <c r="DZH65" s="11"/>
      <c r="DZI65" s="11"/>
      <c r="DZJ65" s="11"/>
      <c r="DZK65" s="11"/>
      <c r="DZL65" s="11"/>
      <c r="DZM65" s="11"/>
      <c r="DZN65" s="11"/>
      <c r="DZO65" s="11"/>
      <c r="DZP65" s="11"/>
      <c r="DZQ65" s="11"/>
      <c r="DZR65" s="11"/>
      <c r="DZS65" s="11"/>
      <c r="DZT65" s="11"/>
      <c r="DZU65" s="11"/>
      <c r="DZV65" s="11"/>
      <c r="DZW65" s="11"/>
      <c r="DZX65" s="11"/>
      <c r="DZY65" s="11"/>
      <c r="DZZ65" s="11"/>
      <c r="EAA65" s="11"/>
      <c r="EAB65" s="11"/>
      <c r="EAC65" s="11"/>
      <c r="EAD65" s="11"/>
      <c r="EAE65" s="11"/>
      <c r="EAF65" s="11"/>
      <c r="EAG65" s="11"/>
      <c r="EAH65" s="11"/>
      <c r="EAI65" s="11"/>
      <c r="EAJ65" s="11"/>
      <c r="EAK65" s="11"/>
      <c r="EAL65" s="11"/>
      <c r="EAM65" s="11"/>
      <c r="EAN65" s="11"/>
      <c r="EAO65" s="11"/>
      <c r="EAP65" s="11"/>
      <c r="EAQ65" s="11"/>
      <c r="EAR65" s="11"/>
      <c r="EAS65" s="11"/>
      <c r="EAT65" s="11"/>
      <c r="EAU65" s="11"/>
      <c r="EAV65" s="11"/>
      <c r="EAW65" s="11"/>
      <c r="EAX65" s="11"/>
      <c r="EAY65" s="11"/>
      <c r="EAZ65" s="11"/>
      <c r="EBA65" s="11"/>
      <c r="EBB65" s="11"/>
      <c r="EBC65" s="11"/>
      <c r="EBD65" s="11"/>
      <c r="EBE65" s="11"/>
      <c r="EBF65" s="11"/>
      <c r="EBG65" s="11"/>
      <c r="EBH65" s="11"/>
      <c r="EBI65" s="11"/>
      <c r="EBJ65" s="11"/>
      <c r="EBK65" s="11"/>
      <c r="EBL65" s="11"/>
      <c r="EBM65" s="11"/>
      <c r="EBN65" s="11"/>
      <c r="EBO65" s="11"/>
      <c r="EBP65" s="11"/>
      <c r="EBQ65" s="11"/>
      <c r="EBR65" s="11"/>
      <c r="EBS65" s="11"/>
      <c r="EBT65" s="11"/>
      <c r="EBU65" s="11"/>
      <c r="EBV65" s="11"/>
      <c r="EBW65" s="11"/>
      <c r="EBX65" s="11"/>
      <c r="EBY65" s="11"/>
      <c r="EBZ65" s="11"/>
      <c r="ECA65" s="11"/>
      <c r="ECB65" s="11"/>
      <c r="ECC65" s="11"/>
      <c r="ECD65" s="11"/>
      <c r="ECE65" s="11"/>
      <c r="ECF65" s="11"/>
      <c r="ECG65" s="11"/>
      <c r="ECH65" s="11"/>
      <c r="ECI65" s="11"/>
      <c r="ECJ65" s="11"/>
      <c r="ECK65" s="11"/>
      <c r="ECL65" s="11"/>
      <c r="ECM65" s="11"/>
      <c r="ECN65" s="11"/>
      <c r="ECO65" s="11"/>
      <c r="ECP65" s="11"/>
      <c r="ECQ65" s="11"/>
      <c r="ECR65" s="11"/>
      <c r="ECS65" s="11"/>
      <c r="ECT65" s="11"/>
      <c r="ECU65" s="11"/>
      <c r="ECV65" s="11"/>
      <c r="ECW65" s="11"/>
      <c r="ECX65" s="11"/>
      <c r="ECY65" s="11"/>
      <c r="ECZ65" s="11"/>
      <c r="EDA65" s="11"/>
      <c r="EDB65" s="11"/>
      <c r="EDC65" s="11"/>
      <c r="EDD65" s="11"/>
      <c r="EDE65" s="11"/>
      <c r="EDF65" s="11"/>
      <c r="EDG65" s="11"/>
      <c r="EDH65" s="11"/>
      <c r="EDI65" s="11"/>
      <c r="EDJ65" s="11"/>
      <c r="EDK65" s="11"/>
      <c r="EDL65" s="11"/>
      <c r="EDM65" s="11"/>
      <c r="EDN65" s="11"/>
      <c r="EDO65" s="11"/>
      <c r="EDP65" s="11"/>
      <c r="EDQ65" s="11"/>
      <c r="EDR65" s="11"/>
      <c r="EDS65" s="11"/>
      <c r="EDT65" s="11"/>
      <c r="EDU65" s="11"/>
      <c r="EDV65" s="11"/>
      <c r="EDW65" s="11"/>
      <c r="EDX65" s="11"/>
      <c r="EDY65" s="11"/>
      <c r="EDZ65" s="11"/>
      <c r="EEA65" s="11"/>
      <c r="EEB65" s="11"/>
      <c r="EEC65" s="11"/>
      <c r="EED65" s="11"/>
      <c r="EEE65" s="11"/>
      <c r="EEF65" s="11"/>
      <c r="EEG65" s="11"/>
      <c r="EEH65" s="11"/>
      <c r="EEI65" s="11"/>
      <c r="EEJ65" s="11"/>
      <c r="EEK65" s="11"/>
      <c r="EEL65" s="11"/>
      <c r="EEM65" s="11"/>
      <c r="EEN65" s="11"/>
      <c r="EEO65" s="11"/>
      <c r="EEP65" s="11"/>
      <c r="EEQ65" s="11"/>
      <c r="EER65" s="11"/>
      <c r="EES65" s="11"/>
      <c r="EET65" s="11"/>
      <c r="EEU65" s="11"/>
      <c r="EEV65" s="11"/>
      <c r="EEW65" s="11"/>
      <c r="EEX65" s="11"/>
      <c r="EEY65" s="11"/>
      <c r="EEZ65" s="11"/>
      <c r="EFA65" s="11"/>
      <c r="EFB65" s="11"/>
      <c r="EFC65" s="11"/>
      <c r="EFD65" s="11"/>
      <c r="EFE65" s="11"/>
      <c r="EFF65" s="11"/>
      <c r="EFG65" s="11"/>
      <c r="EFH65" s="11"/>
      <c r="EFI65" s="11"/>
      <c r="EFJ65" s="11"/>
      <c r="EFK65" s="11"/>
      <c r="EFL65" s="11"/>
      <c r="EFM65" s="11"/>
      <c r="EFN65" s="11"/>
      <c r="EFO65" s="11"/>
      <c r="EFP65" s="11"/>
      <c r="EFQ65" s="11"/>
      <c r="EFR65" s="11"/>
      <c r="EFS65" s="11"/>
      <c r="EFT65" s="11"/>
      <c r="EFU65" s="11"/>
      <c r="EFV65" s="11"/>
      <c r="EFW65" s="11"/>
      <c r="EFX65" s="11"/>
      <c r="EFY65" s="11"/>
      <c r="EFZ65" s="11"/>
      <c r="EGA65" s="11"/>
      <c r="EGB65" s="11"/>
      <c r="EGC65" s="11"/>
      <c r="EGD65" s="11"/>
      <c r="EGE65" s="11"/>
      <c r="EGF65" s="11"/>
      <c r="EGG65" s="11"/>
      <c r="EGH65" s="11"/>
      <c r="EGI65" s="11"/>
      <c r="EGJ65" s="11"/>
      <c r="EGK65" s="11"/>
      <c r="EGL65" s="11"/>
      <c r="EGM65" s="11"/>
      <c r="EGN65" s="11"/>
      <c r="EGO65" s="11"/>
      <c r="EGP65" s="11"/>
      <c r="EGQ65" s="11"/>
      <c r="EGR65" s="11"/>
      <c r="EGS65" s="11"/>
      <c r="EGT65" s="11"/>
      <c r="EGU65" s="11"/>
      <c r="EGV65" s="11"/>
      <c r="EGW65" s="11"/>
      <c r="EGX65" s="11"/>
      <c r="EGY65" s="11"/>
      <c r="EGZ65" s="11"/>
      <c r="EHA65" s="11"/>
      <c r="EHB65" s="11"/>
      <c r="EHC65" s="11"/>
      <c r="EHD65" s="11"/>
      <c r="EHE65" s="11"/>
      <c r="EHF65" s="11"/>
      <c r="EHG65" s="11"/>
      <c r="EHH65" s="11"/>
      <c r="EHI65" s="11"/>
      <c r="EHJ65" s="11"/>
      <c r="EHK65" s="11"/>
      <c r="EHL65" s="11"/>
      <c r="EHM65" s="11"/>
      <c r="EHN65" s="11"/>
      <c r="EHO65" s="11"/>
      <c r="EHP65" s="11"/>
      <c r="EHQ65" s="11"/>
      <c r="EHR65" s="11"/>
      <c r="EHS65" s="11"/>
      <c r="EHT65" s="11"/>
      <c r="EHU65" s="11"/>
      <c r="EHV65" s="11"/>
      <c r="EHW65" s="11"/>
      <c r="EHX65" s="11"/>
      <c r="EHY65" s="11"/>
      <c r="EHZ65" s="11"/>
      <c r="EIA65" s="11"/>
      <c r="EIB65" s="11"/>
      <c r="EIC65" s="11"/>
      <c r="EID65" s="11"/>
      <c r="EIE65" s="11"/>
      <c r="EIF65" s="11"/>
      <c r="EIG65" s="11"/>
      <c r="EIH65" s="11"/>
      <c r="EII65" s="11"/>
      <c r="EIJ65" s="11"/>
      <c r="EIK65" s="11"/>
      <c r="EIL65" s="11"/>
      <c r="EIM65" s="11"/>
      <c r="EIN65" s="11"/>
      <c r="EIO65" s="11"/>
      <c r="EIP65" s="11"/>
      <c r="EIQ65" s="11"/>
      <c r="EIR65" s="11"/>
      <c r="EIS65" s="11"/>
      <c r="EIT65" s="11"/>
      <c r="EIU65" s="11"/>
      <c r="EIV65" s="11"/>
      <c r="EIW65" s="11"/>
      <c r="EIX65" s="11"/>
      <c r="EIY65" s="11"/>
      <c r="EIZ65" s="11"/>
      <c r="EJA65" s="11"/>
      <c r="EJB65" s="11"/>
      <c r="EJC65" s="11"/>
      <c r="EJD65" s="11"/>
      <c r="EJE65" s="11"/>
      <c r="EJF65" s="11"/>
      <c r="EJG65" s="11"/>
      <c r="EJH65" s="11"/>
      <c r="EJI65" s="11"/>
      <c r="EJJ65" s="11"/>
      <c r="EJK65" s="11"/>
      <c r="EJL65" s="11"/>
      <c r="EJM65" s="11"/>
      <c r="EJN65" s="11"/>
      <c r="EJO65" s="11"/>
      <c r="EJP65" s="11"/>
      <c r="EJQ65" s="11"/>
      <c r="EJR65" s="11"/>
      <c r="EJS65" s="11"/>
      <c r="EJT65" s="11"/>
      <c r="EJU65" s="11"/>
      <c r="EJV65" s="11"/>
      <c r="EJW65" s="11"/>
      <c r="EJX65" s="11"/>
      <c r="EJY65" s="11"/>
      <c r="EJZ65" s="11"/>
      <c r="EKA65" s="11"/>
      <c r="EKB65" s="11"/>
      <c r="EKC65" s="11"/>
      <c r="EKD65" s="11"/>
      <c r="EKE65" s="11"/>
      <c r="EKF65" s="11"/>
      <c r="EKG65" s="11"/>
      <c r="EKH65" s="11"/>
      <c r="EKI65" s="11"/>
      <c r="EKJ65" s="11"/>
      <c r="EKK65" s="11"/>
      <c r="EKL65" s="11"/>
      <c r="EKM65" s="11"/>
      <c r="EKN65" s="11"/>
      <c r="EKO65" s="11"/>
      <c r="EKP65" s="11"/>
      <c r="EKQ65" s="11"/>
      <c r="EKR65" s="11"/>
      <c r="EKS65" s="11"/>
      <c r="EKT65" s="11"/>
      <c r="EKU65" s="11"/>
      <c r="EKV65" s="11"/>
      <c r="EKW65" s="11"/>
      <c r="EKX65" s="11"/>
      <c r="EKY65" s="11"/>
      <c r="EKZ65" s="11"/>
      <c r="ELA65" s="11"/>
      <c r="ELB65" s="11"/>
      <c r="ELC65" s="11"/>
      <c r="ELD65" s="11"/>
      <c r="ELE65" s="11"/>
      <c r="ELF65" s="11"/>
      <c r="ELG65" s="11"/>
      <c r="ELH65" s="11"/>
      <c r="ELI65" s="11"/>
      <c r="ELJ65" s="11"/>
      <c r="ELK65" s="11"/>
      <c r="ELL65" s="11"/>
      <c r="ELM65" s="11"/>
      <c r="ELN65" s="11"/>
      <c r="ELO65" s="11"/>
      <c r="ELP65" s="11"/>
      <c r="ELQ65" s="11"/>
      <c r="ELR65" s="11"/>
      <c r="ELS65" s="11"/>
      <c r="ELT65" s="11"/>
      <c r="ELU65" s="11"/>
      <c r="ELV65" s="11"/>
      <c r="ELW65" s="11"/>
      <c r="ELX65" s="11"/>
      <c r="ELY65" s="11"/>
      <c r="ELZ65" s="11"/>
      <c r="EMA65" s="11"/>
      <c r="EMB65" s="11"/>
      <c r="EMC65" s="11"/>
      <c r="EMD65" s="11"/>
      <c r="EME65" s="11"/>
      <c r="EMF65" s="11"/>
      <c r="EMG65" s="11"/>
      <c r="EMH65" s="11"/>
      <c r="EMI65" s="11"/>
      <c r="EMJ65" s="11"/>
      <c r="EMK65" s="11"/>
      <c r="EML65" s="11"/>
      <c r="EMM65" s="11"/>
      <c r="EMN65" s="11"/>
      <c r="EMO65" s="11"/>
      <c r="EMP65" s="11"/>
      <c r="EMQ65" s="11"/>
      <c r="EMR65" s="11"/>
      <c r="EMS65" s="11"/>
      <c r="EMT65" s="11"/>
      <c r="EMU65" s="11"/>
      <c r="EMV65" s="11"/>
      <c r="EMW65" s="11"/>
      <c r="EMX65" s="11"/>
      <c r="EMY65" s="11"/>
      <c r="EMZ65" s="11"/>
      <c r="ENA65" s="11"/>
      <c r="ENB65" s="11"/>
      <c r="ENC65" s="11"/>
      <c r="END65" s="11"/>
      <c r="ENE65" s="11"/>
      <c r="ENF65" s="11"/>
      <c r="ENG65" s="11"/>
      <c r="ENH65" s="11"/>
      <c r="ENI65" s="11"/>
      <c r="ENJ65" s="11"/>
      <c r="ENK65" s="11"/>
      <c r="ENL65" s="11"/>
      <c r="ENM65" s="11"/>
      <c r="ENN65" s="11"/>
      <c r="ENO65" s="11"/>
      <c r="ENP65" s="11"/>
      <c r="ENQ65" s="11"/>
      <c r="ENR65" s="11"/>
      <c r="ENS65" s="11"/>
      <c r="ENT65" s="11"/>
      <c r="ENU65" s="11"/>
      <c r="ENV65" s="11"/>
      <c r="ENW65" s="11"/>
      <c r="ENX65" s="11"/>
      <c r="ENY65" s="11"/>
      <c r="ENZ65" s="11"/>
      <c r="EOA65" s="11"/>
      <c r="EOB65" s="11"/>
      <c r="EOC65" s="11"/>
      <c r="EOD65" s="11"/>
      <c r="EOE65" s="11"/>
      <c r="EOF65" s="11"/>
      <c r="EOG65" s="11"/>
      <c r="EOH65" s="11"/>
      <c r="EOI65" s="11"/>
      <c r="EOJ65" s="11"/>
      <c r="EOK65" s="11"/>
      <c r="EOL65" s="11"/>
      <c r="EOM65" s="11"/>
      <c r="EON65" s="11"/>
      <c r="EOO65" s="11"/>
      <c r="EOP65" s="11"/>
      <c r="EOQ65" s="11"/>
      <c r="EOR65" s="11"/>
      <c r="EOS65" s="11"/>
      <c r="EOT65" s="11"/>
      <c r="EOU65" s="11"/>
      <c r="EOV65" s="11"/>
      <c r="EOW65" s="11"/>
      <c r="EOX65" s="11"/>
      <c r="EOY65" s="11"/>
      <c r="EOZ65" s="11"/>
      <c r="EPA65" s="11"/>
      <c r="EPB65" s="11"/>
      <c r="EPC65" s="11"/>
      <c r="EPD65" s="11"/>
      <c r="EPE65" s="11"/>
      <c r="EPF65" s="11"/>
      <c r="EPG65" s="11"/>
      <c r="EPH65" s="11"/>
      <c r="EPI65" s="11"/>
      <c r="EPJ65" s="11"/>
      <c r="EPK65" s="11"/>
      <c r="EPL65" s="11"/>
      <c r="EPM65" s="11"/>
      <c r="EPN65" s="11"/>
      <c r="EPO65" s="11"/>
      <c r="EPP65" s="11"/>
      <c r="EPQ65" s="11"/>
      <c r="EPR65" s="11"/>
      <c r="EPS65" s="11"/>
      <c r="EPT65" s="11"/>
      <c r="EPU65" s="11"/>
      <c r="EPV65" s="11"/>
      <c r="EPW65" s="11"/>
      <c r="EPX65" s="11"/>
      <c r="EPY65" s="11"/>
      <c r="EPZ65" s="11"/>
      <c r="EQA65" s="11"/>
      <c r="EQB65" s="11"/>
      <c r="EQC65" s="11"/>
      <c r="EQD65" s="11"/>
      <c r="EQE65" s="11"/>
      <c r="EQF65" s="11"/>
      <c r="EQG65" s="11"/>
      <c r="EQH65" s="11"/>
      <c r="EQI65" s="11"/>
      <c r="EQJ65" s="11"/>
      <c r="EQK65" s="11"/>
      <c r="EQL65" s="11"/>
      <c r="EQM65" s="11"/>
      <c r="EQN65" s="11"/>
      <c r="EQO65" s="11"/>
      <c r="EQP65" s="11"/>
      <c r="EQQ65" s="11"/>
      <c r="EQR65" s="11"/>
      <c r="EQS65" s="11"/>
      <c r="EQT65" s="11"/>
      <c r="EQU65" s="11"/>
      <c r="EQV65" s="11"/>
      <c r="EQW65" s="11"/>
      <c r="EQX65" s="11"/>
      <c r="EQY65" s="11"/>
      <c r="EQZ65" s="11"/>
      <c r="ERA65" s="11"/>
      <c r="ERB65" s="11"/>
      <c r="ERC65" s="11"/>
      <c r="ERD65" s="11"/>
      <c r="ERE65" s="11"/>
      <c r="ERF65" s="11"/>
      <c r="ERG65" s="11"/>
      <c r="ERH65" s="11"/>
      <c r="ERI65" s="11"/>
      <c r="ERJ65" s="11"/>
      <c r="ERK65" s="11"/>
      <c r="ERL65" s="11"/>
      <c r="ERM65" s="11"/>
      <c r="ERN65" s="11"/>
      <c r="ERO65" s="11"/>
      <c r="ERP65" s="11"/>
      <c r="ERQ65" s="11"/>
      <c r="ERR65" s="11"/>
      <c r="ERS65" s="11"/>
      <c r="ERT65" s="11"/>
      <c r="ERU65" s="11"/>
      <c r="ERV65" s="11"/>
      <c r="ERW65" s="11"/>
      <c r="ERX65" s="11"/>
      <c r="ERY65" s="11"/>
      <c r="ERZ65" s="11"/>
      <c r="ESA65" s="11"/>
      <c r="ESB65" s="11"/>
      <c r="ESC65" s="11"/>
      <c r="ESD65" s="11"/>
      <c r="ESE65" s="11"/>
      <c r="ESF65" s="11"/>
      <c r="ESG65" s="11"/>
      <c r="ESH65" s="11"/>
      <c r="ESI65" s="11"/>
      <c r="ESJ65" s="11"/>
      <c r="ESK65" s="11"/>
      <c r="ESL65" s="11"/>
      <c r="ESM65" s="11"/>
      <c r="ESN65" s="11"/>
      <c r="ESO65" s="11"/>
      <c r="ESP65" s="11"/>
      <c r="ESQ65" s="11"/>
      <c r="ESR65" s="11"/>
      <c r="ESS65" s="11"/>
      <c r="EST65" s="11"/>
      <c r="ESU65" s="11"/>
      <c r="ESV65" s="11"/>
      <c r="ESW65" s="11"/>
      <c r="ESX65" s="11"/>
      <c r="ESY65" s="11"/>
      <c r="ESZ65" s="11"/>
      <c r="ETA65" s="11"/>
      <c r="ETB65" s="11"/>
      <c r="ETC65" s="11"/>
      <c r="ETD65" s="11"/>
      <c r="ETE65" s="11"/>
      <c r="ETF65" s="11"/>
      <c r="ETG65" s="11"/>
      <c r="ETH65" s="11"/>
      <c r="ETI65" s="11"/>
      <c r="ETJ65" s="11"/>
      <c r="ETK65" s="11"/>
      <c r="ETL65" s="11"/>
      <c r="ETM65" s="11"/>
      <c r="ETN65" s="11"/>
      <c r="ETO65" s="11"/>
      <c r="ETP65" s="11"/>
      <c r="ETQ65" s="11"/>
      <c r="ETR65" s="11"/>
      <c r="ETS65" s="11"/>
      <c r="ETT65" s="11"/>
      <c r="ETU65" s="11"/>
      <c r="ETV65" s="11"/>
      <c r="ETW65" s="11"/>
      <c r="ETX65" s="11"/>
      <c r="ETY65" s="11"/>
      <c r="ETZ65" s="11"/>
      <c r="EUA65" s="11"/>
      <c r="EUB65" s="11"/>
      <c r="EUC65" s="11"/>
      <c r="EUD65" s="11"/>
      <c r="EUE65" s="11"/>
      <c r="EUF65" s="11"/>
      <c r="EUG65" s="11"/>
      <c r="EUH65" s="11"/>
      <c r="EUI65" s="11"/>
      <c r="EUJ65" s="11"/>
      <c r="EUK65" s="11"/>
      <c r="EUL65" s="11"/>
      <c r="EUM65" s="11"/>
      <c r="EUN65" s="11"/>
      <c r="EUO65" s="11"/>
      <c r="EUP65" s="11"/>
      <c r="EUQ65" s="11"/>
      <c r="EUR65" s="11"/>
      <c r="EUS65" s="11"/>
      <c r="EUT65" s="11"/>
      <c r="EUU65" s="11"/>
      <c r="EUV65" s="11"/>
      <c r="EUW65" s="11"/>
      <c r="EUX65" s="11"/>
      <c r="EUY65" s="11"/>
      <c r="EUZ65" s="11"/>
      <c r="EVA65" s="11"/>
      <c r="EVB65" s="11"/>
      <c r="EVC65" s="11"/>
      <c r="EVD65" s="11"/>
      <c r="EVE65" s="11"/>
      <c r="EVF65" s="11"/>
      <c r="EVG65" s="11"/>
      <c r="EVH65" s="11"/>
      <c r="EVI65" s="11"/>
      <c r="EVJ65" s="11"/>
      <c r="EVK65" s="11"/>
      <c r="EVL65" s="11"/>
      <c r="EVM65" s="11"/>
      <c r="EVN65" s="11"/>
      <c r="EVO65" s="11"/>
      <c r="EVP65" s="11"/>
      <c r="EVQ65" s="11"/>
      <c r="EVR65" s="11"/>
      <c r="EVS65" s="11"/>
      <c r="EVT65" s="11"/>
      <c r="EVU65" s="11"/>
      <c r="EVV65" s="11"/>
      <c r="EVW65" s="11"/>
      <c r="EVX65" s="11"/>
      <c r="EVY65" s="11"/>
      <c r="EVZ65" s="11"/>
      <c r="EWA65" s="11"/>
      <c r="EWB65" s="11"/>
      <c r="EWC65" s="11"/>
      <c r="EWD65" s="11"/>
      <c r="EWE65" s="11"/>
      <c r="EWF65" s="11"/>
      <c r="EWG65" s="11"/>
      <c r="EWH65" s="11"/>
      <c r="EWI65" s="11"/>
      <c r="EWJ65" s="11"/>
      <c r="EWK65" s="11"/>
      <c r="EWL65" s="11"/>
      <c r="EWM65" s="11"/>
      <c r="EWN65" s="11"/>
      <c r="EWO65" s="11"/>
      <c r="EWP65" s="11"/>
      <c r="EWQ65" s="11"/>
      <c r="EWR65" s="11"/>
      <c r="EWS65" s="11"/>
      <c r="EWT65" s="11"/>
      <c r="EWU65" s="11"/>
      <c r="EWV65" s="11"/>
      <c r="EWW65" s="11"/>
      <c r="EWX65" s="11"/>
      <c r="EWY65" s="11"/>
      <c r="EWZ65" s="11"/>
      <c r="EXA65" s="11"/>
      <c r="EXB65" s="11"/>
      <c r="EXC65" s="11"/>
      <c r="EXD65" s="11"/>
      <c r="EXE65" s="11"/>
      <c r="EXF65" s="11"/>
      <c r="EXG65" s="11"/>
      <c r="EXH65" s="11"/>
      <c r="EXI65" s="11"/>
      <c r="EXJ65" s="11"/>
      <c r="EXK65" s="11"/>
      <c r="EXL65" s="11"/>
      <c r="EXM65" s="11"/>
      <c r="EXN65" s="11"/>
      <c r="EXO65" s="11"/>
      <c r="EXP65" s="11"/>
      <c r="EXQ65" s="11"/>
      <c r="EXR65" s="11"/>
      <c r="EXS65" s="11"/>
      <c r="EXT65" s="11"/>
      <c r="EXU65" s="11"/>
      <c r="EXV65" s="11"/>
      <c r="EXW65" s="11"/>
      <c r="EXX65" s="11"/>
      <c r="EXY65" s="11"/>
      <c r="EXZ65" s="11"/>
      <c r="EYA65" s="11"/>
      <c r="EYB65" s="11"/>
      <c r="EYC65" s="11"/>
      <c r="EYD65" s="11"/>
      <c r="EYE65" s="11"/>
      <c r="EYF65" s="11"/>
      <c r="EYG65" s="11"/>
      <c r="EYH65" s="11"/>
      <c r="EYI65" s="11"/>
      <c r="EYJ65" s="11"/>
      <c r="EYK65" s="11"/>
      <c r="EYL65" s="11"/>
      <c r="EYM65" s="11"/>
      <c r="EYN65" s="11"/>
      <c r="EYO65" s="11"/>
      <c r="EYP65" s="11"/>
      <c r="EYQ65" s="11"/>
      <c r="EYR65" s="11"/>
      <c r="EYS65" s="11"/>
      <c r="EYT65" s="11"/>
      <c r="EYU65" s="11"/>
      <c r="EYV65" s="11"/>
      <c r="EYW65" s="11"/>
      <c r="EYX65" s="11"/>
      <c r="EYY65" s="11"/>
      <c r="EYZ65" s="11"/>
      <c r="EZA65" s="11"/>
      <c r="EZB65" s="11"/>
      <c r="EZC65" s="11"/>
      <c r="EZD65" s="11"/>
      <c r="EZE65" s="11"/>
      <c r="EZF65" s="11"/>
      <c r="EZG65" s="11"/>
      <c r="EZH65" s="11"/>
      <c r="EZI65" s="11"/>
      <c r="EZJ65" s="11"/>
      <c r="EZK65" s="11"/>
      <c r="EZL65" s="11"/>
      <c r="EZM65" s="11"/>
      <c r="EZN65" s="11"/>
      <c r="EZO65" s="11"/>
      <c r="EZP65" s="11"/>
      <c r="EZQ65" s="11"/>
      <c r="EZR65" s="11"/>
      <c r="EZS65" s="11"/>
      <c r="EZT65" s="11"/>
      <c r="EZU65" s="11"/>
      <c r="EZV65" s="11"/>
      <c r="EZW65" s="11"/>
      <c r="EZX65" s="11"/>
      <c r="EZY65" s="11"/>
      <c r="EZZ65" s="11"/>
      <c r="FAA65" s="11"/>
      <c r="FAB65" s="11"/>
      <c r="FAC65" s="11"/>
      <c r="FAD65" s="11"/>
      <c r="FAE65" s="11"/>
      <c r="FAF65" s="11"/>
      <c r="FAG65" s="11"/>
      <c r="FAH65" s="11"/>
      <c r="FAI65" s="11"/>
      <c r="FAJ65" s="11"/>
      <c r="FAK65" s="11"/>
      <c r="FAL65" s="11"/>
      <c r="FAM65" s="11"/>
      <c r="FAN65" s="11"/>
      <c r="FAO65" s="11"/>
      <c r="FAP65" s="11"/>
      <c r="FAQ65" s="11"/>
      <c r="FAR65" s="11"/>
      <c r="FAS65" s="11"/>
      <c r="FAT65" s="11"/>
      <c r="FAU65" s="11"/>
      <c r="FAV65" s="11"/>
      <c r="FAW65" s="11"/>
      <c r="FAX65" s="11"/>
      <c r="FAY65" s="11"/>
      <c r="FAZ65" s="11"/>
      <c r="FBA65" s="11"/>
      <c r="FBB65" s="11"/>
      <c r="FBC65" s="11"/>
      <c r="FBD65" s="11"/>
      <c r="FBE65" s="11"/>
      <c r="FBF65" s="11"/>
      <c r="FBG65" s="11"/>
      <c r="FBH65" s="11"/>
      <c r="FBI65" s="11"/>
      <c r="FBJ65" s="11"/>
      <c r="FBK65" s="11"/>
      <c r="FBL65" s="11"/>
      <c r="FBM65" s="11"/>
      <c r="FBN65" s="11"/>
      <c r="FBO65" s="11"/>
      <c r="FBP65" s="11"/>
      <c r="FBQ65" s="11"/>
      <c r="FBR65" s="11"/>
      <c r="FBS65" s="11"/>
      <c r="FBT65" s="11"/>
      <c r="FBU65" s="11"/>
      <c r="FBV65" s="11"/>
      <c r="FBW65" s="11"/>
      <c r="FBX65" s="11"/>
      <c r="FBY65" s="11"/>
      <c r="FBZ65" s="11"/>
      <c r="FCA65" s="11"/>
      <c r="FCB65" s="11"/>
      <c r="FCC65" s="11"/>
      <c r="FCD65" s="11"/>
      <c r="FCE65" s="11"/>
      <c r="FCF65" s="11"/>
      <c r="FCG65" s="11"/>
      <c r="FCH65" s="11"/>
      <c r="FCI65" s="11"/>
      <c r="FCJ65" s="11"/>
      <c r="FCK65" s="11"/>
      <c r="FCL65" s="11"/>
      <c r="FCM65" s="11"/>
      <c r="FCN65" s="11"/>
      <c r="FCO65" s="11"/>
      <c r="FCP65" s="11"/>
      <c r="FCQ65" s="11"/>
      <c r="FCR65" s="11"/>
      <c r="FCS65" s="11"/>
      <c r="FCT65" s="11"/>
      <c r="FCU65" s="11"/>
      <c r="FCV65" s="11"/>
      <c r="FCW65" s="11"/>
      <c r="FCX65" s="11"/>
      <c r="FCY65" s="11"/>
      <c r="FCZ65" s="11"/>
      <c r="FDA65" s="11"/>
      <c r="FDB65" s="11"/>
      <c r="FDC65" s="11"/>
      <c r="FDD65" s="11"/>
      <c r="FDE65" s="11"/>
      <c r="FDF65" s="11"/>
      <c r="FDG65" s="11"/>
      <c r="FDH65" s="11"/>
      <c r="FDI65" s="11"/>
      <c r="FDJ65" s="11"/>
      <c r="FDK65" s="11"/>
      <c r="FDL65" s="11"/>
      <c r="FDM65" s="11"/>
      <c r="FDN65" s="11"/>
      <c r="FDO65" s="11"/>
      <c r="FDP65" s="11"/>
      <c r="FDQ65" s="11"/>
      <c r="FDR65" s="11"/>
      <c r="FDS65" s="11"/>
      <c r="FDT65" s="11"/>
      <c r="FDU65" s="11"/>
      <c r="FDV65" s="11"/>
      <c r="FDW65" s="11"/>
      <c r="FDX65" s="11"/>
      <c r="FDY65" s="11"/>
      <c r="FDZ65" s="11"/>
      <c r="FEA65" s="11"/>
      <c r="FEB65" s="11"/>
      <c r="FEC65" s="11"/>
      <c r="FED65" s="11"/>
      <c r="FEE65" s="11"/>
      <c r="FEF65" s="11"/>
      <c r="FEG65" s="11"/>
      <c r="FEH65" s="11"/>
      <c r="FEI65" s="11"/>
      <c r="FEJ65" s="11"/>
      <c r="FEK65" s="11"/>
      <c r="FEL65" s="11"/>
      <c r="FEM65" s="11"/>
      <c r="FEN65" s="11"/>
      <c r="FEO65" s="11"/>
      <c r="FEP65" s="11"/>
      <c r="FEQ65" s="11"/>
      <c r="FER65" s="11"/>
      <c r="FES65" s="11"/>
      <c r="FET65" s="11"/>
      <c r="FEU65" s="11"/>
      <c r="FEV65" s="11"/>
      <c r="FEW65" s="11"/>
      <c r="FEX65" s="11"/>
      <c r="FEY65" s="11"/>
      <c r="FEZ65" s="11"/>
      <c r="FFA65" s="11"/>
      <c r="FFB65" s="11"/>
      <c r="FFC65" s="11"/>
      <c r="FFD65" s="11"/>
      <c r="FFE65" s="11"/>
      <c r="FFF65" s="11"/>
      <c r="FFG65" s="11"/>
      <c r="FFH65" s="11"/>
      <c r="FFI65" s="11"/>
      <c r="FFJ65" s="11"/>
      <c r="FFK65" s="11"/>
      <c r="FFL65" s="11"/>
      <c r="FFM65" s="11"/>
      <c r="FFN65" s="11"/>
      <c r="FFO65" s="11"/>
      <c r="FFP65" s="11"/>
      <c r="FFQ65" s="11"/>
      <c r="FFR65" s="11"/>
      <c r="FFS65" s="11"/>
      <c r="FFT65" s="11"/>
      <c r="FFU65" s="11"/>
      <c r="FFV65" s="11"/>
      <c r="FFW65" s="11"/>
      <c r="FFX65" s="11"/>
      <c r="FFY65" s="11"/>
      <c r="FFZ65" s="11"/>
      <c r="FGA65" s="11"/>
      <c r="FGB65" s="11"/>
      <c r="FGC65" s="11"/>
      <c r="FGD65" s="11"/>
      <c r="FGE65" s="11"/>
      <c r="FGF65" s="11"/>
      <c r="FGG65" s="11"/>
      <c r="FGH65" s="11"/>
      <c r="FGI65" s="11"/>
      <c r="FGJ65" s="11"/>
      <c r="FGK65" s="11"/>
      <c r="FGL65" s="11"/>
      <c r="FGM65" s="11"/>
      <c r="FGN65" s="11"/>
      <c r="FGO65" s="11"/>
      <c r="FGP65" s="11"/>
      <c r="FGQ65" s="11"/>
      <c r="FGR65" s="11"/>
      <c r="FGS65" s="11"/>
      <c r="FGT65" s="11"/>
      <c r="FGU65" s="11"/>
      <c r="FGV65" s="11"/>
      <c r="FGW65" s="11"/>
      <c r="FGX65" s="11"/>
      <c r="FGY65" s="11"/>
      <c r="FGZ65" s="11"/>
      <c r="FHA65" s="11"/>
      <c r="FHB65" s="11"/>
      <c r="FHC65" s="11"/>
      <c r="FHD65" s="11"/>
      <c r="FHE65" s="11"/>
      <c r="FHF65" s="11"/>
      <c r="FHG65" s="11"/>
      <c r="FHH65" s="11"/>
      <c r="FHI65" s="11"/>
      <c r="FHJ65" s="11"/>
      <c r="FHK65" s="11"/>
      <c r="FHL65" s="11"/>
      <c r="FHM65" s="11"/>
      <c r="FHN65" s="11"/>
      <c r="FHO65" s="11"/>
      <c r="FHP65" s="11"/>
      <c r="FHQ65" s="11"/>
      <c r="FHR65" s="11"/>
      <c r="FHS65" s="11"/>
      <c r="FHT65" s="11"/>
      <c r="FHU65" s="11"/>
      <c r="FHV65" s="11"/>
      <c r="FHW65" s="11"/>
      <c r="FHX65" s="11"/>
      <c r="FHY65" s="11"/>
      <c r="FHZ65" s="11"/>
      <c r="FIA65" s="11"/>
      <c r="FIB65" s="11"/>
      <c r="FIC65" s="11"/>
      <c r="FID65" s="11"/>
      <c r="FIE65" s="11"/>
      <c r="FIF65" s="11"/>
      <c r="FIG65" s="11"/>
      <c r="FIH65" s="11"/>
      <c r="FII65" s="11"/>
      <c r="FIJ65" s="11"/>
      <c r="FIK65" s="11"/>
      <c r="FIL65" s="11"/>
      <c r="FIM65" s="11"/>
      <c r="FIN65" s="11"/>
      <c r="FIO65" s="11"/>
      <c r="FIP65" s="11"/>
      <c r="FIQ65" s="11"/>
      <c r="FIR65" s="11"/>
      <c r="FIS65" s="11"/>
      <c r="FIT65" s="11"/>
      <c r="FIU65" s="11"/>
      <c r="FIV65" s="11"/>
      <c r="FIW65" s="11"/>
      <c r="FIX65" s="11"/>
      <c r="FIY65" s="11"/>
      <c r="FIZ65" s="11"/>
      <c r="FJA65" s="11"/>
      <c r="FJB65" s="11"/>
      <c r="FJC65" s="11"/>
      <c r="FJD65" s="11"/>
      <c r="FJE65" s="11"/>
      <c r="FJF65" s="11"/>
      <c r="FJG65" s="11"/>
      <c r="FJH65" s="11"/>
      <c r="FJI65" s="11"/>
      <c r="FJJ65" s="11"/>
      <c r="FJK65" s="11"/>
      <c r="FJL65" s="11"/>
      <c r="FJM65" s="11"/>
      <c r="FJN65" s="11"/>
      <c r="FJO65" s="11"/>
      <c r="FJP65" s="11"/>
      <c r="FJQ65" s="11"/>
      <c r="FJR65" s="11"/>
      <c r="FJS65" s="11"/>
      <c r="FJT65" s="11"/>
      <c r="FJU65" s="11"/>
      <c r="FJV65" s="11"/>
      <c r="FJW65" s="11"/>
      <c r="FJX65" s="11"/>
      <c r="FJY65" s="11"/>
      <c r="FJZ65" s="11"/>
      <c r="FKA65" s="11"/>
      <c r="FKB65" s="11"/>
      <c r="FKC65" s="11"/>
      <c r="FKD65" s="11"/>
      <c r="FKE65" s="11"/>
      <c r="FKF65" s="11"/>
      <c r="FKG65" s="11"/>
      <c r="FKH65" s="11"/>
      <c r="FKI65" s="11"/>
      <c r="FKJ65" s="11"/>
      <c r="FKK65" s="11"/>
      <c r="FKL65" s="11"/>
      <c r="FKM65" s="11"/>
      <c r="FKN65" s="11"/>
      <c r="FKO65" s="11"/>
      <c r="FKP65" s="11"/>
      <c r="FKQ65" s="11"/>
      <c r="FKR65" s="11"/>
      <c r="FKS65" s="11"/>
      <c r="FKT65" s="11"/>
      <c r="FKU65" s="11"/>
      <c r="FKV65" s="11"/>
      <c r="FKW65" s="11"/>
      <c r="FKX65" s="11"/>
      <c r="FKY65" s="11"/>
      <c r="FKZ65" s="11"/>
      <c r="FLA65" s="11"/>
      <c r="FLB65" s="11"/>
      <c r="FLC65" s="11"/>
      <c r="FLD65" s="11"/>
      <c r="FLE65" s="11"/>
      <c r="FLF65" s="11"/>
      <c r="FLG65" s="11"/>
      <c r="FLH65" s="11"/>
      <c r="FLI65" s="11"/>
      <c r="FLJ65" s="11"/>
      <c r="FLK65" s="11"/>
      <c r="FLL65" s="11"/>
      <c r="FLM65" s="11"/>
      <c r="FLN65" s="11"/>
      <c r="FLO65" s="11"/>
      <c r="FLP65" s="11"/>
      <c r="FLQ65" s="11"/>
      <c r="FLR65" s="11"/>
      <c r="FLS65" s="11"/>
      <c r="FLT65" s="11"/>
      <c r="FLU65" s="11"/>
      <c r="FLV65" s="11"/>
      <c r="FLW65" s="11"/>
      <c r="FLX65" s="11"/>
      <c r="FLY65" s="11"/>
      <c r="FLZ65" s="11"/>
      <c r="FMA65" s="11"/>
      <c r="FMB65" s="11"/>
      <c r="FMC65" s="11"/>
      <c r="FMD65" s="11"/>
      <c r="FME65" s="11"/>
      <c r="FMF65" s="11"/>
      <c r="FMG65" s="11"/>
      <c r="FMH65" s="11"/>
      <c r="FMI65" s="11"/>
      <c r="FMJ65" s="11"/>
      <c r="FMK65" s="11"/>
      <c r="FML65" s="11"/>
      <c r="FMM65" s="11"/>
      <c r="FMN65" s="11"/>
      <c r="FMO65" s="11"/>
      <c r="FMP65" s="11"/>
      <c r="FMQ65" s="11"/>
      <c r="FMR65" s="11"/>
      <c r="FMS65" s="11"/>
      <c r="FMT65" s="11"/>
      <c r="FMU65" s="11"/>
      <c r="FMV65" s="11"/>
      <c r="FMW65" s="11"/>
      <c r="FMX65" s="11"/>
      <c r="FMY65" s="11"/>
      <c r="FMZ65" s="11"/>
      <c r="FNA65" s="11"/>
      <c r="FNB65" s="11"/>
      <c r="FNC65" s="11"/>
      <c r="FND65" s="11"/>
      <c r="FNE65" s="11"/>
      <c r="FNF65" s="11"/>
      <c r="FNG65" s="11"/>
      <c r="FNH65" s="11"/>
      <c r="FNI65" s="11"/>
      <c r="FNJ65" s="11"/>
      <c r="FNK65" s="11"/>
      <c r="FNL65" s="11"/>
      <c r="FNM65" s="11"/>
      <c r="FNN65" s="11"/>
      <c r="FNO65" s="11"/>
      <c r="FNP65" s="11"/>
      <c r="FNQ65" s="11"/>
      <c r="FNR65" s="11"/>
      <c r="FNS65" s="11"/>
      <c r="FNT65" s="11"/>
      <c r="FNU65" s="11"/>
      <c r="FNV65" s="11"/>
      <c r="FNW65" s="11"/>
      <c r="FNX65" s="11"/>
      <c r="FNY65" s="11"/>
      <c r="FNZ65" s="11"/>
      <c r="FOA65" s="11"/>
      <c r="FOB65" s="11"/>
      <c r="FOC65" s="11"/>
      <c r="FOD65" s="11"/>
      <c r="FOE65" s="11"/>
      <c r="FOF65" s="11"/>
      <c r="FOG65" s="11"/>
      <c r="FOH65" s="11"/>
      <c r="FOI65" s="11"/>
      <c r="FOJ65" s="11"/>
      <c r="FOK65" s="11"/>
      <c r="FOL65" s="11"/>
      <c r="FOM65" s="11"/>
      <c r="FON65" s="11"/>
      <c r="FOO65" s="11"/>
      <c r="FOP65" s="11"/>
      <c r="FOQ65" s="11"/>
      <c r="FOR65" s="11"/>
      <c r="FOS65" s="11"/>
      <c r="FOT65" s="11"/>
      <c r="FOU65" s="11"/>
      <c r="FOV65" s="11"/>
      <c r="FOW65" s="11"/>
      <c r="FOX65" s="11"/>
      <c r="FOY65" s="11"/>
      <c r="FOZ65" s="11"/>
      <c r="FPA65" s="11"/>
      <c r="FPB65" s="11"/>
      <c r="FPC65" s="11"/>
      <c r="FPD65" s="11"/>
      <c r="FPE65" s="11"/>
      <c r="FPF65" s="11"/>
      <c r="FPG65" s="11"/>
      <c r="FPH65" s="11"/>
      <c r="FPI65" s="11"/>
      <c r="FPJ65" s="11"/>
      <c r="FPK65" s="11"/>
      <c r="FPL65" s="11"/>
      <c r="FPM65" s="11"/>
      <c r="FPN65" s="11"/>
      <c r="FPO65" s="11"/>
      <c r="FPP65" s="11"/>
      <c r="FPQ65" s="11"/>
      <c r="FPR65" s="11"/>
      <c r="FPS65" s="11"/>
      <c r="FPT65" s="11"/>
      <c r="FPU65" s="11"/>
      <c r="FPV65" s="11"/>
      <c r="FPW65" s="11"/>
      <c r="FPX65" s="11"/>
      <c r="FPY65" s="11"/>
      <c r="FPZ65" s="11"/>
      <c r="FQA65" s="11"/>
      <c r="FQB65" s="11"/>
      <c r="FQC65" s="11"/>
      <c r="FQD65" s="11"/>
      <c r="FQE65" s="11"/>
      <c r="FQF65" s="11"/>
      <c r="FQG65" s="11"/>
      <c r="FQH65" s="11"/>
      <c r="FQI65" s="11"/>
      <c r="FQJ65" s="11"/>
      <c r="FQK65" s="11"/>
      <c r="FQL65" s="11"/>
      <c r="FQM65" s="11"/>
      <c r="FQN65" s="11"/>
      <c r="FQO65" s="11"/>
      <c r="FQP65" s="11"/>
      <c r="FQQ65" s="11"/>
      <c r="FQR65" s="11"/>
      <c r="FQS65" s="11"/>
      <c r="FQT65" s="11"/>
      <c r="FQU65" s="11"/>
      <c r="FQV65" s="11"/>
      <c r="FQW65" s="11"/>
      <c r="FQX65" s="11"/>
      <c r="FQY65" s="11"/>
      <c r="FQZ65" s="11"/>
      <c r="FRA65" s="11"/>
      <c r="FRB65" s="11"/>
      <c r="FRC65" s="11"/>
      <c r="FRD65" s="11"/>
      <c r="FRE65" s="11"/>
      <c r="FRF65" s="11"/>
      <c r="FRG65" s="11"/>
      <c r="FRH65" s="11"/>
      <c r="FRI65" s="11"/>
      <c r="FRJ65" s="11"/>
      <c r="FRK65" s="11"/>
      <c r="FRL65" s="11"/>
      <c r="FRM65" s="11"/>
      <c r="FRN65" s="11"/>
      <c r="FRO65" s="11"/>
      <c r="FRP65" s="11"/>
      <c r="FRQ65" s="11"/>
      <c r="FRR65" s="11"/>
      <c r="FRS65" s="11"/>
      <c r="FRT65" s="11"/>
      <c r="FRU65" s="11"/>
      <c r="FRV65" s="11"/>
      <c r="FRW65" s="11"/>
      <c r="FRX65" s="11"/>
      <c r="FRY65" s="11"/>
      <c r="FRZ65" s="11"/>
      <c r="FSA65" s="11"/>
      <c r="FSB65" s="11"/>
      <c r="FSC65" s="11"/>
      <c r="FSD65" s="11"/>
      <c r="FSE65" s="11"/>
      <c r="FSF65" s="11"/>
      <c r="FSG65" s="11"/>
      <c r="FSH65" s="11"/>
      <c r="FSI65" s="11"/>
      <c r="FSJ65" s="11"/>
      <c r="FSK65" s="11"/>
      <c r="FSL65" s="11"/>
      <c r="FSM65" s="11"/>
      <c r="FSN65" s="11"/>
      <c r="FSO65" s="11"/>
      <c r="FSP65" s="11"/>
      <c r="FSQ65" s="11"/>
      <c r="FSR65" s="11"/>
      <c r="FSS65" s="11"/>
      <c r="FST65" s="11"/>
      <c r="FSU65" s="11"/>
      <c r="FSV65" s="11"/>
      <c r="FSW65" s="11"/>
      <c r="FSX65" s="11"/>
      <c r="FSY65" s="11"/>
      <c r="FSZ65" s="11"/>
      <c r="FTA65" s="11"/>
      <c r="FTB65" s="11"/>
      <c r="FTC65" s="11"/>
      <c r="FTD65" s="11"/>
      <c r="FTE65" s="11"/>
      <c r="FTF65" s="11"/>
      <c r="FTG65" s="11"/>
      <c r="FTH65" s="11"/>
      <c r="FTI65" s="11"/>
      <c r="FTJ65" s="11"/>
      <c r="FTK65" s="11"/>
      <c r="FTL65" s="11"/>
      <c r="FTM65" s="11"/>
      <c r="FTN65" s="11"/>
      <c r="FTO65" s="11"/>
      <c r="FTP65" s="11"/>
      <c r="FTQ65" s="11"/>
      <c r="FTR65" s="11"/>
      <c r="FTS65" s="11"/>
      <c r="FTT65" s="11"/>
      <c r="FTU65" s="11"/>
      <c r="FTV65" s="11"/>
      <c r="FTW65" s="11"/>
      <c r="FTX65" s="11"/>
      <c r="FTY65" s="11"/>
      <c r="FTZ65" s="11"/>
      <c r="FUA65" s="11"/>
      <c r="FUB65" s="11"/>
      <c r="FUC65" s="11"/>
      <c r="FUD65" s="11"/>
      <c r="FUE65" s="11"/>
      <c r="FUF65" s="11"/>
      <c r="FUG65" s="11"/>
      <c r="FUH65" s="11"/>
      <c r="FUI65" s="11"/>
      <c r="FUJ65" s="11"/>
      <c r="FUK65" s="11"/>
      <c r="FUL65" s="11"/>
      <c r="FUM65" s="11"/>
      <c r="FUN65" s="11"/>
      <c r="FUO65" s="11"/>
      <c r="FUP65" s="11"/>
      <c r="FUQ65" s="11"/>
      <c r="FUR65" s="11"/>
      <c r="FUS65" s="11"/>
      <c r="FUT65" s="11"/>
      <c r="FUU65" s="11"/>
      <c r="FUV65" s="11"/>
      <c r="FUW65" s="11"/>
      <c r="FUX65" s="11"/>
      <c r="FUY65" s="11"/>
      <c r="FUZ65" s="11"/>
      <c r="FVA65" s="11"/>
      <c r="FVB65" s="11"/>
      <c r="FVC65" s="11"/>
      <c r="FVD65" s="11"/>
      <c r="FVE65" s="11"/>
      <c r="FVF65" s="11"/>
      <c r="FVG65" s="11"/>
      <c r="FVH65" s="11"/>
      <c r="FVI65" s="11"/>
      <c r="FVJ65" s="11"/>
      <c r="FVK65" s="11"/>
      <c r="FVL65" s="11"/>
      <c r="FVM65" s="11"/>
      <c r="FVN65" s="11"/>
      <c r="FVO65" s="11"/>
      <c r="FVP65" s="11"/>
      <c r="FVQ65" s="11"/>
      <c r="FVR65" s="11"/>
      <c r="FVS65" s="11"/>
      <c r="FVT65" s="11"/>
      <c r="FVU65" s="11"/>
      <c r="FVV65" s="11"/>
      <c r="FVW65" s="11"/>
      <c r="FVX65" s="11"/>
      <c r="FVY65" s="11"/>
      <c r="FVZ65" s="11"/>
      <c r="FWA65" s="11"/>
      <c r="FWB65" s="11"/>
      <c r="FWC65" s="11"/>
      <c r="FWD65" s="11"/>
      <c r="FWE65" s="11"/>
      <c r="FWF65" s="11"/>
      <c r="FWG65" s="11"/>
      <c r="FWH65" s="11"/>
      <c r="FWI65" s="11"/>
      <c r="FWJ65" s="11"/>
      <c r="FWK65" s="11"/>
      <c r="FWL65" s="11"/>
      <c r="FWM65" s="11"/>
      <c r="FWN65" s="11"/>
      <c r="FWO65" s="11"/>
      <c r="FWP65" s="11"/>
      <c r="FWQ65" s="11"/>
      <c r="FWR65" s="11"/>
      <c r="FWS65" s="11"/>
      <c r="FWT65" s="11"/>
      <c r="FWU65" s="11"/>
      <c r="FWV65" s="11"/>
      <c r="FWW65" s="11"/>
      <c r="FWX65" s="11"/>
      <c r="FWY65" s="11"/>
      <c r="FWZ65" s="11"/>
      <c r="FXA65" s="11"/>
      <c r="FXB65" s="11"/>
      <c r="FXC65" s="11"/>
      <c r="FXD65" s="11"/>
      <c r="FXE65" s="11"/>
      <c r="FXF65" s="11"/>
      <c r="FXG65" s="11"/>
      <c r="FXH65" s="11"/>
      <c r="FXI65" s="11"/>
      <c r="FXJ65" s="11"/>
      <c r="FXK65" s="11"/>
      <c r="FXL65" s="11"/>
      <c r="FXM65" s="11"/>
      <c r="FXN65" s="11"/>
      <c r="FXO65" s="11"/>
      <c r="FXP65" s="11"/>
      <c r="FXQ65" s="11"/>
      <c r="FXR65" s="11"/>
      <c r="FXS65" s="11"/>
      <c r="FXT65" s="11"/>
      <c r="FXU65" s="11"/>
      <c r="FXV65" s="11"/>
      <c r="FXW65" s="11"/>
      <c r="FXX65" s="11"/>
      <c r="FXY65" s="11"/>
      <c r="FXZ65" s="11"/>
      <c r="FYA65" s="11"/>
      <c r="FYB65" s="11"/>
      <c r="FYC65" s="11"/>
      <c r="FYD65" s="11"/>
      <c r="FYE65" s="11"/>
      <c r="FYF65" s="11"/>
      <c r="FYG65" s="11"/>
      <c r="FYH65" s="11"/>
      <c r="FYI65" s="11"/>
      <c r="FYJ65" s="11"/>
      <c r="FYK65" s="11"/>
      <c r="FYL65" s="11"/>
      <c r="FYM65" s="11"/>
      <c r="FYN65" s="11"/>
      <c r="FYO65" s="11"/>
      <c r="FYP65" s="11"/>
      <c r="FYQ65" s="11"/>
      <c r="FYR65" s="11"/>
      <c r="FYS65" s="11"/>
      <c r="FYT65" s="11"/>
      <c r="FYU65" s="11"/>
      <c r="FYV65" s="11"/>
      <c r="FYW65" s="11"/>
      <c r="FYX65" s="11"/>
      <c r="FYY65" s="11"/>
      <c r="FYZ65" s="11"/>
      <c r="FZA65" s="11"/>
      <c r="FZB65" s="11"/>
      <c r="FZC65" s="11"/>
      <c r="FZD65" s="11"/>
      <c r="FZE65" s="11"/>
      <c r="FZF65" s="11"/>
      <c r="FZG65" s="11"/>
      <c r="FZH65" s="11"/>
      <c r="FZI65" s="11"/>
      <c r="FZJ65" s="11"/>
      <c r="FZK65" s="11"/>
      <c r="FZL65" s="11"/>
      <c r="FZM65" s="11"/>
      <c r="FZN65" s="11"/>
      <c r="FZO65" s="11"/>
      <c r="FZP65" s="11"/>
      <c r="FZQ65" s="11"/>
      <c r="FZR65" s="11"/>
      <c r="FZS65" s="11"/>
      <c r="FZT65" s="11"/>
      <c r="FZU65" s="11"/>
      <c r="FZV65" s="11"/>
      <c r="FZW65" s="11"/>
      <c r="FZX65" s="11"/>
      <c r="FZY65" s="11"/>
      <c r="FZZ65" s="11"/>
      <c r="GAA65" s="11"/>
      <c r="GAB65" s="11"/>
      <c r="GAC65" s="11"/>
      <c r="GAD65" s="11"/>
      <c r="GAE65" s="11"/>
      <c r="GAF65" s="11"/>
      <c r="GAG65" s="11"/>
      <c r="GAH65" s="11"/>
      <c r="GAI65" s="11"/>
      <c r="GAJ65" s="11"/>
      <c r="GAK65" s="11"/>
      <c r="GAL65" s="11"/>
      <c r="GAM65" s="11"/>
      <c r="GAN65" s="11"/>
      <c r="GAO65" s="11"/>
      <c r="GAP65" s="11"/>
      <c r="GAQ65" s="11"/>
      <c r="GAR65" s="11"/>
      <c r="GAS65" s="11"/>
      <c r="GAT65" s="11"/>
      <c r="GAU65" s="11"/>
      <c r="GAV65" s="11"/>
      <c r="GAW65" s="11"/>
      <c r="GAX65" s="11"/>
      <c r="GAY65" s="11"/>
      <c r="GAZ65" s="11"/>
      <c r="GBA65" s="11"/>
      <c r="GBB65" s="11"/>
      <c r="GBC65" s="11"/>
      <c r="GBD65" s="11"/>
      <c r="GBE65" s="11"/>
      <c r="GBF65" s="11"/>
      <c r="GBG65" s="11"/>
      <c r="GBH65" s="11"/>
      <c r="GBI65" s="11"/>
      <c r="GBJ65" s="11"/>
      <c r="GBK65" s="11"/>
      <c r="GBL65" s="11"/>
      <c r="GBM65" s="11"/>
      <c r="GBN65" s="11"/>
      <c r="GBO65" s="11"/>
      <c r="GBP65" s="11"/>
      <c r="GBQ65" s="11"/>
      <c r="GBR65" s="11"/>
      <c r="GBS65" s="11"/>
      <c r="GBT65" s="11"/>
      <c r="GBU65" s="11"/>
      <c r="GBV65" s="11"/>
      <c r="GBW65" s="11"/>
      <c r="GBX65" s="11"/>
      <c r="GBY65" s="11"/>
      <c r="GBZ65" s="11"/>
      <c r="GCA65" s="11"/>
      <c r="GCB65" s="11"/>
      <c r="GCC65" s="11"/>
      <c r="GCD65" s="11"/>
      <c r="GCE65" s="11"/>
      <c r="GCF65" s="11"/>
      <c r="GCG65" s="11"/>
      <c r="GCH65" s="11"/>
      <c r="GCI65" s="11"/>
      <c r="GCJ65" s="11"/>
      <c r="GCK65" s="11"/>
      <c r="GCL65" s="11"/>
      <c r="GCM65" s="11"/>
      <c r="GCN65" s="11"/>
      <c r="GCO65" s="11"/>
      <c r="GCP65" s="11"/>
      <c r="GCQ65" s="11"/>
      <c r="GCR65" s="11"/>
      <c r="GCS65" s="11"/>
      <c r="GCT65" s="11"/>
      <c r="GCU65" s="11"/>
      <c r="GCV65" s="11"/>
      <c r="GCW65" s="11"/>
      <c r="GCX65" s="11"/>
      <c r="GCY65" s="11"/>
      <c r="GCZ65" s="11"/>
      <c r="GDA65" s="11"/>
      <c r="GDB65" s="11"/>
      <c r="GDC65" s="11"/>
      <c r="GDD65" s="11"/>
      <c r="GDE65" s="11"/>
      <c r="GDF65" s="11"/>
      <c r="GDG65" s="11"/>
      <c r="GDH65" s="11"/>
      <c r="GDI65" s="11"/>
      <c r="GDJ65" s="11"/>
      <c r="GDK65" s="11"/>
      <c r="GDL65" s="11"/>
      <c r="GDM65" s="11"/>
      <c r="GDN65" s="11"/>
      <c r="GDO65" s="11"/>
      <c r="GDP65" s="11"/>
      <c r="GDQ65" s="11"/>
      <c r="GDR65" s="11"/>
      <c r="GDS65" s="11"/>
      <c r="GDT65" s="11"/>
      <c r="GDU65" s="11"/>
      <c r="GDV65" s="11"/>
      <c r="GDW65" s="11"/>
      <c r="GDX65" s="11"/>
      <c r="GDY65" s="11"/>
      <c r="GDZ65" s="11"/>
      <c r="GEA65" s="11"/>
      <c r="GEB65" s="11"/>
      <c r="GEC65" s="11"/>
      <c r="GED65" s="11"/>
      <c r="GEE65" s="11"/>
      <c r="GEF65" s="11"/>
      <c r="GEG65" s="11"/>
      <c r="GEH65" s="11"/>
      <c r="GEI65" s="11"/>
      <c r="GEJ65" s="11"/>
      <c r="GEK65" s="11"/>
      <c r="GEL65" s="11"/>
      <c r="GEM65" s="11"/>
      <c r="GEN65" s="11"/>
      <c r="GEO65" s="11"/>
      <c r="GEP65" s="11"/>
      <c r="GEQ65" s="11"/>
      <c r="GER65" s="11"/>
      <c r="GES65" s="11"/>
      <c r="GET65" s="11"/>
      <c r="GEU65" s="11"/>
      <c r="GEV65" s="11"/>
      <c r="GEW65" s="11"/>
      <c r="GEX65" s="11"/>
      <c r="GEY65" s="11"/>
      <c r="GEZ65" s="11"/>
      <c r="GFA65" s="11"/>
      <c r="GFB65" s="11"/>
      <c r="GFC65" s="11"/>
      <c r="GFD65" s="11"/>
      <c r="GFE65" s="11"/>
      <c r="GFF65" s="11"/>
      <c r="GFG65" s="11"/>
      <c r="GFH65" s="11"/>
      <c r="GFI65" s="11"/>
      <c r="GFJ65" s="11"/>
      <c r="GFK65" s="11"/>
      <c r="GFL65" s="11"/>
      <c r="GFM65" s="11"/>
      <c r="GFN65" s="11"/>
      <c r="GFO65" s="11"/>
      <c r="GFP65" s="11"/>
      <c r="GFQ65" s="11"/>
      <c r="GFR65" s="11"/>
      <c r="GFS65" s="11"/>
      <c r="GFT65" s="11"/>
      <c r="GFU65" s="11"/>
      <c r="GFV65" s="11"/>
      <c r="GFW65" s="11"/>
      <c r="GFX65" s="11"/>
      <c r="GFY65" s="11"/>
      <c r="GFZ65" s="11"/>
      <c r="GGA65" s="11"/>
      <c r="GGB65" s="11"/>
      <c r="GGC65" s="11"/>
      <c r="GGD65" s="11"/>
      <c r="GGE65" s="11"/>
      <c r="GGF65" s="11"/>
      <c r="GGG65" s="11"/>
      <c r="GGH65" s="11"/>
      <c r="GGI65" s="11"/>
      <c r="GGJ65" s="11"/>
      <c r="GGK65" s="11"/>
      <c r="GGL65" s="11"/>
      <c r="GGM65" s="11"/>
      <c r="GGN65" s="11"/>
      <c r="GGO65" s="11"/>
      <c r="GGP65" s="11"/>
      <c r="GGQ65" s="11"/>
      <c r="GGR65" s="11"/>
      <c r="GGS65" s="11"/>
      <c r="GGT65" s="11"/>
      <c r="GGU65" s="11"/>
      <c r="GGV65" s="11"/>
      <c r="GGW65" s="11"/>
      <c r="GGX65" s="11"/>
      <c r="GGY65" s="11"/>
      <c r="GGZ65" s="11"/>
      <c r="GHA65" s="11"/>
      <c r="GHB65" s="11"/>
      <c r="GHC65" s="11"/>
      <c r="GHD65" s="11"/>
      <c r="GHE65" s="11"/>
      <c r="GHF65" s="11"/>
      <c r="GHG65" s="11"/>
      <c r="GHH65" s="11"/>
      <c r="GHI65" s="11"/>
      <c r="GHJ65" s="11"/>
      <c r="GHK65" s="11"/>
      <c r="GHL65" s="11"/>
      <c r="GHM65" s="11"/>
      <c r="GHN65" s="11"/>
      <c r="GHO65" s="11"/>
      <c r="GHP65" s="11"/>
      <c r="GHQ65" s="11"/>
      <c r="GHR65" s="11"/>
      <c r="GHS65" s="11"/>
      <c r="GHT65" s="11"/>
      <c r="GHU65" s="11"/>
      <c r="GHV65" s="11"/>
      <c r="GHW65" s="11"/>
      <c r="GHX65" s="11"/>
      <c r="GHY65" s="11"/>
      <c r="GHZ65" s="11"/>
      <c r="GIA65" s="11"/>
      <c r="GIB65" s="11"/>
      <c r="GIC65" s="11"/>
      <c r="GID65" s="11"/>
      <c r="GIE65" s="11"/>
      <c r="GIF65" s="11"/>
      <c r="GIG65" s="11"/>
      <c r="GIH65" s="11"/>
      <c r="GII65" s="11"/>
      <c r="GIJ65" s="11"/>
      <c r="GIK65" s="11"/>
      <c r="GIL65" s="11"/>
      <c r="GIM65" s="11"/>
      <c r="GIN65" s="11"/>
      <c r="GIO65" s="11"/>
      <c r="GIP65" s="11"/>
      <c r="GIQ65" s="11"/>
      <c r="GIR65" s="11"/>
      <c r="GIS65" s="11"/>
      <c r="GIT65" s="11"/>
      <c r="GIU65" s="11"/>
      <c r="GIV65" s="11"/>
      <c r="GIW65" s="11"/>
      <c r="GIX65" s="11"/>
      <c r="GIY65" s="11"/>
      <c r="GIZ65" s="11"/>
      <c r="GJA65" s="11"/>
      <c r="GJB65" s="11"/>
      <c r="GJC65" s="11"/>
      <c r="GJD65" s="11"/>
      <c r="GJE65" s="11"/>
      <c r="GJF65" s="11"/>
      <c r="GJG65" s="11"/>
      <c r="GJH65" s="11"/>
      <c r="GJI65" s="11"/>
      <c r="GJJ65" s="11"/>
      <c r="GJK65" s="11"/>
      <c r="GJL65" s="11"/>
      <c r="GJM65" s="11"/>
      <c r="GJN65" s="11"/>
      <c r="GJO65" s="11"/>
      <c r="GJP65" s="11"/>
      <c r="GJQ65" s="11"/>
      <c r="GJR65" s="11"/>
      <c r="GJS65" s="11"/>
      <c r="GJT65" s="11"/>
      <c r="GJU65" s="11"/>
      <c r="GJV65" s="11"/>
      <c r="GJW65" s="11"/>
      <c r="GJX65" s="11"/>
      <c r="GJY65" s="11"/>
      <c r="GJZ65" s="11"/>
      <c r="GKA65" s="11"/>
      <c r="GKB65" s="11"/>
      <c r="GKC65" s="11"/>
      <c r="GKD65" s="11"/>
      <c r="GKE65" s="11"/>
      <c r="GKF65" s="11"/>
      <c r="GKG65" s="11"/>
      <c r="GKH65" s="11"/>
      <c r="GKI65" s="11"/>
      <c r="GKJ65" s="11"/>
      <c r="GKK65" s="11"/>
      <c r="GKL65" s="11"/>
      <c r="GKM65" s="11"/>
      <c r="GKN65" s="11"/>
      <c r="GKO65" s="11"/>
      <c r="GKP65" s="11"/>
      <c r="GKQ65" s="11"/>
      <c r="GKR65" s="11"/>
      <c r="GKS65" s="11"/>
      <c r="GKT65" s="11"/>
      <c r="GKU65" s="11"/>
      <c r="GKV65" s="11"/>
      <c r="GKW65" s="11"/>
      <c r="GKX65" s="11"/>
      <c r="GKY65" s="11"/>
      <c r="GKZ65" s="11"/>
      <c r="GLA65" s="11"/>
      <c r="GLB65" s="11"/>
      <c r="GLC65" s="11"/>
      <c r="GLD65" s="11"/>
      <c r="GLE65" s="11"/>
      <c r="GLF65" s="11"/>
      <c r="GLG65" s="11"/>
      <c r="GLH65" s="11"/>
      <c r="GLI65" s="11"/>
      <c r="GLJ65" s="11"/>
      <c r="GLK65" s="11"/>
      <c r="GLL65" s="11"/>
      <c r="GLM65" s="11"/>
      <c r="GLN65" s="11"/>
      <c r="GLO65" s="11"/>
      <c r="GLP65" s="11"/>
      <c r="GLQ65" s="11"/>
      <c r="GLR65" s="11"/>
      <c r="GLS65" s="11"/>
      <c r="GLT65" s="11"/>
      <c r="GLU65" s="11"/>
      <c r="GLV65" s="11"/>
      <c r="GLW65" s="11"/>
      <c r="GLX65" s="11"/>
      <c r="GLY65" s="11"/>
      <c r="GLZ65" s="11"/>
      <c r="GMA65" s="11"/>
      <c r="GMB65" s="11"/>
      <c r="GMC65" s="11"/>
      <c r="GMD65" s="11"/>
      <c r="GME65" s="11"/>
      <c r="GMF65" s="11"/>
      <c r="GMG65" s="11"/>
      <c r="GMH65" s="11"/>
      <c r="GMI65" s="11"/>
      <c r="GMJ65" s="11"/>
      <c r="GMK65" s="11"/>
      <c r="GML65" s="11"/>
      <c r="GMM65" s="11"/>
      <c r="GMN65" s="11"/>
      <c r="GMO65" s="11"/>
      <c r="GMP65" s="11"/>
      <c r="GMQ65" s="11"/>
      <c r="GMR65" s="11"/>
      <c r="GMS65" s="11"/>
      <c r="GMT65" s="11"/>
      <c r="GMU65" s="11"/>
      <c r="GMV65" s="11"/>
      <c r="GMW65" s="11"/>
      <c r="GMX65" s="11"/>
      <c r="GMY65" s="11"/>
      <c r="GMZ65" s="11"/>
      <c r="GNA65" s="11"/>
      <c r="GNB65" s="11"/>
      <c r="GNC65" s="11"/>
      <c r="GND65" s="11"/>
      <c r="GNE65" s="11"/>
      <c r="GNF65" s="11"/>
      <c r="GNG65" s="11"/>
      <c r="GNH65" s="11"/>
      <c r="GNI65" s="11"/>
      <c r="GNJ65" s="11"/>
      <c r="GNK65" s="11"/>
      <c r="GNL65" s="11"/>
      <c r="GNM65" s="11"/>
      <c r="GNN65" s="11"/>
      <c r="GNO65" s="11"/>
      <c r="GNP65" s="11"/>
      <c r="GNQ65" s="11"/>
      <c r="GNR65" s="11"/>
      <c r="GNS65" s="11"/>
      <c r="GNT65" s="11"/>
      <c r="GNU65" s="11"/>
      <c r="GNV65" s="11"/>
      <c r="GNW65" s="11"/>
      <c r="GNX65" s="11"/>
      <c r="GNY65" s="11"/>
      <c r="GNZ65" s="11"/>
      <c r="GOA65" s="11"/>
      <c r="GOB65" s="11"/>
      <c r="GOC65" s="11"/>
      <c r="GOD65" s="11"/>
      <c r="GOE65" s="11"/>
      <c r="GOF65" s="11"/>
      <c r="GOG65" s="11"/>
      <c r="GOH65" s="11"/>
      <c r="GOI65" s="11"/>
      <c r="GOJ65" s="11"/>
      <c r="GOK65" s="11"/>
      <c r="GOL65" s="11"/>
      <c r="GOM65" s="11"/>
      <c r="GON65" s="11"/>
      <c r="GOO65" s="11"/>
      <c r="GOP65" s="11"/>
      <c r="GOQ65" s="11"/>
      <c r="GOR65" s="11"/>
      <c r="GOS65" s="11"/>
      <c r="GOT65" s="11"/>
      <c r="GOU65" s="11"/>
      <c r="GOV65" s="11"/>
      <c r="GOW65" s="11"/>
      <c r="GOX65" s="11"/>
      <c r="GOY65" s="11"/>
      <c r="GOZ65" s="11"/>
      <c r="GPA65" s="11"/>
      <c r="GPB65" s="11"/>
      <c r="GPC65" s="11"/>
      <c r="GPD65" s="11"/>
      <c r="GPE65" s="11"/>
      <c r="GPF65" s="11"/>
      <c r="GPG65" s="11"/>
      <c r="GPH65" s="11"/>
      <c r="GPI65" s="11"/>
      <c r="GPJ65" s="11"/>
      <c r="GPK65" s="11"/>
      <c r="GPL65" s="11"/>
      <c r="GPM65" s="11"/>
      <c r="GPN65" s="11"/>
      <c r="GPO65" s="11"/>
      <c r="GPP65" s="11"/>
      <c r="GPQ65" s="11"/>
      <c r="GPR65" s="11"/>
      <c r="GPS65" s="11"/>
      <c r="GPT65" s="11"/>
      <c r="GPU65" s="11"/>
      <c r="GPV65" s="11"/>
      <c r="GPW65" s="11"/>
      <c r="GPX65" s="11"/>
      <c r="GPY65" s="11"/>
      <c r="GPZ65" s="11"/>
      <c r="GQA65" s="11"/>
      <c r="GQB65" s="11"/>
      <c r="GQC65" s="11"/>
      <c r="GQD65" s="11"/>
      <c r="GQE65" s="11"/>
      <c r="GQF65" s="11"/>
      <c r="GQG65" s="11"/>
      <c r="GQH65" s="11"/>
      <c r="GQI65" s="11"/>
      <c r="GQJ65" s="11"/>
      <c r="GQK65" s="11"/>
      <c r="GQL65" s="11"/>
      <c r="GQM65" s="11"/>
      <c r="GQN65" s="11"/>
      <c r="GQO65" s="11"/>
      <c r="GQP65" s="11"/>
      <c r="GQQ65" s="11"/>
      <c r="GQR65" s="11"/>
      <c r="GQS65" s="11"/>
      <c r="GQT65" s="11"/>
      <c r="GQU65" s="11"/>
      <c r="GQV65" s="11"/>
      <c r="GQW65" s="11"/>
      <c r="GQX65" s="11"/>
      <c r="GQY65" s="11"/>
      <c r="GQZ65" s="11"/>
      <c r="GRA65" s="11"/>
      <c r="GRB65" s="11"/>
      <c r="GRC65" s="11"/>
      <c r="GRD65" s="11"/>
      <c r="GRE65" s="11"/>
      <c r="GRF65" s="11"/>
      <c r="GRG65" s="11"/>
      <c r="GRH65" s="11"/>
      <c r="GRI65" s="11"/>
      <c r="GRJ65" s="11"/>
      <c r="GRK65" s="11"/>
      <c r="GRL65" s="11"/>
      <c r="GRM65" s="11"/>
      <c r="GRN65" s="11"/>
      <c r="GRO65" s="11"/>
      <c r="GRP65" s="11"/>
      <c r="GRQ65" s="11"/>
      <c r="GRR65" s="11"/>
      <c r="GRS65" s="11"/>
      <c r="GRT65" s="11"/>
      <c r="GRU65" s="11"/>
      <c r="GRV65" s="11"/>
      <c r="GRW65" s="11"/>
      <c r="GRX65" s="11"/>
      <c r="GRY65" s="11"/>
      <c r="GRZ65" s="11"/>
      <c r="GSA65" s="11"/>
      <c r="GSB65" s="11"/>
      <c r="GSC65" s="11"/>
      <c r="GSD65" s="11"/>
      <c r="GSE65" s="11"/>
      <c r="GSF65" s="11"/>
      <c r="GSG65" s="11"/>
      <c r="GSH65" s="11"/>
      <c r="GSI65" s="11"/>
      <c r="GSJ65" s="11"/>
      <c r="GSK65" s="11"/>
      <c r="GSL65" s="11"/>
      <c r="GSM65" s="11"/>
      <c r="GSN65" s="11"/>
      <c r="GSO65" s="11"/>
      <c r="GSP65" s="11"/>
      <c r="GSQ65" s="11"/>
      <c r="GSR65" s="11"/>
      <c r="GSS65" s="11"/>
      <c r="GST65" s="11"/>
      <c r="GSU65" s="11"/>
      <c r="GSV65" s="11"/>
      <c r="GSW65" s="11"/>
      <c r="GSX65" s="11"/>
      <c r="GSY65" s="11"/>
      <c r="GSZ65" s="11"/>
      <c r="GTA65" s="11"/>
      <c r="GTB65" s="11"/>
      <c r="GTC65" s="11"/>
      <c r="GTD65" s="11"/>
      <c r="GTE65" s="11"/>
      <c r="GTF65" s="11"/>
      <c r="GTG65" s="11"/>
      <c r="GTH65" s="11"/>
      <c r="GTI65" s="11"/>
      <c r="GTJ65" s="11"/>
      <c r="GTK65" s="11"/>
      <c r="GTL65" s="11"/>
      <c r="GTM65" s="11"/>
      <c r="GTN65" s="11"/>
      <c r="GTO65" s="11"/>
      <c r="GTP65" s="11"/>
      <c r="GTQ65" s="11"/>
      <c r="GTR65" s="11"/>
      <c r="GTS65" s="11"/>
      <c r="GTT65" s="11"/>
      <c r="GTU65" s="11"/>
      <c r="GTV65" s="11"/>
      <c r="GTW65" s="11"/>
      <c r="GTX65" s="11"/>
      <c r="GTY65" s="11"/>
      <c r="GTZ65" s="11"/>
      <c r="GUA65" s="11"/>
      <c r="GUB65" s="11"/>
      <c r="GUC65" s="11"/>
      <c r="GUD65" s="11"/>
      <c r="GUE65" s="11"/>
      <c r="GUF65" s="11"/>
      <c r="GUG65" s="11"/>
      <c r="GUH65" s="11"/>
      <c r="GUI65" s="11"/>
      <c r="GUJ65" s="11"/>
      <c r="GUK65" s="11"/>
      <c r="GUL65" s="11"/>
      <c r="GUM65" s="11"/>
      <c r="GUN65" s="11"/>
      <c r="GUO65" s="11"/>
      <c r="GUP65" s="11"/>
      <c r="GUQ65" s="11"/>
      <c r="GUR65" s="11"/>
      <c r="GUS65" s="11"/>
      <c r="GUT65" s="11"/>
      <c r="GUU65" s="11"/>
      <c r="GUV65" s="11"/>
      <c r="GUW65" s="11"/>
      <c r="GUX65" s="11"/>
      <c r="GUY65" s="11"/>
      <c r="GUZ65" s="11"/>
      <c r="GVA65" s="11"/>
      <c r="GVB65" s="11"/>
      <c r="GVC65" s="11"/>
      <c r="GVD65" s="11"/>
      <c r="GVE65" s="11"/>
      <c r="GVF65" s="11"/>
      <c r="GVG65" s="11"/>
      <c r="GVH65" s="11"/>
      <c r="GVI65" s="11"/>
      <c r="GVJ65" s="11"/>
      <c r="GVK65" s="11"/>
      <c r="GVL65" s="11"/>
      <c r="GVM65" s="11"/>
      <c r="GVN65" s="11"/>
      <c r="GVO65" s="11"/>
      <c r="GVP65" s="11"/>
      <c r="GVQ65" s="11"/>
      <c r="GVR65" s="11"/>
      <c r="GVS65" s="11"/>
      <c r="GVT65" s="11"/>
      <c r="GVU65" s="11"/>
      <c r="GVV65" s="11"/>
      <c r="GVW65" s="11"/>
      <c r="GVX65" s="11"/>
      <c r="GVY65" s="11"/>
      <c r="GVZ65" s="11"/>
      <c r="GWA65" s="11"/>
      <c r="GWB65" s="11"/>
      <c r="GWC65" s="11"/>
      <c r="GWD65" s="11"/>
      <c r="GWE65" s="11"/>
      <c r="GWF65" s="11"/>
      <c r="GWG65" s="11"/>
      <c r="GWH65" s="11"/>
      <c r="GWI65" s="11"/>
      <c r="GWJ65" s="11"/>
      <c r="GWK65" s="11"/>
      <c r="GWL65" s="11"/>
      <c r="GWM65" s="11"/>
      <c r="GWN65" s="11"/>
      <c r="GWO65" s="11"/>
      <c r="GWP65" s="11"/>
      <c r="GWQ65" s="11"/>
      <c r="GWR65" s="11"/>
      <c r="GWS65" s="11"/>
      <c r="GWT65" s="11"/>
      <c r="GWU65" s="11"/>
      <c r="GWV65" s="11"/>
      <c r="GWW65" s="11"/>
      <c r="GWX65" s="11"/>
      <c r="GWY65" s="11"/>
      <c r="GWZ65" s="11"/>
      <c r="GXA65" s="11"/>
      <c r="GXB65" s="11"/>
      <c r="GXC65" s="11"/>
      <c r="GXD65" s="11"/>
      <c r="GXE65" s="11"/>
      <c r="GXF65" s="11"/>
      <c r="GXG65" s="11"/>
      <c r="GXH65" s="11"/>
      <c r="GXI65" s="11"/>
      <c r="GXJ65" s="11"/>
      <c r="GXK65" s="11"/>
      <c r="GXL65" s="11"/>
      <c r="GXM65" s="11"/>
      <c r="GXN65" s="11"/>
      <c r="GXO65" s="11"/>
      <c r="GXP65" s="11"/>
      <c r="GXQ65" s="11"/>
      <c r="GXR65" s="11"/>
      <c r="GXS65" s="11"/>
      <c r="GXT65" s="11"/>
      <c r="GXU65" s="11"/>
      <c r="GXV65" s="11"/>
      <c r="GXW65" s="11"/>
      <c r="GXX65" s="11"/>
      <c r="GXY65" s="11"/>
      <c r="GXZ65" s="11"/>
      <c r="GYA65" s="11"/>
      <c r="GYB65" s="11"/>
      <c r="GYC65" s="11"/>
      <c r="GYD65" s="11"/>
      <c r="GYE65" s="11"/>
      <c r="GYF65" s="11"/>
      <c r="GYG65" s="11"/>
      <c r="GYH65" s="11"/>
      <c r="GYI65" s="11"/>
      <c r="GYJ65" s="11"/>
      <c r="GYK65" s="11"/>
      <c r="GYL65" s="11"/>
      <c r="GYM65" s="11"/>
      <c r="GYN65" s="11"/>
      <c r="GYO65" s="11"/>
      <c r="GYP65" s="11"/>
      <c r="GYQ65" s="11"/>
      <c r="GYR65" s="11"/>
      <c r="GYS65" s="11"/>
      <c r="GYT65" s="11"/>
      <c r="GYU65" s="11"/>
      <c r="GYV65" s="11"/>
      <c r="GYW65" s="11"/>
      <c r="GYX65" s="11"/>
      <c r="GYY65" s="11"/>
      <c r="GYZ65" s="11"/>
      <c r="GZA65" s="11"/>
      <c r="GZB65" s="11"/>
      <c r="GZC65" s="11"/>
      <c r="GZD65" s="11"/>
      <c r="GZE65" s="11"/>
      <c r="GZF65" s="11"/>
      <c r="GZG65" s="11"/>
      <c r="GZH65" s="11"/>
      <c r="GZI65" s="11"/>
      <c r="GZJ65" s="11"/>
      <c r="GZK65" s="11"/>
      <c r="GZL65" s="11"/>
      <c r="GZM65" s="11"/>
      <c r="GZN65" s="11"/>
      <c r="GZO65" s="11"/>
      <c r="GZP65" s="11"/>
      <c r="GZQ65" s="11"/>
      <c r="GZR65" s="11"/>
      <c r="GZS65" s="11"/>
      <c r="GZT65" s="11"/>
      <c r="GZU65" s="11"/>
      <c r="GZV65" s="11"/>
      <c r="GZW65" s="11"/>
      <c r="GZX65" s="11"/>
      <c r="GZY65" s="11"/>
      <c r="GZZ65" s="11"/>
      <c r="HAA65" s="11"/>
      <c r="HAB65" s="11"/>
      <c r="HAC65" s="11"/>
      <c r="HAD65" s="11"/>
      <c r="HAE65" s="11"/>
      <c r="HAF65" s="11"/>
      <c r="HAG65" s="11"/>
      <c r="HAH65" s="11"/>
      <c r="HAI65" s="11"/>
      <c r="HAJ65" s="11"/>
      <c r="HAK65" s="11"/>
      <c r="HAL65" s="11"/>
      <c r="HAM65" s="11"/>
      <c r="HAN65" s="11"/>
      <c r="HAO65" s="11"/>
      <c r="HAP65" s="11"/>
      <c r="HAQ65" s="11"/>
      <c r="HAR65" s="11"/>
      <c r="HAS65" s="11"/>
      <c r="HAT65" s="11"/>
      <c r="HAU65" s="11"/>
      <c r="HAV65" s="11"/>
      <c r="HAW65" s="11"/>
      <c r="HAX65" s="11"/>
      <c r="HAY65" s="11"/>
      <c r="HAZ65" s="11"/>
      <c r="HBA65" s="11"/>
      <c r="HBB65" s="11"/>
      <c r="HBC65" s="11"/>
      <c r="HBD65" s="11"/>
      <c r="HBE65" s="11"/>
      <c r="HBF65" s="11"/>
      <c r="HBG65" s="11"/>
      <c r="HBH65" s="11"/>
      <c r="HBI65" s="11"/>
      <c r="HBJ65" s="11"/>
      <c r="HBK65" s="11"/>
      <c r="HBL65" s="11"/>
      <c r="HBM65" s="11"/>
      <c r="HBN65" s="11"/>
      <c r="HBO65" s="11"/>
      <c r="HBP65" s="11"/>
      <c r="HBQ65" s="11"/>
      <c r="HBR65" s="11"/>
      <c r="HBS65" s="11"/>
      <c r="HBT65" s="11"/>
      <c r="HBU65" s="11"/>
      <c r="HBV65" s="11"/>
      <c r="HBW65" s="11"/>
      <c r="HBX65" s="11"/>
      <c r="HBY65" s="11"/>
      <c r="HBZ65" s="11"/>
      <c r="HCA65" s="11"/>
      <c r="HCB65" s="11"/>
      <c r="HCC65" s="11"/>
      <c r="HCD65" s="11"/>
      <c r="HCE65" s="11"/>
      <c r="HCF65" s="11"/>
      <c r="HCG65" s="11"/>
      <c r="HCH65" s="11"/>
      <c r="HCI65" s="11"/>
      <c r="HCJ65" s="11"/>
      <c r="HCK65" s="11"/>
      <c r="HCL65" s="11"/>
      <c r="HCM65" s="11"/>
      <c r="HCN65" s="11"/>
      <c r="HCO65" s="11"/>
      <c r="HCP65" s="11"/>
      <c r="HCQ65" s="11"/>
      <c r="HCR65" s="11"/>
      <c r="HCS65" s="11"/>
      <c r="HCT65" s="11"/>
      <c r="HCU65" s="11"/>
      <c r="HCV65" s="11"/>
      <c r="HCW65" s="11"/>
      <c r="HCX65" s="11"/>
      <c r="HCY65" s="11"/>
      <c r="HCZ65" s="11"/>
      <c r="HDA65" s="11"/>
      <c r="HDB65" s="11"/>
      <c r="HDC65" s="11"/>
      <c r="HDD65" s="11"/>
      <c r="HDE65" s="11"/>
      <c r="HDF65" s="11"/>
      <c r="HDG65" s="11"/>
      <c r="HDH65" s="11"/>
      <c r="HDI65" s="11"/>
      <c r="HDJ65" s="11"/>
      <c r="HDK65" s="11"/>
      <c r="HDL65" s="11"/>
      <c r="HDM65" s="11"/>
      <c r="HDN65" s="11"/>
      <c r="HDO65" s="11"/>
      <c r="HDP65" s="11"/>
      <c r="HDQ65" s="11"/>
      <c r="HDR65" s="11"/>
      <c r="HDS65" s="11"/>
      <c r="HDT65" s="11"/>
      <c r="HDU65" s="11"/>
      <c r="HDV65" s="11"/>
      <c r="HDW65" s="11"/>
      <c r="HDX65" s="11"/>
      <c r="HDY65" s="11"/>
      <c r="HDZ65" s="11"/>
      <c r="HEA65" s="11"/>
      <c r="HEB65" s="11"/>
      <c r="HEC65" s="11"/>
      <c r="HED65" s="11"/>
      <c r="HEE65" s="11"/>
      <c r="HEF65" s="11"/>
      <c r="HEG65" s="11"/>
      <c r="HEH65" s="11"/>
      <c r="HEI65" s="11"/>
      <c r="HEJ65" s="11"/>
      <c r="HEK65" s="11"/>
      <c r="HEL65" s="11"/>
      <c r="HEM65" s="11"/>
      <c r="HEN65" s="11"/>
      <c r="HEO65" s="11"/>
      <c r="HEP65" s="11"/>
      <c r="HEQ65" s="11"/>
      <c r="HER65" s="11"/>
      <c r="HES65" s="11"/>
      <c r="HET65" s="11"/>
      <c r="HEU65" s="11"/>
      <c r="HEV65" s="11"/>
      <c r="HEW65" s="11"/>
      <c r="HEX65" s="11"/>
      <c r="HEY65" s="11"/>
      <c r="HEZ65" s="11"/>
      <c r="HFA65" s="11"/>
      <c r="HFB65" s="11"/>
      <c r="HFC65" s="11"/>
      <c r="HFD65" s="11"/>
      <c r="HFE65" s="11"/>
      <c r="HFF65" s="11"/>
      <c r="HFG65" s="11"/>
      <c r="HFH65" s="11"/>
      <c r="HFI65" s="11"/>
      <c r="HFJ65" s="11"/>
      <c r="HFK65" s="11"/>
      <c r="HFL65" s="11"/>
      <c r="HFM65" s="11"/>
      <c r="HFN65" s="11"/>
      <c r="HFO65" s="11"/>
      <c r="HFP65" s="11"/>
      <c r="HFQ65" s="11"/>
      <c r="HFR65" s="11"/>
      <c r="HFS65" s="11"/>
      <c r="HFT65" s="11"/>
      <c r="HFU65" s="11"/>
      <c r="HFV65" s="11"/>
      <c r="HFW65" s="11"/>
      <c r="HFX65" s="11"/>
      <c r="HFY65" s="11"/>
      <c r="HFZ65" s="11"/>
      <c r="HGA65" s="11"/>
      <c r="HGB65" s="11"/>
      <c r="HGC65" s="11"/>
      <c r="HGD65" s="11"/>
      <c r="HGE65" s="11"/>
      <c r="HGF65" s="11"/>
      <c r="HGG65" s="11"/>
      <c r="HGH65" s="11"/>
      <c r="HGI65" s="11"/>
      <c r="HGJ65" s="11"/>
      <c r="HGK65" s="11"/>
      <c r="HGL65" s="11"/>
      <c r="HGM65" s="11"/>
      <c r="HGN65" s="11"/>
      <c r="HGO65" s="11"/>
      <c r="HGP65" s="11"/>
      <c r="HGQ65" s="11"/>
      <c r="HGR65" s="11"/>
      <c r="HGS65" s="11"/>
      <c r="HGT65" s="11"/>
      <c r="HGU65" s="11"/>
      <c r="HGV65" s="11"/>
      <c r="HGW65" s="11"/>
      <c r="HGX65" s="11"/>
      <c r="HGY65" s="11"/>
      <c r="HGZ65" s="11"/>
      <c r="HHA65" s="11"/>
      <c r="HHB65" s="11"/>
      <c r="HHC65" s="11"/>
      <c r="HHD65" s="11"/>
      <c r="HHE65" s="11"/>
      <c r="HHF65" s="11"/>
      <c r="HHG65" s="11"/>
      <c r="HHH65" s="11"/>
      <c r="HHI65" s="11"/>
      <c r="HHJ65" s="11"/>
      <c r="HHK65" s="11"/>
      <c r="HHL65" s="11"/>
      <c r="HHM65" s="11"/>
      <c r="HHN65" s="11"/>
      <c r="HHO65" s="11"/>
      <c r="HHP65" s="11"/>
      <c r="HHQ65" s="11"/>
      <c r="HHR65" s="11"/>
      <c r="HHS65" s="11"/>
      <c r="HHT65" s="11"/>
      <c r="HHU65" s="11"/>
      <c r="HHV65" s="11"/>
      <c r="HHW65" s="11"/>
      <c r="HHX65" s="11"/>
      <c r="HHY65" s="11"/>
      <c r="HHZ65" s="11"/>
      <c r="HIA65" s="11"/>
      <c r="HIB65" s="11"/>
      <c r="HIC65" s="11"/>
      <c r="HID65" s="11"/>
      <c r="HIE65" s="11"/>
      <c r="HIF65" s="11"/>
      <c r="HIG65" s="11"/>
      <c r="HIH65" s="11"/>
      <c r="HII65" s="11"/>
      <c r="HIJ65" s="11"/>
      <c r="HIK65" s="11"/>
      <c r="HIL65" s="11"/>
      <c r="HIM65" s="11"/>
      <c r="HIN65" s="11"/>
      <c r="HIO65" s="11"/>
      <c r="HIP65" s="11"/>
      <c r="HIQ65" s="11"/>
      <c r="HIR65" s="11"/>
      <c r="HIS65" s="11"/>
      <c r="HIT65" s="11"/>
      <c r="HIU65" s="11"/>
      <c r="HIV65" s="11"/>
      <c r="HIW65" s="11"/>
      <c r="HIX65" s="11"/>
      <c r="HIY65" s="11"/>
      <c r="HIZ65" s="11"/>
      <c r="HJA65" s="11"/>
      <c r="HJB65" s="11"/>
      <c r="HJC65" s="11"/>
      <c r="HJD65" s="11"/>
      <c r="HJE65" s="11"/>
      <c r="HJF65" s="11"/>
      <c r="HJG65" s="11"/>
      <c r="HJH65" s="11"/>
      <c r="HJI65" s="11"/>
      <c r="HJJ65" s="11"/>
      <c r="HJK65" s="11"/>
      <c r="HJL65" s="11"/>
      <c r="HJM65" s="11"/>
      <c r="HJN65" s="11"/>
      <c r="HJO65" s="11"/>
      <c r="HJP65" s="11"/>
      <c r="HJQ65" s="11"/>
      <c r="HJR65" s="11"/>
      <c r="HJS65" s="11"/>
      <c r="HJT65" s="11"/>
      <c r="HJU65" s="11"/>
      <c r="HJV65" s="11"/>
      <c r="HJW65" s="11"/>
      <c r="HJX65" s="11"/>
      <c r="HJY65" s="11"/>
      <c r="HJZ65" s="11"/>
      <c r="HKA65" s="11"/>
      <c r="HKB65" s="11"/>
      <c r="HKC65" s="11"/>
      <c r="HKD65" s="11"/>
      <c r="HKE65" s="11"/>
      <c r="HKF65" s="11"/>
      <c r="HKG65" s="11"/>
      <c r="HKH65" s="11"/>
      <c r="HKI65" s="11"/>
      <c r="HKJ65" s="11"/>
      <c r="HKK65" s="11"/>
      <c r="HKL65" s="11"/>
      <c r="HKM65" s="11"/>
      <c r="HKN65" s="11"/>
      <c r="HKO65" s="11"/>
      <c r="HKP65" s="11"/>
      <c r="HKQ65" s="11"/>
      <c r="HKR65" s="11"/>
      <c r="HKS65" s="11"/>
      <c r="HKT65" s="11"/>
      <c r="HKU65" s="11"/>
      <c r="HKV65" s="11"/>
      <c r="HKW65" s="11"/>
      <c r="HKX65" s="11"/>
      <c r="HKY65" s="11"/>
      <c r="HKZ65" s="11"/>
      <c r="HLA65" s="11"/>
      <c r="HLB65" s="11"/>
      <c r="HLC65" s="11"/>
      <c r="HLD65" s="11"/>
      <c r="HLE65" s="11"/>
      <c r="HLF65" s="11"/>
      <c r="HLG65" s="11"/>
      <c r="HLH65" s="11"/>
      <c r="HLI65" s="11"/>
      <c r="HLJ65" s="11"/>
      <c r="HLK65" s="11"/>
      <c r="HLL65" s="11"/>
      <c r="HLM65" s="11"/>
      <c r="HLN65" s="11"/>
      <c r="HLO65" s="11"/>
      <c r="HLP65" s="11"/>
      <c r="HLQ65" s="11"/>
      <c r="HLR65" s="11"/>
      <c r="HLS65" s="11"/>
      <c r="HLT65" s="11"/>
      <c r="HLU65" s="11"/>
      <c r="HLV65" s="11"/>
      <c r="HLW65" s="11"/>
      <c r="HLX65" s="11"/>
      <c r="HLY65" s="11"/>
      <c r="HLZ65" s="11"/>
      <c r="HMA65" s="11"/>
      <c r="HMB65" s="11"/>
      <c r="HMC65" s="11"/>
      <c r="HMD65" s="11"/>
      <c r="HME65" s="11"/>
      <c r="HMF65" s="11"/>
      <c r="HMG65" s="11"/>
      <c r="HMH65" s="11"/>
      <c r="HMI65" s="11"/>
      <c r="HMJ65" s="11"/>
      <c r="HMK65" s="11"/>
      <c r="HML65" s="11"/>
      <c r="HMM65" s="11"/>
      <c r="HMN65" s="11"/>
      <c r="HMO65" s="11"/>
      <c r="HMP65" s="11"/>
      <c r="HMQ65" s="11"/>
      <c r="HMR65" s="11"/>
      <c r="HMS65" s="11"/>
      <c r="HMT65" s="11"/>
      <c r="HMU65" s="11"/>
      <c r="HMV65" s="11"/>
      <c r="HMW65" s="11"/>
      <c r="HMX65" s="11"/>
      <c r="HMY65" s="11"/>
      <c r="HMZ65" s="11"/>
      <c r="HNA65" s="11"/>
      <c r="HNB65" s="11"/>
      <c r="HNC65" s="11"/>
      <c r="HND65" s="11"/>
      <c r="HNE65" s="11"/>
      <c r="HNF65" s="11"/>
      <c r="HNG65" s="11"/>
      <c r="HNH65" s="11"/>
      <c r="HNI65" s="11"/>
      <c r="HNJ65" s="11"/>
      <c r="HNK65" s="11"/>
      <c r="HNL65" s="11"/>
      <c r="HNM65" s="11"/>
      <c r="HNN65" s="11"/>
      <c r="HNO65" s="11"/>
      <c r="HNP65" s="11"/>
      <c r="HNQ65" s="11"/>
      <c r="HNR65" s="11"/>
      <c r="HNS65" s="11"/>
      <c r="HNT65" s="11"/>
      <c r="HNU65" s="11"/>
      <c r="HNV65" s="11"/>
      <c r="HNW65" s="11"/>
      <c r="HNX65" s="11"/>
      <c r="HNY65" s="11"/>
      <c r="HNZ65" s="11"/>
      <c r="HOA65" s="11"/>
      <c r="HOB65" s="11"/>
      <c r="HOC65" s="11"/>
      <c r="HOD65" s="11"/>
      <c r="HOE65" s="11"/>
      <c r="HOF65" s="11"/>
      <c r="HOG65" s="11"/>
      <c r="HOH65" s="11"/>
      <c r="HOI65" s="11"/>
      <c r="HOJ65" s="11"/>
      <c r="HOK65" s="11"/>
      <c r="HOL65" s="11"/>
      <c r="HOM65" s="11"/>
      <c r="HON65" s="11"/>
      <c r="HOO65" s="11"/>
      <c r="HOP65" s="11"/>
      <c r="HOQ65" s="11"/>
      <c r="HOR65" s="11"/>
      <c r="HOS65" s="11"/>
      <c r="HOT65" s="11"/>
      <c r="HOU65" s="11"/>
      <c r="HOV65" s="11"/>
      <c r="HOW65" s="11"/>
      <c r="HOX65" s="11"/>
      <c r="HOY65" s="11"/>
      <c r="HOZ65" s="11"/>
      <c r="HPA65" s="11"/>
      <c r="HPB65" s="11"/>
      <c r="HPC65" s="11"/>
      <c r="HPD65" s="11"/>
      <c r="HPE65" s="11"/>
      <c r="HPF65" s="11"/>
      <c r="HPG65" s="11"/>
      <c r="HPH65" s="11"/>
      <c r="HPI65" s="11"/>
      <c r="HPJ65" s="11"/>
      <c r="HPK65" s="11"/>
      <c r="HPL65" s="11"/>
      <c r="HPM65" s="11"/>
      <c r="HPN65" s="11"/>
      <c r="HPO65" s="11"/>
      <c r="HPP65" s="11"/>
      <c r="HPQ65" s="11"/>
      <c r="HPR65" s="11"/>
      <c r="HPS65" s="11"/>
      <c r="HPT65" s="11"/>
      <c r="HPU65" s="11"/>
      <c r="HPV65" s="11"/>
      <c r="HPW65" s="11"/>
      <c r="HPX65" s="11"/>
      <c r="HPY65" s="11"/>
      <c r="HPZ65" s="11"/>
      <c r="HQA65" s="11"/>
      <c r="HQB65" s="11"/>
      <c r="HQC65" s="11"/>
      <c r="HQD65" s="11"/>
      <c r="HQE65" s="11"/>
      <c r="HQF65" s="11"/>
      <c r="HQG65" s="11"/>
      <c r="HQH65" s="11"/>
      <c r="HQI65" s="11"/>
      <c r="HQJ65" s="11"/>
      <c r="HQK65" s="11"/>
      <c r="HQL65" s="11"/>
      <c r="HQM65" s="11"/>
      <c r="HQN65" s="11"/>
      <c r="HQO65" s="11"/>
      <c r="HQP65" s="11"/>
      <c r="HQQ65" s="11"/>
      <c r="HQR65" s="11"/>
      <c r="HQS65" s="11"/>
      <c r="HQT65" s="11"/>
      <c r="HQU65" s="11"/>
      <c r="HQV65" s="11"/>
      <c r="HQW65" s="11"/>
      <c r="HQX65" s="11"/>
      <c r="HQY65" s="11"/>
      <c r="HQZ65" s="11"/>
      <c r="HRA65" s="11"/>
      <c r="HRB65" s="11"/>
      <c r="HRC65" s="11"/>
      <c r="HRD65" s="11"/>
      <c r="HRE65" s="11"/>
      <c r="HRF65" s="11"/>
      <c r="HRG65" s="11"/>
      <c r="HRH65" s="11"/>
      <c r="HRI65" s="11"/>
      <c r="HRJ65" s="11"/>
      <c r="HRK65" s="11"/>
      <c r="HRL65" s="11"/>
      <c r="HRM65" s="11"/>
      <c r="HRN65" s="11"/>
      <c r="HRO65" s="11"/>
      <c r="HRP65" s="11"/>
      <c r="HRQ65" s="11"/>
      <c r="HRR65" s="11"/>
      <c r="HRS65" s="11"/>
      <c r="HRT65" s="11"/>
      <c r="HRU65" s="11"/>
      <c r="HRV65" s="11"/>
      <c r="HRW65" s="11"/>
      <c r="HRX65" s="11"/>
      <c r="HRY65" s="11"/>
      <c r="HRZ65" s="11"/>
      <c r="HSA65" s="11"/>
      <c r="HSB65" s="11"/>
      <c r="HSC65" s="11"/>
      <c r="HSD65" s="11"/>
      <c r="HSE65" s="11"/>
      <c r="HSF65" s="11"/>
      <c r="HSG65" s="11"/>
      <c r="HSH65" s="11"/>
      <c r="HSI65" s="11"/>
      <c r="HSJ65" s="11"/>
      <c r="HSK65" s="11"/>
      <c r="HSL65" s="11"/>
      <c r="HSM65" s="11"/>
      <c r="HSN65" s="11"/>
      <c r="HSO65" s="11"/>
      <c r="HSP65" s="11"/>
      <c r="HSQ65" s="11"/>
      <c r="HSR65" s="11"/>
      <c r="HSS65" s="11"/>
      <c r="HST65" s="11"/>
      <c r="HSU65" s="11"/>
      <c r="HSV65" s="11"/>
      <c r="HSW65" s="11"/>
      <c r="HSX65" s="11"/>
      <c r="HSY65" s="11"/>
      <c r="HSZ65" s="11"/>
      <c r="HTA65" s="11"/>
      <c r="HTB65" s="11"/>
      <c r="HTC65" s="11"/>
      <c r="HTD65" s="11"/>
      <c r="HTE65" s="11"/>
      <c r="HTF65" s="11"/>
      <c r="HTG65" s="11"/>
      <c r="HTH65" s="11"/>
      <c r="HTI65" s="11"/>
      <c r="HTJ65" s="11"/>
      <c r="HTK65" s="11"/>
      <c r="HTL65" s="11"/>
      <c r="HTM65" s="11"/>
      <c r="HTN65" s="11"/>
      <c r="HTO65" s="11"/>
      <c r="HTP65" s="11"/>
      <c r="HTQ65" s="11"/>
      <c r="HTR65" s="11"/>
      <c r="HTS65" s="11"/>
      <c r="HTT65" s="11"/>
      <c r="HTU65" s="11"/>
      <c r="HTV65" s="11"/>
      <c r="HTW65" s="11"/>
      <c r="HTX65" s="11"/>
      <c r="HTY65" s="11"/>
      <c r="HTZ65" s="11"/>
      <c r="HUA65" s="11"/>
      <c r="HUB65" s="11"/>
      <c r="HUC65" s="11"/>
      <c r="HUD65" s="11"/>
      <c r="HUE65" s="11"/>
      <c r="HUF65" s="11"/>
      <c r="HUG65" s="11"/>
      <c r="HUH65" s="11"/>
      <c r="HUI65" s="11"/>
      <c r="HUJ65" s="11"/>
      <c r="HUK65" s="11"/>
      <c r="HUL65" s="11"/>
      <c r="HUM65" s="11"/>
      <c r="HUN65" s="11"/>
      <c r="HUO65" s="11"/>
      <c r="HUP65" s="11"/>
      <c r="HUQ65" s="11"/>
      <c r="HUR65" s="11"/>
      <c r="HUS65" s="11"/>
      <c r="HUT65" s="11"/>
      <c r="HUU65" s="11"/>
      <c r="HUV65" s="11"/>
      <c r="HUW65" s="11"/>
      <c r="HUX65" s="11"/>
      <c r="HUY65" s="11"/>
      <c r="HUZ65" s="11"/>
      <c r="HVA65" s="11"/>
      <c r="HVB65" s="11"/>
      <c r="HVC65" s="11"/>
      <c r="HVD65" s="11"/>
      <c r="HVE65" s="11"/>
      <c r="HVF65" s="11"/>
      <c r="HVG65" s="11"/>
      <c r="HVH65" s="11"/>
      <c r="HVI65" s="11"/>
      <c r="HVJ65" s="11"/>
      <c r="HVK65" s="11"/>
      <c r="HVL65" s="11"/>
      <c r="HVM65" s="11"/>
      <c r="HVN65" s="11"/>
      <c r="HVO65" s="11"/>
      <c r="HVP65" s="11"/>
      <c r="HVQ65" s="11"/>
      <c r="HVR65" s="11"/>
      <c r="HVS65" s="11"/>
      <c r="HVT65" s="11"/>
      <c r="HVU65" s="11"/>
      <c r="HVV65" s="11"/>
      <c r="HVW65" s="11"/>
      <c r="HVX65" s="11"/>
      <c r="HVY65" s="11"/>
      <c r="HVZ65" s="11"/>
      <c r="HWA65" s="11"/>
      <c r="HWB65" s="11"/>
      <c r="HWC65" s="11"/>
      <c r="HWD65" s="11"/>
      <c r="HWE65" s="11"/>
      <c r="HWF65" s="11"/>
      <c r="HWG65" s="11"/>
      <c r="HWH65" s="11"/>
      <c r="HWI65" s="11"/>
      <c r="HWJ65" s="11"/>
      <c r="HWK65" s="11"/>
      <c r="HWL65" s="11"/>
      <c r="HWM65" s="11"/>
      <c r="HWN65" s="11"/>
      <c r="HWO65" s="11"/>
      <c r="HWP65" s="11"/>
      <c r="HWQ65" s="11"/>
      <c r="HWR65" s="11"/>
      <c r="HWS65" s="11"/>
      <c r="HWT65" s="11"/>
      <c r="HWU65" s="11"/>
      <c r="HWV65" s="11"/>
      <c r="HWW65" s="11"/>
      <c r="HWX65" s="11"/>
      <c r="HWY65" s="11"/>
      <c r="HWZ65" s="11"/>
      <c r="HXA65" s="11"/>
      <c r="HXB65" s="11"/>
      <c r="HXC65" s="11"/>
      <c r="HXD65" s="11"/>
      <c r="HXE65" s="11"/>
      <c r="HXF65" s="11"/>
      <c r="HXG65" s="11"/>
      <c r="HXH65" s="11"/>
      <c r="HXI65" s="11"/>
      <c r="HXJ65" s="11"/>
      <c r="HXK65" s="11"/>
      <c r="HXL65" s="11"/>
      <c r="HXM65" s="11"/>
      <c r="HXN65" s="11"/>
      <c r="HXO65" s="11"/>
      <c r="HXP65" s="11"/>
      <c r="HXQ65" s="11"/>
      <c r="HXR65" s="11"/>
      <c r="HXS65" s="11"/>
      <c r="HXT65" s="11"/>
      <c r="HXU65" s="11"/>
      <c r="HXV65" s="11"/>
      <c r="HXW65" s="11"/>
      <c r="HXX65" s="11"/>
      <c r="HXY65" s="11"/>
      <c r="HXZ65" s="11"/>
      <c r="HYA65" s="11"/>
      <c r="HYB65" s="11"/>
      <c r="HYC65" s="11"/>
      <c r="HYD65" s="11"/>
      <c r="HYE65" s="11"/>
      <c r="HYF65" s="11"/>
      <c r="HYG65" s="11"/>
      <c r="HYH65" s="11"/>
      <c r="HYI65" s="11"/>
      <c r="HYJ65" s="11"/>
      <c r="HYK65" s="11"/>
      <c r="HYL65" s="11"/>
      <c r="HYM65" s="11"/>
      <c r="HYN65" s="11"/>
      <c r="HYO65" s="11"/>
      <c r="HYP65" s="11"/>
      <c r="HYQ65" s="11"/>
      <c r="HYR65" s="11"/>
      <c r="HYS65" s="11"/>
      <c r="HYT65" s="11"/>
      <c r="HYU65" s="11"/>
      <c r="HYV65" s="11"/>
      <c r="HYW65" s="11"/>
      <c r="HYX65" s="11"/>
      <c r="HYY65" s="11"/>
      <c r="HYZ65" s="11"/>
      <c r="HZA65" s="11"/>
      <c r="HZB65" s="11"/>
      <c r="HZC65" s="11"/>
      <c r="HZD65" s="11"/>
      <c r="HZE65" s="11"/>
      <c r="HZF65" s="11"/>
      <c r="HZG65" s="11"/>
      <c r="HZH65" s="11"/>
      <c r="HZI65" s="11"/>
      <c r="HZJ65" s="11"/>
      <c r="HZK65" s="11"/>
      <c r="HZL65" s="11"/>
      <c r="HZM65" s="11"/>
      <c r="HZN65" s="11"/>
      <c r="HZO65" s="11"/>
      <c r="HZP65" s="11"/>
      <c r="HZQ65" s="11"/>
      <c r="HZR65" s="11"/>
      <c r="HZS65" s="11"/>
      <c r="HZT65" s="11"/>
      <c r="HZU65" s="11"/>
      <c r="HZV65" s="11"/>
      <c r="HZW65" s="11"/>
      <c r="HZX65" s="11"/>
      <c r="HZY65" s="11"/>
      <c r="HZZ65" s="11"/>
      <c r="IAA65" s="11"/>
      <c r="IAB65" s="11"/>
      <c r="IAC65" s="11"/>
      <c r="IAD65" s="11"/>
      <c r="IAE65" s="11"/>
      <c r="IAF65" s="11"/>
      <c r="IAG65" s="11"/>
      <c r="IAH65" s="11"/>
      <c r="IAI65" s="11"/>
      <c r="IAJ65" s="11"/>
      <c r="IAK65" s="11"/>
      <c r="IAL65" s="11"/>
      <c r="IAM65" s="11"/>
      <c r="IAN65" s="11"/>
      <c r="IAO65" s="11"/>
      <c r="IAP65" s="11"/>
      <c r="IAQ65" s="11"/>
      <c r="IAR65" s="11"/>
      <c r="IAS65" s="11"/>
      <c r="IAT65" s="11"/>
      <c r="IAU65" s="11"/>
      <c r="IAV65" s="11"/>
      <c r="IAW65" s="11"/>
      <c r="IAX65" s="11"/>
      <c r="IAY65" s="11"/>
      <c r="IAZ65" s="11"/>
      <c r="IBA65" s="11"/>
      <c r="IBB65" s="11"/>
      <c r="IBC65" s="11"/>
      <c r="IBD65" s="11"/>
      <c r="IBE65" s="11"/>
      <c r="IBF65" s="11"/>
      <c r="IBG65" s="11"/>
      <c r="IBH65" s="11"/>
      <c r="IBI65" s="11"/>
      <c r="IBJ65" s="11"/>
      <c r="IBK65" s="11"/>
      <c r="IBL65" s="11"/>
      <c r="IBM65" s="11"/>
      <c r="IBN65" s="11"/>
      <c r="IBO65" s="11"/>
      <c r="IBP65" s="11"/>
      <c r="IBQ65" s="11"/>
      <c r="IBR65" s="11"/>
      <c r="IBS65" s="11"/>
      <c r="IBT65" s="11"/>
      <c r="IBU65" s="11"/>
      <c r="IBV65" s="11"/>
      <c r="IBW65" s="11"/>
      <c r="IBX65" s="11"/>
      <c r="IBY65" s="11"/>
      <c r="IBZ65" s="11"/>
      <c r="ICA65" s="11"/>
      <c r="ICB65" s="11"/>
      <c r="ICC65" s="11"/>
      <c r="ICD65" s="11"/>
      <c r="ICE65" s="11"/>
      <c r="ICF65" s="11"/>
      <c r="ICG65" s="11"/>
      <c r="ICH65" s="11"/>
      <c r="ICI65" s="11"/>
      <c r="ICJ65" s="11"/>
      <c r="ICK65" s="11"/>
      <c r="ICL65" s="11"/>
      <c r="ICM65" s="11"/>
      <c r="ICN65" s="11"/>
      <c r="ICO65" s="11"/>
      <c r="ICP65" s="11"/>
      <c r="ICQ65" s="11"/>
      <c r="ICR65" s="11"/>
      <c r="ICS65" s="11"/>
      <c r="ICT65" s="11"/>
      <c r="ICU65" s="11"/>
      <c r="ICV65" s="11"/>
      <c r="ICW65" s="11"/>
      <c r="ICX65" s="11"/>
      <c r="ICY65" s="11"/>
      <c r="ICZ65" s="11"/>
      <c r="IDA65" s="11"/>
      <c r="IDB65" s="11"/>
      <c r="IDC65" s="11"/>
      <c r="IDD65" s="11"/>
      <c r="IDE65" s="11"/>
      <c r="IDF65" s="11"/>
      <c r="IDG65" s="11"/>
      <c r="IDH65" s="11"/>
      <c r="IDI65" s="11"/>
      <c r="IDJ65" s="11"/>
      <c r="IDK65" s="11"/>
      <c r="IDL65" s="11"/>
      <c r="IDM65" s="11"/>
      <c r="IDN65" s="11"/>
      <c r="IDO65" s="11"/>
      <c r="IDP65" s="11"/>
      <c r="IDQ65" s="11"/>
      <c r="IDR65" s="11"/>
      <c r="IDS65" s="11"/>
      <c r="IDT65" s="11"/>
      <c r="IDU65" s="11"/>
      <c r="IDV65" s="11"/>
      <c r="IDW65" s="11"/>
      <c r="IDX65" s="11"/>
      <c r="IDY65" s="11"/>
      <c r="IDZ65" s="11"/>
      <c r="IEA65" s="11"/>
      <c r="IEB65" s="11"/>
      <c r="IEC65" s="11"/>
      <c r="IED65" s="11"/>
      <c r="IEE65" s="11"/>
      <c r="IEF65" s="11"/>
      <c r="IEG65" s="11"/>
      <c r="IEH65" s="11"/>
      <c r="IEI65" s="11"/>
      <c r="IEJ65" s="11"/>
      <c r="IEK65" s="11"/>
      <c r="IEL65" s="11"/>
      <c r="IEM65" s="11"/>
      <c r="IEN65" s="11"/>
      <c r="IEO65" s="11"/>
      <c r="IEP65" s="11"/>
      <c r="IEQ65" s="11"/>
      <c r="IER65" s="11"/>
      <c r="IES65" s="11"/>
      <c r="IET65" s="11"/>
      <c r="IEU65" s="11"/>
      <c r="IEV65" s="11"/>
      <c r="IEW65" s="11"/>
      <c r="IEX65" s="11"/>
      <c r="IEY65" s="11"/>
      <c r="IEZ65" s="11"/>
      <c r="IFA65" s="11"/>
      <c r="IFB65" s="11"/>
      <c r="IFC65" s="11"/>
      <c r="IFD65" s="11"/>
      <c r="IFE65" s="11"/>
      <c r="IFF65" s="11"/>
      <c r="IFG65" s="11"/>
      <c r="IFH65" s="11"/>
      <c r="IFI65" s="11"/>
      <c r="IFJ65" s="11"/>
      <c r="IFK65" s="11"/>
      <c r="IFL65" s="11"/>
      <c r="IFM65" s="11"/>
      <c r="IFN65" s="11"/>
      <c r="IFO65" s="11"/>
      <c r="IFP65" s="11"/>
      <c r="IFQ65" s="11"/>
      <c r="IFR65" s="11"/>
      <c r="IFS65" s="11"/>
      <c r="IFT65" s="11"/>
      <c r="IFU65" s="11"/>
      <c r="IFV65" s="11"/>
      <c r="IFW65" s="11"/>
      <c r="IFX65" s="11"/>
      <c r="IFY65" s="11"/>
      <c r="IFZ65" s="11"/>
      <c r="IGA65" s="11"/>
      <c r="IGB65" s="11"/>
      <c r="IGC65" s="11"/>
      <c r="IGD65" s="11"/>
      <c r="IGE65" s="11"/>
      <c r="IGF65" s="11"/>
      <c r="IGG65" s="11"/>
      <c r="IGH65" s="11"/>
      <c r="IGI65" s="11"/>
      <c r="IGJ65" s="11"/>
      <c r="IGK65" s="11"/>
      <c r="IGL65" s="11"/>
      <c r="IGM65" s="11"/>
      <c r="IGN65" s="11"/>
      <c r="IGO65" s="11"/>
      <c r="IGP65" s="11"/>
      <c r="IGQ65" s="11"/>
      <c r="IGR65" s="11"/>
      <c r="IGS65" s="11"/>
      <c r="IGT65" s="11"/>
      <c r="IGU65" s="11"/>
      <c r="IGV65" s="11"/>
      <c r="IGW65" s="11"/>
      <c r="IGX65" s="11"/>
      <c r="IGY65" s="11"/>
      <c r="IGZ65" s="11"/>
      <c r="IHA65" s="11"/>
      <c r="IHB65" s="11"/>
      <c r="IHC65" s="11"/>
      <c r="IHD65" s="11"/>
      <c r="IHE65" s="11"/>
      <c r="IHF65" s="11"/>
      <c r="IHG65" s="11"/>
      <c r="IHH65" s="11"/>
      <c r="IHI65" s="11"/>
      <c r="IHJ65" s="11"/>
      <c r="IHK65" s="11"/>
      <c r="IHL65" s="11"/>
      <c r="IHM65" s="11"/>
      <c r="IHN65" s="11"/>
      <c r="IHO65" s="11"/>
      <c r="IHP65" s="11"/>
      <c r="IHQ65" s="11"/>
      <c r="IHR65" s="11"/>
      <c r="IHS65" s="11"/>
      <c r="IHT65" s="11"/>
      <c r="IHU65" s="11"/>
      <c r="IHV65" s="11"/>
      <c r="IHW65" s="11"/>
      <c r="IHX65" s="11"/>
      <c r="IHY65" s="11"/>
      <c r="IHZ65" s="11"/>
      <c r="IIA65" s="11"/>
      <c r="IIB65" s="11"/>
      <c r="IIC65" s="11"/>
      <c r="IID65" s="11"/>
      <c r="IIE65" s="11"/>
      <c r="IIF65" s="11"/>
      <c r="IIG65" s="11"/>
      <c r="IIH65" s="11"/>
      <c r="III65" s="11"/>
      <c r="IIJ65" s="11"/>
      <c r="IIK65" s="11"/>
      <c r="IIL65" s="11"/>
      <c r="IIM65" s="11"/>
      <c r="IIN65" s="11"/>
      <c r="IIO65" s="11"/>
      <c r="IIP65" s="11"/>
      <c r="IIQ65" s="11"/>
      <c r="IIR65" s="11"/>
      <c r="IIS65" s="11"/>
      <c r="IIT65" s="11"/>
      <c r="IIU65" s="11"/>
      <c r="IIV65" s="11"/>
      <c r="IIW65" s="11"/>
      <c r="IIX65" s="11"/>
      <c r="IIY65" s="11"/>
      <c r="IIZ65" s="11"/>
      <c r="IJA65" s="11"/>
      <c r="IJB65" s="11"/>
      <c r="IJC65" s="11"/>
      <c r="IJD65" s="11"/>
      <c r="IJE65" s="11"/>
      <c r="IJF65" s="11"/>
      <c r="IJG65" s="11"/>
      <c r="IJH65" s="11"/>
      <c r="IJI65" s="11"/>
      <c r="IJJ65" s="11"/>
      <c r="IJK65" s="11"/>
      <c r="IJL65" s="11"/>
      <c r="IJM65" s="11"/>
      <c r="IJN65" s="11"/>
      <c r="IJO65" s="11"/>
      <c r="IJP65" s="11"/>
      <c r="IJQ65" s="11"/>
      <c r="IJR65" s="11"/>
      <c r="IJS65" s="11"/>
      <c r="IJT65" s="11"/>
      <c r="IJU65" s="11"/>
      <c r="IJV65" s="11"/>
      <c r="IJW65" s="11"/>
      <c r="IJX65" s="11"/>
      <c r="IJY65" s="11"/>
      <c r="IJZ65" s="11"/>
      <c r="IKA65" s="11"/>
      <c r="IKB65" s="11"/>
      <c r="IKC65" s="11"/>
      <c r="IKD65" s="11"/>
      <c r="IKE65" s="11"/>
      <c r="IKF65" s="11"/>
      <c r="IKG65" s="11"/>
      <c r="IKH65" s="11"/>
      <c r="IKI65" s="11"/>
      <c r="IKJ65" s="11"/>
      <c r="IKK65" s="11"/>
      <c r="IKL65" s="11"/>
      <c r="IKM65" s="11"/>
      <c r="IKN65" s="11"/>
      <c r="IKO65" s="11"/>
      <c r="IKP65" s="11"/>
      <c r="IKQ65" s="11"/>
      <c r="IKR65" s="11"/>
      <c r="IKS65" s="11"/>
      <c r="IKT65" s="11"/>
      <c r="IKU65" s="11"/>
      <c r="IKV65" s="11"/>
      <c r="IKW65" s="11"/>
      <c r="IKX65" s="11"/>
      <c r="IKY65" s="11"/>
      <c r="IKZ65" s="11"/>
      <c r="ILA65" s="11"/>
      <c r="ILB65" s="11"/>
      <c r="ILC65" s="11"/>
      <c r="ILD65" s="11"/>
      <c r="ILE65" s="11"/>
      <c r="ILF65" s="11"/>
      <c r="ILG65" s="11"/>
      <c r="ILH65" s="11"/>
      <c r="ILI65" s="11"/>
      <c r="ILJ65" s="11"/>
      <c r="ILK65" s="11"/>
      <c r="ILL65" s="11"/>
      <c r="ILM65" s="11"/>
      <c r="ILN65" s="11"/>
      <c r="ILO65" s="11"/>
      <c r="ILP65" s="11"/>
      <c r="ILQ65" s="11"/>
      <c r="ILR65" s="11"/>
      <c r="ILS65" s="11"/>
      <c r="ILT65" s="11"/>
      <c r="ILU65" s="11"/>
      <c r="ILV65" s="11"/>
      <c r="ILW65" s="11"/>
      <c r="ILX65" s="11"/>
      <c r="ILY65" s="11"/>
      <c r="ILZ65" s="11"/>
      <c r="IMA65" s="11"/>
      <c r="IMB65" s="11"/>
      <c r="IMC65" s="11"/>
      <c r="IMD65" s="11"/>
      <c r="IME65" s="11"/>
      <c r="IMF65" s="11"/>
      <c r="IMG65" s="11"/>
      <c r="IMH65" s="11"/>
      <c r="IMI65" s="11"/>
      <c r="IMJ65" s="11"/>
      <c r="IMK65" s="11"/>
      <c r="IML65" s="11"/>
      <c r="IMM65" s="11"/>
      <c r="IMN65" s="11"/>
      <c r="IMO65" s="11"/>
      <c r="IMP65" s="11"/>
      <c r="IMQ65" s="11"/>
      <c r="IMR65" s="11"/>
      <c r="IMS65" s="11"/>
      <c r="IMT65" s="11"/>
      <c r="IMU65" s="11"/>
      <c r="IMV65" s="11"/>
      <c r="IMW65" s="11"/>
      <c r="IMX65" s="11"/>
      <c r="IMY65" s="11"/>
      <c r="IMZ65" s="11"/>
      <c r="INA65" s="11"/>
      <c r="INB65" s="11"/>
      <c r="INC65" s="11"/>
      <c r="IND65" s="11"/>
      <c r="INE65" s="11"/>
      <c r="INF65" s="11"/>
      <c r="ING65" s="11"/>
      <c r="INH65" s="11"/>
      <c r="INI65" s="11"/>
      <c r="INJ65" s="11"/>
      <c r="INK65" s="11"/>
      <c r="INL65" s="11"/>
      <c r="INM65" s="11"/>
      <c r="INN65" s="11"/>
      <c r="INO65" s="11"/>
      <c r="INP65" s="11"/>
      <c r="INQ65" s="11"/>
      <c r="INR65" s="11"/>
      <c r="INS65" s="11"/>
      <c r="INT65" s="11"/>
      <c r="INU65" s="11"/>
      <c r="INV65" s="11"/>
      <c r="INW65" s="11"/>
      <c r="INX65" s="11"/>
      <c r="INY65" s="11"/>
      <c r="INZ65" s="11"/>
      <c r="IOA65" s="11"/>
      <c r="IOB65" s="11"/>
      <c r="IOC65" s="11"/>
      <c r="IOD65" s="11"/>
      <c r="IOE65" s="11"/>
      <c r="IOF65" s="11"/>
      <c r="IOG65" s="11"/>
      <c r="IOH65" s="11"/>
      <c r="IOI65" s="11"/>
      <c r="IOJ65" s="11"/>
      <c r="IOK65" s="11"/>
      <c r="IOL65" s="11"/>
      <c r="IOM65" s="11"/>
      <c r="ION65" s="11"/>
      <c r="IOO65" s="11"/>
      <c r="IOP65" s="11"/>
      <c r="IOQ65" s="11"/>
      <c r="IOR65" s="11"/>
      <c r="IOS65" s="11"/>
      <c r="IOT65" s="11"/>
      <c r="IOU65" s="11"/>
      <c r="IOV65" s="11"/>
      <c r="IOW65" s="11"/>
      <c r="IOX65" s="11"/>
      <c r="IOY65" s="11"/>
      <c r="IOZ65" s="11"/>
      <c r="IPA65" s="11"/>
      <c r="IPB65" s="11"/>
      <c r="IPC65" s="11"/>
      <c r="IPD65" s="11"/>
      <c r="IPE65" s="11"/>
      <c r="IPF65" s="11"/>
      <c r="IPG65" s="11"/>
      <c r="IPH65" s="11"/>
      <c r="IPI65" s="11"/>
      <c r="IPJ65" s="11"/>
      <c r="IPK65" s="11"/>
      <c r="IPL65" s="11"/>
      <c r="IPM65" s="11"/>
      <c r="IPN65" s="11"/>
      <c r="IPO65" s="11"/>
      <c r="IPP65" s="11"/>
      <c r="IPQ65" s="11"/>
      <c r="IPR65" s="11"/>
      <c r="IPS65" s="11"/>
      <c r="IPT65" s="11"/>
      <c r="IPU65" s="11"/>
      <c r="IPV65" s="11"/>
      <c r="IPW65" s="11"/>
      <c r="IPX65" s="11"/>
      <c r="IPY65" s="11"/>
      <c r="IPZ65" s="11"/>
      <c r="IQA65" s="11"/>
      <c r="IQB65" s="11"/>
      <c r="IQC65" s="11"/>
      <c r="IQD65" s="11"/>
      <c r="IQE65" s="11"/>
      <c r="IQF65" s="11"/>
      <c r="IQG65" s="11"/>
      <c r="IQH65" s="11"/>
      <c r="IQI65" s="11"/>
      <c r="IQJ65" s="11"/>
      <c r="IQK65" s="11"/>
      <c r="IQL65" s="11"/>
      <c r="IQM65" s="11"/>
      <c r="IQN65" s="11"/>
      <c r="IQO65" s="11"/>
      <c r="IQP65" s="11"/>
      <c r="IQQ65" s="11"/>
      <c r="IQR65" s="11"/>
      <c r="IQS65" s="11"/>
      <c r="IQT65" s="11"/>
      <c r="IQU65" s="11"/>
      <c r="IQV65" s="11"/>
      <c r="IQW65" s="11"/>
      <c r="IQX65" s="11"/>
      <c r="IQY65" s="11"/>
      <c r="IQZ65" s="11"/>
      <c r="IRA65" s="11"/>
      <c r="IRB65" s="11"/>
      <c r="IRC65" s="11"/>
      <c r="IRD65" s="11"/>
      <c r="IRE65" s="11"/>
      <c r="IRF65" s="11"/>
      <c r="IRG65" s="11"/>
      <c r="IRH65" s="11"/>
      <c r="IRI65" s="11"/>
      <c r="IRJ65" s="11"/>
      <c r="IRK65" s="11"/>
      <c r="IRL65" s="11"/>
      <c r="IRM65" s="11"/>
      <c r="IRN65" s="11"/>
      <c r="IRO65" s="11"/>
      <c r="IRP65" s="11"/>
      <c r="IRQ65" s="11"/>
      <c r="IRR65" s="11"/>
      <c r="IRS65" s="11"/>
      <c r="IRT65" s="11"/>
      <c r="IRU65" s="11"/>
      <c r="IRV65" s="11"/>
      <c r="IRW65" s="11"/>
      <c r="IRX65" s="11"/>
      <c r="IRY65" s="11"/>
      <c r="IRZ65" s="11"/>
      <c r="ISA65" s="11"/>
      <c r="ISB65" s="11"/>
      <c r="ISC65" s="11"/>
      <c r="ISD65" s="11"/>
      <c r="ISE65" s="11"/>
      <c r="ISF65" s="11"/>
      <c r="ISG65" s="11"/>
      <c r="ISH65" s="11"/>
      <c r="ISI65" s="11"/>
      <c r="ISJ65" s="11"/>
      <c r="ISK65" s="11"/>
      <c r="ISL65" s="11"/>
      <c r="ISM65" s="11"/>
      <c r="ISN65" s="11"/>
      <c r="ISO65" s="11"/>
      <c r="ISP65" s="11"/>
      <c r="ISQ65" s="11"/>
      <c r="ISR65" s="11"/>
      <c r="ISS65" s="11"/>
      <c r="IST65" s="11"/>
      <c r="ISU65" s="11"/>
      <c r="ISV65" s="11"/>
      <c r="ISW65" s="11"/>
      <c r="ISX65" s="11"/>
      <c r="ISY65" s="11"/>
      <c r="ISZ65" s="11"/>
      <c r="ITA65" s="11"/>
      <c r="ITB65" s="11"/>
      <c r="ITC65" s="11"/>
      <c r="ITD65" s="11"/>
      <c r="ITE65" s="11"/>
      <c r="ITF65" s="11"/>
      <c r="ITG65" s="11"/>
      <c r="ITH65" s="11"/>
      <c r="ITI65" s="11"/>
      <c r="ITJ65" s="11"/>
      <c r="ITK65" s="11"/>
      <c r="ITL65" s="11"/>
      <c r="ITM65" s="11"/>
      <c r="ITN65" s="11"/>
      <c r="ITO65" s="11"/>
      <c r="ITP65" s="11"/>
      <c r="ITQ65" s="11"/>
      <c r="ITR65" s="11"/>
      <c r="ITS65" s="11"/>
      <c r="ITT65" s="11"/>
      <c r="ITU65" s="11"/>
      <c r="ITV65" s="11"/>
      <c r="ITW65" s="11"/>
      <c r="ITX65" s="11"/>
      <c r="ITY65" s="11"/>
      <c r="ITZ65" s="11"/>
      <c r="IUA65" s="11"/>
      <c r="IUB65" s="11"/>
      <c r="IUC65" s="11"/>
      <c r="IUD65" s="11"/>
      <c r="IUE65" s="11"/>
      <c r="IUF65" s="11"/>
      <c r="IUG65" s="11"/>
      <c r="IUH65" s="11"/>
      <c r="IUI65" s="11"/>
      <c r="IUJ65" s="11"/>
      <c r="IUK65" s="11"/>
      <c r="IUL65" s="11"/>
      <c r="IUM65" s="11"/>
      <c r="IUN65" s="11"/>
      <c r="IUO65" s="11"/>
      <c r="IUP65" s="11"/>
      <c r="IUQ65" s="11"/>
      <c r="IUR65" s="11"/>
      <c r="IUS65" s="11"/>
      <c r="IUT65" s="11"/>
      <c r="IUU65" s="11"/>
      <c r="IUV65" s="11"/>
      <c r="IUW65" s="11"/>
      <c r="IUX65" s="11"/>
      <c r="IUY65" s="11"/>
      <c r="IUZ65" s="11"/>
      <c r="IVA65" s="11"/>
      <c r="IVB65" s="11"/>
      <c r="IVC65" s="11"/>
      <c r="IVD65" s="11"/>
      <c r="IVE65" s="11"/>
      <c r="IVF65" s="11"/>
      <c r="IVG65" s="11"/>
      <c r="IVH65" s="11"/>
      <c r="IVI65" s="11"/>
      <c r="IVJ65" s="11"/>
      <c r="IVK65" s="11"/>
      <c r="IVL65" s="11"/>
      <c r="IVM65" s="11"/>
      <c r="IVN65" s="11"/>
      <c r="IVO65" s="11"/>
      <c r="IVP65" s="11"/>
      <c r="IVQ65" s="11"/>
      <c r="IVR65" s="11"/>
      <c r="IVS65" s="11"/>
      <c r="IVT65" s="11"/>
      <c r="IVU65" s="11"/>
      <c r="IVV65" s="11"/>
      <c r="IVW65" s="11"/>
      <c r="IVX65" s="11"/>
      <c r="IVY65" s="11"/>
      <c r="IVZ65" s="11"/>
      <c r="IWA65" s="11"/>
      <c r="IWB65" s="11"/>
      <c r="IWC65" s="11"/>
      <c r="IWD65" s="11"/>
      <c r="IWE65" s="11"/>
      <c r="IWF65" s="11"/>
      <c r="IWG65" s="11"/>
      <c r="IWH65" s="11"/>
      <c r="IWI65" s="11"/>
      <c r="IWJ65" s="11"/>
      <c r="IWK65" s="11"/>
      <c r="IWL65" s="11"/>
      <c r="IWM65" s="11"/>
      <c r="IWN65" s="11"/>
      <c r="IWO65" s="11"/>
      <c r="IWP65" s="11"/>
      <c r="IWQ65" s="11"/>
      <c r="IWR65" s="11"/>
      <c r="IWS65" s="11"/>
      <c r="IWT65" s="11"/>
      <c r="IWU65" s="11"/>
      <c r="IWV65" s="11"/>
      <c r="IWW65" s="11"/>
      <c r="IWX65" s="11"/>
      <c r="IWY65" s="11"/>
      <c r="IWZ65" s="11"/>
      <c r="IXA65" s="11"/>
      <c r="IXB65" s="11"/>
      <c r="IXC65" s="11"/>
      <c r="IXD65" s="11"/>
      <c r="IXE65" s="11"/>
      <c r="IXF65" s="11"/>
      <c r="IXG65" s="11"/>
      <c r="IXH65" s="11"/>
      <c r="IXI65" s="11"/>
      <c r="IXJ65" s="11"/>
      <c r="IXK65" s="11"/>
      <c r="IXL65" s="11"/>
      <c r="IXM65" s="11"/>
      <c r="IXN65" s="11"/>
      <c r="IXO65" s="11"/>
      <c r="IXP65" s="11"/>
      <c r="IXQ65" s="11"/>
      <c r="IXR65" s="11"/>
      <c r="IXS65" s="11"/>
      <c r="IXT65" s="11"/>
      <c r="IXU65" s="11"/>
      <c r="IXV65" s="11"/>
      <c r="IXW65" s="11"/>
      <c r="IXX65" s="11"/>
      <c r="IXY65" s="11"/>
      <c r="IXZ65" s="11"/>
      <c r="IYA65" s="11"/>
      <c r="IYB65" s="11"/>
      <c r="IYC65" s="11"/>
      <c r="IYD65" s="11"/>
      <c r="IYE65" s="11"/>
      <c r="IYF65" s="11"/>
      <c r="IYG65" s="11"/>
      <c r="IYH65" s="11"/>
      <c r="IYI65" s="11"/>
      <c r="IYJ65" s="11"/>
      <c r="IYK65" s="11"/>
      <c r="IYL65" s="11"/>
      <c r="IYM65" s="11"/>
      <c r="IYN65" s="11"/>
      <c r="IYO65" s="11"/>
      <c r="IYP65" s="11"/>
      <c r="IYQ65" s="11"/>
      <c r="IYR65" s="11"/>
      <c r="IYS65" s="11"/>
      <c r="IYT65" s="11"/>
      <c r="IYU65" s="11"/>
      <c r="IYV65" s="11"/>
      <c r="IYW65" s="11"/>
      <c r="IYX65" s="11"/>
      <c r="IYY65" s="11"/>
      <c r="IYZ65" s="11"/>
      <c r="IZA65" s="11"/>
      <c r="IZB65" s="11"/>
      <c r="IZC65" s="11"/>
      <c r="IZD65" s="11"/>
      <c r="IZE65" s="11"/>
      <c r="IZF65" s="11"/>
      <c r="IZG65" s="11"/>
      <c r="IZH65" s="11"/>
      <c r="IZI65" s="11"/>
      <c r="IZJ65" s="11"/>
      <c r="IZK65" s="11"/>
      <c r="IZL65" s="11"/>
      <c r="IZM65" s="11"/>
      <c r="IZN65" s="11"/>
      <c r="IZO65" s="11"/>
      <c r="IZP65" s="11"/>
      <c r="IZQ65" s="11"/>
      <c r="IZR65" s="11"/>
      <c r="IZS65" s="11"/>
      <c r="IZT65" s="11"/>
      <c r="IZU65" s="11"/>
      <c r="IZV65" s="11"/>
      <c r="IZW65" s="11"/>
      <c r="IZX65" s="11"/>
      <c r="IZY65" s="11"/>
      <c r="IZZ65" s="11"/>
      <c r="JAA65" s="11"/>
      <c r="JAB65" s="11"/>
      <c r="JAC65" s="11"/>
      <c r="JAD65" s="11"/>
      <c r="JAE65" s="11"/>
      <c r="JAF65" s="11"/>
      <c r="JAG65" s="11"/>
      <c r="JAH65" s="11"/>
      <c r="JAI65" s="11"/>
      <c r="JAJ65" s="11"/>
      <c r="JAK65" s="11"/>
      <c r="JAL65" s="11"/>
      <c r="JAM65" s="11"/>
      <c r="JAN65" s="11"/>
      <c r="JAO65" s="11"/>
      <c r="JAP65" s="11"/>
      <c r="JAQ65" s="11"/>
      <c r="JAR65" s="11"/>
      <c r="JAS65" s="11"/>
      <c r="JAT65" s="11"/>
      <c r="JAU65" s="11"/>
      <c r="JAV65" s="11"/>
      <c r="JAW65" s="11"/>
      <c r="JAX65" s="11"/>
      <c r="JAY65" s="11"/>
      <c r="JAZ65" s="11"/>
      <c r="JBA65" s="11"/>
      <c r="JBB65" s="11"/>
      <c r="JBC65" s="11"/>
      <c r="JBD65" s="11"/>
      <c r="JBE65" s="11"/>
      <c r="JBF65" s="11"/>
      <c r="JBG65" s="11"/>
      <c r="JBH65" s="11"/>
      <c r="JBI65" s="11"/>
      <c r="JBJ65" s="11"/>
      <c r="JBK65" s="11"/>
      <c r="JBL65" s="11"/>
      <c r="JBM65" s="11"/>
      <c r="JBN65" s="11"/>
      <c r="JBO65" s="11"/>
      <c r="JBP65" s="11"/>
      <c r="JBQ65" s="11"/>
      <c r="JBR65" s="11"/>
      <c r="JBS65" s="11"/>
      <c r="JBT65" s="11"/>
      <c r="JBU65" s="11"/>
      <c r="JBV65" s="11"/>
      <c r="JBW65" s="11"/>
      <c r="JBX65" s="11"/>
      <c r="JBY65" s="11"/>
      <c r="JBZ65" s="11"/>
      <c r="JCA65" s="11"/>
      <c r="JCB65" s="11"/>
      <c r="JCC65" s="11"/>
      <c r="JCD65" s="11"/>
      <c r="JCE65" s="11"/>
      <c r="JCF65" s="11"/>
      <c r="JCG65" s="11"/>
      <c r="JCH65" s="11"/>
      <c r="JCI65" s="11"/>
      <c r="JCJ65" s="11"/>
      <c r="JCK65" s="11"/>
      <c r="JCL65" s="11"/>
      <c r="JCM65" s="11"/>
      <c r="JCN65" s="11"/>
      <c r="JCO65" s="11"/>
      <c r="JCP65" s="11"/>
      <c r="JCQ65" s="11"/>
      <c r="JCR65" s="11"/>
      <c r="JCS65" s="11"/>
      <c r="JCT65" s="11"/>
      <c r="JCU65" s="11"/>
      <c r="JCV65" s="11"/>
      <c r="JCW65" s="11"/>
      <c r="JCX65" s="11"/>
      <c r="JCY65" s="11"/>
      <c r="JCZ65" s="11"/>
      <c r="JDA65" s="11"/>
      <c r="JDB65" s="11"/>
      <c r="JDC65" s="11"/>
      <c r="JDD65" s="11"/>
      <c r="JDE65" s="11"/>
      <c r="JDF65" s="11"/>
      <c r="JDG65" s="11"/>
      <c r="JDH65" s="11"/>
      <c r="JDI65" s="11"/>
      <c r="JDJ65" s="11"/>
      <c r="JDK65" s="11"/>
      <c r="JDL65" s="11"/>
      <c r="JDM65" s="11"/>
      <c r="JDN65" s="11"/>
      <c r="JDO65" s="11"/>
      <c r="JDP65" s="11"/>
      <c r="JDQ65" s="11"/>
      <c r="JDR65" s="11"/>
      <c r="JDS65" s="11"/>
      <c r="JDT65" s="11"/>
      <c r="JDU65" s="11"/>
      <c r="JDV65" s="11"/>
      <c r="JDW65" s="11"/>
      <c r="JDX65" s="11"/>
      <c r="JDY65" s="11"/>
      <c r="JDZ65" s="11"/>
      <c r="JEA65" s="11"/>
      <c r="JEB65" s="11"/>
      <c r="JEC65" s="11"/>
      <c r="JED65" s="11"/>
      <c r="JEE65" s="11"/>
      <c r="JEF65" s="11"/>
      <c r="JEG65" s="11"/>
      <c r="JEH65" s="11"/>
      <c r="JEI65" s="11"/>
      <c r="JEJ65" s="11"/>
      <c r="JEK65" s="11"/>
      <c r="JEL65" s="11"/>
      <c r="JEM65" s="11"/>
      <c r="JEN65" s="11"/>
      <c r="JEO65" s="11"/>
      <c r="JEP65" s="11"/>
      <c r="JEQ65" s="11"/>
      <c r="JER65" s="11"/>
      <c r="JES65" s="11"/>
      <c r="JET65" s="11"/>
      <c r="JEU65" s="11"/>
      <c r="JEV65" s="11"/>
      <c r="JEW65" s="11"/>
      <c r="JEX65" s="11"/>
      <c r="JEY65" s="11"/>
      <c r="JEZ65" s="11"/>
      <c r="JFA65" s="11"/>
      <c r="JFB65" s="11"/>
      <c r="JFC65" s="11"/>
      <c r="JFD65" s="11"/>
      <c r="JFE65" s="11"/>
      <c r="JFF65" s="11"/>
      <c r="JFG65" s="11"/>
      <c r="JFH65" s="11"/>
      <c r="JFI65" s="11"/>
      <c r="JFJ65" s="11"/>
      <c r="JFK65" s="11"/>
      <c r="JFL65" s="11"/>
      <c r="JFM65" s="11"/>
      <c r="JFN65" s="11"/>
      <c r="JFO65" s="11"/>
      <c r="JFP65" s="11"/>
      <c r="JFQ65" s="11"/>
      <c r="JFR65" s="11"/>
      <c r="JFS65" s="11"/>
      <c r="JFT65" s="11"/>
      <c r="JFU65" s="11"/>
      <c r="JFV65" s="11"/>
      <c r="JFW65" s="11"/>
      <c r="JFX65" s="11"/>
      <c r="JFY65" s="11"/>
      <c r="JFZ65" s="11"/>
      <c r="JGA65" s="11"/>
      <c r="JGB65" s="11"/>
      <c r="JGC65" s="11"/>
      <c r="JGD65" s="11"/>
      <c r="JGE65" s="11"/>
      <c r="JGF65" s="11"/>
      <c r="JGG65" s="11"/>
      <c r="JGH65" s="11"/>
      <c r="JGI65" s="11"/>
      <c r="JGJ65" s="11"/>
      <c r="JGK65" s="11"/>
      <c r="JGL65" s="11"/>
      <c r="JGM65" s="11"/>
      <c r="JGN65" s="11"/>
      <c r="JGO65" s="11"/>
      <c r="JGP65" s="11"/>
      <c r="JGQ65" s="11"/>
      <c r="JGR65" s="11"/>
      <c r="JGS65" s="11"/>
      <c r="JGT65" s="11"/>
      <c r="JGU65" s="11"/>
      <c r="JGV65" s="11"/>
      <c r="JGW65" s="11"/>
      <c r="JGX65" s="11"/>
      <c r="JGY65" s="11"/>
      <c r="JGZ65" s="11"/>
      <c r="JHA65" s="11"/>
      <c r="JHB65" s="11"/>
      <c r="JHC65" s="11"/>
      <c r="JHD65" s="11"/>
      <c r="JHE65" s="11"/>
      <c r="JHF65" s="11"/>
      <c r="JHG65" s="11"/>
      <c r="JHH65" s="11"/>
      <c r="JHI65" s="11"/>
      <c r="JHJ65" s="11"/>
      <c r="JHK65" s="11"/>
      <c r="JHL65" s="11"/>
      <c r="JHM65" s="11"/>
      <c r="JHN65" s="11"/>
      <c r="JHO65" s="11"/>
      <c r="JHP65" s="11"/>
      <c r="JHQ65" s="11"/>
      <c r="JHR65" s="11"/>
      <c r="JHS65" s="11"/>
      <c r="JHT65" s="11"/>
      <c r="JHU65" s="11"/>
      <c r="JHV65" s="11"/>
      <c r="JHW65" s="11"/>
      <c r="JHX65" s="11"/>
      <c r="JHY65" s="11"/>
      <c r="JHZ65" s="11"/>
      <c r="JIA65" s="11"/>
      <c r="JIB65" s="11"/>
      <c r="JIC65" s="11"/>
      <c r="JID65" s="11"/>
      <c r="JIE65" s="11"/>
      <c r="JIF65" s="11"/>
      <c r="JIG65" s="11"/>
      <c r="JIH65" s="11"/>
      <c r="JII65" s="11"/>
      <c r="JIJ65" s="11"/>
      <c r="JIK65" s="11"/>
      <c r="JIL65" s="11"/>
      <c r="JIM65" s="11"/>
      <c r="JIN65" s="11"/>
      <c r="JIO65" s="11"/>
      <c r="JIP65" s="11"/>
      <c r="JIQ65" s="11"/>
      <c r="JIR65" s="11"/>
      <c r="JIS65" s="11"/>
      <c r="JIT65" s="11"/>
      <c r="JIU65" s="11"/>
      <c r="JIV65" s="11"/>
      <c r="JIW65" s="11"/>
      <c r="JIX65" s="11"/>
      <c r="JIY65" s="11"/>
      <c r="JIZ65" s="11"/>
      <c r="JJA65" s="11"/>
      <c r="JJB65" s="11"/>
      <c r="JJC65" s="11"/>
      <c r="JJD65" s="11"/>
      <c r="JJE65" s="11"/>
      <c r="JJF65" s="11"/>
      <c r="JJG65" s="11"/>
      <c r="JJH65" s="11"/>
      <c r="JJI65" s="11"/>
      <c r="JJJ65" s="11"/>
      <c r="JJK65" s="11"/>
      <c r="JJL65" s="11"/>
      <c r="JJM65" s="11"/>
      <c r="JJN65" s="11"/>
      <c r="JJO65" s="11"/>
      <c r="JJP65" s="11"/>
      <c r="JJQ65" s="11"/>
      <c r="JJR65" s="11"/>
      <c r="JJS65" s="11"/>
      <c r="JJT65" s="11"/>
      <c r="JJU65" s="11"/>
      <c r="JJV65" s="11"/>
      <c r="JJW65" s="11"/>
      <c r="JJX65" s="11"/>
      <c r="JJY65" s="11"/>
      <c r="JJZ65" s="11"/>
      <c r="JKA65" s="11"/>
      <c r="JKB65" s="11"/>
      <c r="JKC65" s="11"/>
      <c r="JKD65" s="11"/>
      <c r="JKE65" s="11"/>
      <c r="JKF65" s="11"/>
      <c r="JKG65" s="11"/>
      <c r="JKH65" s="11"/>
      <c r="JKI65" s="11"/>
      <c r="JKJ65" s="11"/>
      <c r="JKK65" s="11"/>
      <c r="JKL65" s="11"/>
      <c r="JKM65" s="11"/>
      <c r="JKN65" s="11"/>
      <c r="JKO65" s="11"/>
      <c r="JKP65" s="11"/>
      <c r="JKQ65" s="11"/>
      <c r="JKR65" s="11"/>
      <c r="JKS65" s="11"/>
      <c r="JKT65" s="11"/>
      <c r="JKU65" s="11"/>
      <c r="JKV65" s="11"/>
      <c r="JKW65" s="11"/>
      <c r="JKX65" s="11"/>
      <c r="JKY65" s="11"/>
      <c r="JKZ65" s="11"/>
      <c r="JLA65" s="11"/>
      <c r="JLB65" s="11"/>
      <c r="JLC65" s="11"/>
      <c r="JLD65" s="11"/>
      <c r="JLE65" s="11"/>
      <c r="JLF65" s="11"/>
      <c r="JLG65" s="11"/>
      <c r="JLH65" s="11"/>
      <c r="JLI65" s="11"/>
      <c r="JLJ65" s="11"/>
      <c r="JLK65" s="11"/>
      <c r="JLL65" s="11"/>
      <c r="JLM65" s="11"/>
      <c r="JLN65" s="11"/>
      <c r="JLO65" s="11"/>
      <c r="JLP65" s="11"/>
      <c r="JLQ65" s="11"/>
      <c r="JLR65" s="11"/>
      <c r="JLS65" s="11"/>
      <c r="JLT65" s="11"/>
      <c r="JLU65" s="11"/>
      <c r="JLV65" s="11"/>
      <c r="JLW65" s="11"/>
      <c r="JLX65" s="11"/>
      <c r="JLY65" s="11"/>
      <c r="JLZ65" s="11"/>
      <c r="JMA65" s="11"/>
      <c r="JMB65" s="11"/>
      <c r="JMC65" s="11"/>
      <c r="JMD65" s="11"/>
      <c r="JME65" s="11"/>
      <c r="JMF65" s="11"/>
      <c r="JMG65" s="11"/>
      <c r="JMH65" s="11"/>
      <c r="JMI65" s="11"/>
      <c r="JMJ65" s="11"/>
      <c r="JMK65" s="11"/>
      <c r="JML65" s="11"/>
      <c r="JMM65" s="11"/>
      <c r="JMN65" s="11"/>
      <c r="JMO65" s="11"/>
      <c r="JMP65" s="11"/>
      <c r="JMQ65" s="11"/>
      <c r="JMR65" s="11"/>
      <c r="JMS65" s="11"/>
      <c r="JMT65" s="11"/>
      <c r="JMU65" s="11"/>
      <c r="JMV65" s="11"/>
      <c r="JMW65" s="11"/>
      <c r="JMX65" s="11"/>
      <c r="JMY65" s="11"/>
      <c r="JMZ65" s="11"/>
      <c r="JNA65" s="11"/>
      <c r="JNB65" s="11"/>
      <c r="JNC65" s="11"/>
      <c r="JND65" s="11"/>
      <c r="JNE65" s="11"/>
      <c r="JNF65" s="11"/>
      <c r="JNG65" s="11"/>
      <c r="JNH65" s="11"/>
      <c r="JNI65" s="11"/>
      <c r="JNJ65" s="11"/>
      <c r="JNK65" s="11"/>
      <c r="JNL65" s="11"/>
      <c r="JNM65" s="11"/>
      <c r="JNN65" s="11"/>
      <c r="JNO65" s="11"/>
      <c r="JNP65" s="11"/>
      <c r="JNQ65" s="11"/>
      <c r="JNR65" s="11"/>
      <c r="JNS65" s="11"/>
      <c r="JNT65" s="11"/>
      <c r="JNU65" s="11"/>
      <c r="JNV65" s="11"/>
      <c r="JNW65" s="11"/>
      <c r="JNX65" s="11"/>
      <c r="JNY65" s="11"/>
      <c r="JNZ65" s="11"/>
      <c r="JOA65" s="11"/>
      <c r="JOB65" s="11"/>
      <c r="JOC65" s="11"/>
      <c r="JOD65" s="11"/>
      <c r="JOE65" s="11"/>
      <c r="JOF65" s="11"/>
      <c r="JOG65" s="11"/>
      <c r="JOH65" s="11"/>
      <c r="JOI65" s="11"/>
      <c r="JOJ65" s="11"/>
      <c r="JOK65" s="11"/>
      <c r="JOL65" s="11"/>
      <c r="JOM65" s="11"/>
      <c r="JON65" s="11"/>
      <c r="JOO65" s="11"/>
      <c r="JOP65" s="11"/>
      <c r="JOQ65" s="11"/>
      <c r="JOR65" s="11"/>
      <c r="JOS65" s="11"/>
      <c r="JOT65" s="11"/>
      <c r="JOU65" s="11"/>
      <c r="JOV65" s="11"/>
      <c r="JOW65" s="11"/>
      <c r="JOX65" s="11"/>
      <c r="JOY65" s="11"/>
      <c r="JOZ65" s="11"/>
      <c r="JPA65" s="11"/>
      <c r="JPB65" s="11"/>
      <c r="JPC65" s="11"/>
      <c r="JPD65" s="11"/>
      <c r="JPE65" s="11"/>
      <c r="JPF65" s="11"/>
      <c r="JPG65" s="11"/>
      <c r="JPH65" s="11"/>
      <c r="JPI65" s="11"/>
      <c r="JPJ65" s="11"/>
      <c r="JPK65" s="11"/>
      <c r="JPL65" s="11"/>
      <c r="JPM65" s="11"/>
      <c r="JPN65" s="11"/>
      <c r="JPO65" s="11"/>
      <c r="JPP65" s="11"/>
      <c r="JPQ65" s="11"/>
      <c r="JPR65" s="11"/>
      <c r="JPS65" s="11"/>
      <c r="JPT65" s="11"/>
      <c r="JPU65" s="11"/>
      <c r="JPV65" s="11"/>
      <c r="JPW65" s="11"/>
      <c r="JPX65" s="11"/>
      <c r="JPY65" s="11"/>
      <c r="JPZ65" s="11"/>
      <c r="JQA65" s="11"/>
      <c r="JQB65" s="11"/>
      <c r="JQC65" s="11"/>
      <c r="JQD65" s="11"/>
      <c r="JQE65" s="11"/>
      <c r="JQF65" s="11"/>
      <c r="JQG65" s="11"/>
      <c r="JQH65" s="11"/>
      <c r="JQI65" s="11"/>
      <c r="JQJ65" s="11"/>
      <c r="JQK65" s="11"/>
      <c r="JQL65" s="11"/>
      <c r="JQM65" s="11"/>
      <c r="JQN65" s="11"/>
      <c r="JQO65" s="11"/>
      <c r="JQP65" s="11"/>
      <c r="JQQ65" s="11"/>
      <c r="JQR65" s="11"/>
      <c r="JQS65" s="11"/>
      <c r="JQT65" s="11"/>
      <c r="JQU65" s="11"/>
      <c r="JQV65" s="11"/>
      <c r="JQW65" s="11"/>
      <c r="JQX65" s="11"/>
      <c r="JQY65" s="11"/>
      <c r="JQZ65" s="11"/>
      <c r="JRA65" s="11"/>
      <c r="JRB65" s="11"/>
      <c r="JRC65" s="11"/>
      <c r="JRD65" s="11"/>
      <c r="JRE65" s="11"/>
      <c r="JRF65" s="11"/>
      <c r="JRG65" s="11"/>
      <c r="JRH65" s="11"/>
      <c r="JRI65" s="11"/>
      <c r="JRJ65" s="11"/>
      <c r="JRK65" s="11"/>
      <c r="JRL65" s="11"/>
      <c r="JRM65" s="11"/>
      <c r="JRN65" s="11"/>
      <c r="JRO65" s="11"/>
      <c r="JRP65" s="11"/>
      <c r="JRQ65" s="11"/>
      <c r="JRR65" s="11"/>
      <c r="JRS65" s="11"/>
      <c r="JRT65" s="11"/>
      <c r="JRU65" s="11"/>
      <c r="JRV65" s="11"/>
      <c r="JRW65" s="11"/>
      <c r="JRX65" s="11"/>
      <c r="JRY65" s="11"/>
      <c r="JRZ65" s="11"/>
      <c r="JSA65" s="11"/>
      <c r="JSB65" s="11"/>
      <c r="JSC65" s="11"/>
      <c r="JSD65" s="11"/>
      <c r="JSE65" s="11"/>
      <c r="JSF65" s="11"/>
      <c r="JSG65" s="11"/>
      <c r="JSH65" s="11"/>
      <c r="JSI65" s="11"/>
      <c r="JSJ65" s="11"/>
      <c r="JSK65" s="11"/>
      <c r="JSL65" s="11"/>
      <c r="JSM65" s="11"/>
      <c r="JSN65" s="11"/>
      <c r="JSO65" s="11"/>
      <c r="JSP65" s="11"/>
      <c r="JSQ65" s="11"/>
      <c r="JSR65" s="11"/>
      <c r="JSS65" s="11"/>
      <c r="JST65" s="11"/>
      <c r="JSU65" s="11"/>
      <c r="JSV65" s="11"/>
      <c r="JSW65" s="11"/>
      <c r="JSX65" s="11"/>
      <c r="JSY65" s="11"/>
      <c r="JSZ65" s="11"/>
      <c r="JTA65" s="11"/>
      <c r="JTB65" s="11"/>
      <c r="JTC65" s="11"/>
      <c r="JTD65" s="11"/>
      <c r="JTE65" s="11"/>
      <c r="JTF65" s="11"/>
      <c r="JTG65" s="11"/>
      <c r="JTH65" s="11"/>
      <c r="JTI65" s="11"/>
      <c r="JTJ65" s="11"/>
      <c r="JTK65" s="11"/>
      <c r="JTL65" s="11"/>
      <c r="JTM65" s="11"/>
      <c r="JTN65" s="11"/>
      <c r="JTO65" s="11"/>
      <c r="JTP65" s="11"/>
      <c r="JTQ65" s="11"/>
      <c r="JTR65" s="11"/>
      <c r="JTS65" s="11"/>
      <c r="JTT65" s="11"/>
      <c r="JTU65" s="11"/>
      <c r="JTV65" s="11"/>
      <c r="JTW65" s="11"/>
      <c r="JTX65" s="11"/>
      <c r="JTY65" s="11"/>
      <c r="JTZ65" s="11"/>
      <c r="JUA65" s="11"/>
      <c r="JUB65" s="11"/>
      <c r="JUC65" s="11"/>
      <c r="JUD65" s="11"/>
      <c r="JUE65" s="11"/>
      <c r="JUF65" s="11"/>
      <c r="JUG65" s="11"/>
      <c r="JUH65" s="11"/>
      <c r="JUI65" s="11"/>
      <c r="JUJ65" s="11"/>
      <c r="JUK65" s="11"/>
      <c r="JUL65" s="11"/>
      <c r="JUM65" s="11"/>
      <c r="JUN65" s="11"/>
      <c r="JUO65" s="11"/>
      <c r="JUP65" s="11"/>
      <c r="JUQ65" s="11"/>
      <c r="JUR65" s="11"/>
      <c r="JUS65" s="11"/>
      <c r="JUT65" s="11"/>
      <c r="JUU65" s="11"/>
      <c r="JUV65" s="11"/>
      <c r="JUW65" s="11"/>
      <c r="JUX65" s="11"/>
      <c r="JUY65" s="11"/>
      <c r="JUZ65" s="11"/>
      <c r="JVA65" s="11"/>
      <c r="JVB65" s="11"/>
      <c r="JVC65" s="11"/>
      <c r="JVD65" s="11"/>
      <c r="JVE65" s="11"/>
      <c r="JVF65" s="11"/>
      <c r="JVG65" s="11"/>
      <c r="JVH65" s="11"/>
      <c r="JVI65" s="11"/>
      <c r="JVJ65" s="11"/>
      <c r="JVK65" s="11"/>
      <c r="JVL65" s="11"/>
      <c r="JVM65" s="11"/>
      <c r="JVN65" s="11"/>
      <c r="JVO65" s="11"/>
      <c r="JVP65" s="11"/>
      <c r="JVQ65" s="11"/>
      <c r="JVR65" s="11"/>
      <c r="JVS65" s="11"/>
      <c r="JVT65" s="11"/>
      <c r="JVU65" s="11"/>
      <c r="JVV65" s="11"/>
      <c r="JVW65" s="11"/>
      <c r="JVX65" s="11"/>
      <c r="JVY65" s="11"/>
      <c r="JVZ65" s="11"/>
      <c r="JWA65" s="11"/>
      <c r="JWB65" s="11"/>
      <c r="JWC65" s="11"/>
      <c r="JWD65" s="11"/>
      <c r="JWE65" s="11"/>
      <c r="JWF65" s="11"/>
      <c r="JWG65" s="11"/>
      <c r="JWH65" s="11"/>
      <c r="JWI65" s="11"/>
      <c r="JWJ65" s="11"/>
      <c r="JWK65" s="11"/>
      <c r="JWL65" s="11"/>
      <c r="JWM65" s="11"/>
      <c r="JWN65" s="11"/>
      <c r="JWO65" s="11"/>
      <c r="JWP65" s="11"/>
      <c r="JWQ65" s="11"/>
      <c r="JWR65" s="11"/>
      <c r="JWS65" s="11"/>
      <c r="JWT65" s="11"/>
      <c r="JWU65" s="11"/>
      <c r="JWV65" s="11"/>
      <c r="JWW65" s="11"/>
      <c r="JWX65" s="11"/>
      <c r="JWY65" s="11"/>
      <c r="JWZ65" s="11"/>
      <c r="JXA65" s="11"/>
      <c r="JXB65" s="11"/>
      <c r="JXC65" s="11"/>
      <c r="JXD65" s="11"/>
      <c r="JXE65" s="11"/>
      <c r="JXF65" s="11"/>
      <c r="JXG65" s="11"/>
      <c r="JXH65" s="11"/>
      <c r="JXI65" s="11"/>
      <c r="JXJ65" s="11"/>
      <c r="JXK65" s="11"/>
      <c r="JXL65" s="11"/>
      <c r="JXM65" s="11"/>
      <c r="JXN65" s="11"/>
      <c r="JXO65" s="11"/>
      <c r="JXP65" s="11"/>
      <c r="JXQ65" s="11"/>
      <c r="JXR65" s="11"/>
      <c r="JXS65" s="11"/>
      <c r="JXT65" s="11"/>
      <c r="JXU65" s="11"/>
      <c r="JXV65" s="11"/>
      <c r="JXW65" s="11"/>
      <c r="JXX65" s="11"/>
      <c r="JXY65" s="11"/>
      <c r="JXZ65" s="11"/>
      <c r="JYA65" s="11"/>
      <c r="JYB65" s="11"/>
      <c r="JYC65" s="11"/>
      <c r="JYD65" s="11"/>
      <c r="JYE65" s="11"/>
      <c r="JYF65" s="11"/>
      <c r="JYG65" s="11"/>
      <c r="JYH65" s="11"/>
      <c r="JYI65" s="11"/>
      <c r="JYJ65" s="11"/>
      <c r="JYK65" s="11"/>
      <c r="JYL65" s="11"/>
      <c r="JYM65" s="11"/>
      <c r="JYN65" s="11"/>
      <c r="JYO65" s="11"/>
      <c r="JYP65" s="11"/>
      <c r="JYQ65" s="11"/>
      <c r="JYR65" s="11"/>
      <c r="JYS65" s="11"/>
      <c r="JYT65" s="11"/>
      <c r="JYU65" s="11"/>
      <c r="JYV65" s="11"/>
      <c r="JYW65" s="11"/>
      <c r="JYX65" s="11"/>
      <c r="JYY65" s="11"/>
      <c r="JYZ65" s="11"/>
      <c r="JZA65" s="11"/>
      <c r="JZB65" s="11"/>
      <c r="JZC65" s="11"/>
      <c r="JZD65" s="11"/>
      <c r="JZE65" s="11"/>
      <c r="JZF65" s="11"/>
      <c r="JZG65" s="11"/>
      <c r="JZH65" s="11"/>
      <c r="JZI65" s="11"/>
      <c r="JZJ65" s="11"/>
      <c r="JZK65" s="11"/>
      <c r="JZL65" s="11"/>
      <c r="JZM65" s="11"/>
      <c r="JZN65" s="11"/>
      <c r="JZO65" s="11"/>
      <c r="JZP65" s="11"/>
      <c r="JZQ65" s="11"/>
      <c r="JZR65" s="11"/>
      <c r="JZS65" s="11"/>
      <c r="JZT65" s="11"/>
      <c r="JZU65" s="11"/>
      <c r="JZV65" s="11"/>
      <c r="JZW65" s="11"/>
      <c r="JZX65" s="11"/>
      <c r="JZY65" s="11"/>
      <c r="JZZ65" s="11"/>
      <c r="KAA65" s="11"/>
      <c r="KAB65" s="11"/>
      <c r="KAC65" s="11"/>
      <c r="KAD65" s="11"/>
      <c r="KAE65" s="11"/>
      <c r="KAF65" s="11"/>
      <c r="KAG65" s="11"/>
      <c r="KAH65" s="11"/>
      <c r="KAI65" s="11"/>
      <c r="KAJ65" s="11"/>
      <c r="KAK65" s="11"/>
      <c r="KAL65" s="11"/>
      <c r="KAM65" s="11"/>
      <c r="KAN65" s="11"/>
      <c r="KAO65" s="11"/>
      <c r="KAP65" s="11"/>
      <c r="KAQ65" s="11"/>
      <c r="KAR65" s="11"/>
      <c r="KAS65" s="11"/>
      <c r="KAT65" s="11"/>
      <c r="KAU65" s="11"/>
      <c r="KAV65" s="11"/>
      <c r="KAW65" s="11"/>
      <c r="KAX65" s="11"/>
      <c r="KAY65" s="11"/>
      <c r="KAZ65" s="11"/>
      <c r="KBA65" s="11"/>
      <c r="KBB65" s="11"/>
      <c r="KBC65" s="11"/>
      <c r="KBD65" s="11"/>
      <c r="KBE65" s="11"/>
      <c r="KBF65" s="11"/>
      <c r="KBG65" s="11"/>
      <c r="KBH65" s="11"/>
      <c r="KBI65" s="11"/>
      <c r="KBJ65" s="11"/>
      <c r="KBK65" s="11"/>
      <c r="KBL65" s="11"/>
      <c r="KBM65" s="11"/>
      <c r="KBN65" s="11"/>
      <c r="KBO65" s="11"/>
      <c r="KBP65" s="11"/>
      <c r="KBQ65" s="11"/>
      <c r="KBR65" s="11"/>
      <c r="KBS65" s="11"/>
      <c r="KBT65" s="11"/>
      <c r="KBU65" s="11"/>
      <c r="KBV65" s="11"/>
      <c r="KBW65" s="11"/>
      <c r="KBX65" s="11"/>
      <c r="KBY65" s="11"/>
      <c r="KBZ65" s="11"/>
      <c r="KCA65" s="11"/>
      <c r="KCB65" s="11"/>
      <c r="KCC65" s="11"/>
      <c r="KCD65" s="11"/>
      <c r="KCE65" s="11"/>
      <c r="KCF65" s="11"/>
      <c r="KCG65" s="11"/>
      <c r="KCH65" s="11"/>
      <c r="KCI65" s="11"/>
      <c r="KCJ65" s="11"/>
      <c r="KCK65" s="11"/>
      <c r="KCL65" s="11"/>
      <c r="KCM65" s="11"/>
      <c r="KCN65" s="11"/>
      <c r="KCO65" s="11"/>
      <c r="KCP65" s="11"/>
      <c r="KCQ65" s="11"/>
      <c r="KCR65" s="11"/>
      <c r="KCS65" s="11"/>
      <c r="KCT65" s="11"/>
      <c r="KCU65" s="11"/>
      <c r="KCV65" s="11"/>
      <c r="KCW65" s="11"/>
      <c r="KCX65" s="11"/>
      <c r="KCY65" s="11"/>
      <c r="KCZ65" s="11"/>
      <c r="KDA65" s="11"/>
      <c r="KDB65" s="11"/>
      <c r="KDC65" s="11"/>
      <c r="KDD65" s="11"/>
      <c r="KDE65" s="11"/>
      <c r="KDF65" s="11"/>
      <c r="KDG65" s="11"/>
      <c r="KDH65" s="11"/>
      <c r="KDI65" s="11"/>
      <c r="KDJ65" s="11"/>
      <c r="KDK65" s="11"/>
      <c r="KDL65" s="11"/>
      <c r="KDM65" s="11"/>
      <c r="KDN65" s="11"/>
      <c r="KDO65" s="11"/>
      <c r="KDP65" s="11"/>
      <c r="KDQ65" s="11"/>
      <c r="KDR65" s="11"/>
      <c r="KDS65" s="11"/>
      <c r="KDT65" s="11"/>
      <c r="KDU65" s="11"/>
      <c r="KDV65" s="11"/>
      <c r="KDW65" s="11"/>
      <c r="KDX65" s="11"/>
      <c r="KDY65" s="11"/>
      <c r="KDZ65" s="11"/>
      <c r="KEA65" s="11"/>
      <c r="KEB65" s="11"/>
      <c r="KEC65" s="11"/>
      <c r="KED65" s="11"/>
      <c r="KEE65" s="11"/>
      <c r="KEF65" s="11"/>
      <c r="KEG65" s="11"/>
      <c r="KEH65" s="11"/>
      <c r="KEI65" s="11"/>
      <c r="KEJ65" s="11"/>
      <c r="KEK65" s="11"/>
      <c r="KEL65" s="11"/>
      <c r="KEM65" s="11"/>
      <c r="KEN65" s="11"/>
      <c r="KEO65" s="11"/>
      <c r="KEP65" s="11"/>
      <c r="KEQ65" s="11"/>
      <c r="KER65" s="11"/>
      <c r="KES65" s="11"/>
      <c r="KET65" s="11"/>
      <c r="KEU65" s="11"/>
      <c r="KEV65" s="11"/>
      <c r="KEW65" s="11"/>
      <c r="KEX65" s="11"/>
      <c r="KEY65" s="11"/>
      <c r="KEZ65" s="11"/>
      <c r="KFA65" s="11"/>
      <c r="KFB65" s="11"/>
      <c r="KFC65" s="11"/>
      <c r="KFD65" s="11"/>
      <c r="KFE65" s="11"/>
      <c r="KFF65" s="11"/>
      <c r="KFG65" s="11"/>
      <c r="KFH65" s="11"/>
      <c r="KFI65" s="11"/>
      <c r="KFJ65" s="11"/>
      <c r="KFK65" s="11"/>
      <c r="KFL65" s="11"/>
      <c r="KFM65" s="11"/>
      <c r="KFN65" s="11"/>
      <c r="KFO65" s="11"/>
      <c r="KFP65" s="11"/>
      <c r="KFQ65" s="11"/>
      <c r="KFR65" s="11"/>
      <c r="KFS65" s="11"/>
      <c r="KFT65" s="11"/>
      <c r="KFU65" s="11"/>
      <c r="KFV65" s="11"/>
      <c r="KFW65" s="11"/>
      <c r="KFX65" s="11"/>
      <c r="KFY65" s="11"/>
      <c r="KFZ65" s="11"/>
      <c r="KGA65" s="11"/>
      <c r="KGB65" s="11"/>
      <c r="KGC65" s="11"/>
      <c r="KGD65" s="11"/>
      <c r="KGE65" s="11"/>
      <c r="KGF65" s="11"/>
      <c r="KGG65" s="11"/>
      <c r="KGH65" s="11"/>
      <c r="KGI65" s="11"/>
      <c r="KGJ65" s="11"/>
      <c r="KGK65" s="11"/>
      <c r="KGL65" s="11"/>
      <c r="KGM65" s="11"/>
      <c r="KGN65" s="11"/>
      <c r="KGO65" s="11"/>
      <c r="KGP65" s="11"/>
      <c r="KGQ65" s="11"/>
      <c r="KGR65" s="11"/>
      <c r="KGS65" s="11"/>
      <c r="KGT65" s="11"/>
      <c r="KGU65" s="11"/>
      <c r="KGV65" s="11"/>
      <c r="KGW65" s="11"/>
      <c r="KGX65" s="11"/>
      <c r="KGY65" s="11"/>
      <c r="KGZ65" s="11"/>
      <c r="KHA65" s="11"/>
      <c r="KHB65" s="11"/>
      <c r="KHC65" s="11"/>
      <c r="KHD65" s="11"/>
      <c r="KHE65" s="11"/>
      <c r="KHF65" s="11"/>
      <c r="KHG65" s="11"/>
      <c r="KHH65" s="11"/>
      <c r="KHI65" s="11"/>
      <c r="KHJ65" s="11"/>
      <c r="KHK65" s="11"/>
      <c r="KHL65" s="11"/>
      <c r="KHM65" s="11"/>
      <c r="KHN65" s="11"/>
      <c r="KHO65" s="11"/>
      <c r="KHP65" s="11"/>
      <c r="KHQ65" s="11"/>
      <c r="KHR65" s="11"/>
      <c r="KHS65" s="11"/>
      <c r="KHT65" s="11"/>
      <c r="KHU65" s="11"/>
      <c r="KHV65" s="11"/>
      <c r="KHW65" s="11"/>
      <c r="KHX65" s="11"/>
      <c r="KHY65" s="11"/>
      <c r="KHZ65" s="11"/>
      <c r="KIA65" s="11"/>
      <c r="KIB65" s="11"/>
      <c r="KIC65" s="11"/>
      <c r="KID65" s="11"/>
      <c r="KIE65" s="11"/>
      <c r="KIF65" s="11"/>
      <c r="KIG65" s="11"/>
      <c r="KIH65" s="11"/>
      <c r="KII65" s="11"/>
      <c r="KIJ65" s="11"/>
      <c r="KIK65" s="11"/>
      <c r="KIL65" s="11"/>
      <c r="KIM65" s="11"/>
      <c r="KIN65" s="11"/>
      <c r="KIO65" s="11"/>
      <c r="KIP65" s="11"/>
      <c r="KIQ65" s="11"/>
      <c r="KIR65" s="11"/>
      <c r="KIS65" s="11"/>
      <c r="KIT65" s="11"/>
      <c r="KIU65" s="11"/>
      <c r="KIV65" s="11"/>
      <c r="KIW65" s="11"/>
      <c r="KIX65" s="11"/>
      <c r="KIY65" s="11"/>
      <c r="KIZ65" s="11"/>
      <c r="KJA65" s="11"/>
      <c r="KJB65" s="11"/>
      <c r="KJC65" s="11"/>
      <c r="KJD65" s="11"/>
      <c r="KJE65" s="11"/>
      <c r="KJF65" s="11"/>
      <c r="KJG65" s="11"/>
      <c r="KJH65" s="11"/>
      <c r="KJI65" s="11"/>
      <c r="KJJ65" s="11"/>
      <c r="KJK65" s="11"/>
      <c r="KJL65" s="11"/>
      <c r="KJM65" s="11"/>
      <c r="KJN65" s="11"/>
      <c r="KJO65" s="11"/>
      <c r="KJP65" s="11"/>
      <c r="KJQ65" s="11"/>
      <c r="KJR65" s="11"/>
      <c r="KJS65" s="11"/>
      <c r="KJT65" s="11"/>
      <c r="KJU65" s="11"/>
      <c r="KJV65" s="11"/>
      <c r="KJW65" s="11"/>
      <c r="KJX65" s="11"/>
      <c r="KJY65" s="11"/>
      <c r="KJZ65" s="11"/>
      <c r="KKA65" s="11"/>
      <c r="KKB65" s="11"/>
      <c r="KKC65" s="11"/>
      <c r="KKD65" s="11"/>
      <c r="KKE65" s="11"/>
      <c r="KKF65" s="11"/>
      <c r="KKG65" s="11"/>
      <c r="KKH65" s="11"/>
      <c r="KKI65" s="11"/>
      <c r="KKJ65" s="11"/>
      <c r="KKK65" s="11"/>
      <c r="KKL65" s="11"/>
      <c r="KKM65" s="11"/>
      <c r="KKN65" s="11"/>
      <c r="KKO65" s="11"/>
      <c r="KKP65" s="11"/>
      <c r="KKQ65" s="11"/>
      <c r="KKR65" s="11"/>
      <c r="KKS65" s="11"/>
      <c r="KKT65" s="11"/>
      <c r="KKU65" s="11"/>
      <c r="KKV65" s="11"/>
      <c r="KKW65" s="11"/>
      <c r="KKX65" s="11"/>
      <c r="KKY65" s="11"/>
      <c r="KKZ65" s="11"/>
      <c r="KLA65" s="11"/>
      <c r="KLB65" s="11"/>
      <c r="KLC65" s="11"/>
      <c r="KLD65" s="11"/>
      <c r="KLE65" s="11"/>
      <c r="KLF65" s="11"/>
      <c r="KLG65" s="11"/>
      <c r="KLH65" s="11"/>
      <c r="KLI65" s="11"/>
      <c r="KLJ65" s="11"/>
      <c r="KLK65" s="11"/>
      <c r="KLL65" s="11"/>
      <c r="KLM65" s="11"/>
      <c r="KLN65" s="11"/>
      <c r="KLO65" s="11"/>
      <c r="KLP65" s="11"/>
      <c r="KLQ65" s="11"/>
      <c r="KLR65" s="11"/>
      <c r="KLS65" s="11"/>
      <c r="KLT65" s="11"/>
      <c r="KLU65" s="11"/>
      <c r="KLV65" s="11"/>
      <c r="KLW65" s="11"/>
      <c r="KLX65" s="11"/>
      <c r="KLY65" s="11"/>
      <c r="KLZ65" s="11"/>
      <c r="KMA65" s="11"/>
      <c r="KMB65" s="11"/>
      <c r="KMC65" s="11"/>
      <c r="KMD65" s="11"/>
      <c r="KME65" s="11"/>
      <c r="KMF65" s="11"/>
      <c r="KMG65" s="11"/>
      <c r="KMH65" s="11"/>
      <c r="KMI65" s="11"/>
      <c r="KMJ65" s="11"/>
      <c r="KMK65" s="11"/>
      <c r="KML65" s="11"/>
      <c r="KMM65" s="11"/>
      <c r="KMN65" s="11"/>
      <c r="KMO65" s="11"/>
      <c r="KMP65" s="11"/>
      <c r="KMQ65" s="11"/>
      <c r="KMR65" s="11"/>
      <c r="KMS65" s="11"/>
      <c r="KMT65" s="11"/>
      <c r="KMU65" s="11"/>
      <c r="KMV65" s="11"/>
      <c r="KMW65" s="11"/>
      <c r="KMX65" s="11"/>
      <c r="KMY65" s="11"/>
      <c r="KMZ65" s="11"/>
      <c r="KNA65" s="11"/>
      <c r="KNB65" s="11"/>
      <c r="KNC65" s="11"/>
      <c r="KND65" s="11"/>
      <c r="KNE65" s="11"/>
      <c r="KNF65" s="11"/>
      <c r="KNG65" s="11"/>
      <c r="KNH65" s="11"/>
      <c r="KNI65" s="11"/>
      <c r="KNJ65" s="11"/>
      <c r="KNK65" s="11"/>
      <c r="KNL65" s="11"/>
      <c r="KNM65" s="11"/>
      <c r="KNN65" s="11"/>
      <c r="KNO65" s="11"/>
      <c r="KNP65" s="11"/>
      <c r="KNQ65" s="11"/>
      <c r="KNR65" s="11"/>
      <c r="KNS65" s="11"/>
      <c r="KNT65" s="11"/>
      <c r="KNU65" s="11"/>
      <c r="KNV65" s="11"/>
      <c r="KNW65" s="11"/>
      <c r="KNX65" s="11"/>
      <c r="KNY65" s="11"/>
      <c r="KNZ65" s="11"/>
      <c r="KOA65" s="11"/>
      <c r="KOB65" s="11"/>
      <c r="KOC65" s="11"/>
      <c r="KOD65" s="11"/>
      <c r="KOE65" s="11"/>
      <c r="KOF65" s="11"/>
      <c r="KOG65" s="11"/>
      <c r="KOH65" s="11"/>
      <c r="KOI65" s="11"/>
      <c r="KOJ65" s="11"/>
      <c r="KOK65" s="11"/>
      <c r="KOL65" s="11"/>
      <c r="KOM65" s="11"/>
      <c r="KON65" s="11"/>
      <c r="KOO65" s="11"/>
      <c r="KOP65" s="11"/>
      <c r="KOQ65" s="11"/>
      <c r="KOR65" s="11"/>
      <c r="KOS65" s="11"/>
      <c r="KOT65" s="11"/>
      <c r="KOU65" s="11"/>
      <c r="KOV65" s="11"/>
      <c r="KOW65" s="11"/>
      <c r="KOX65" s="11"/>
      <c r="KOY65" s="11"/>
      <c r="KOZ65" s="11"/>
      <c r="KPA65" s="11"/>
      <c r="KPB65" s="11"/>
      <c r="KPC65" s="11"/>
      <c r="KPD65" s="11"/>
      <c r="KPE65" s="11"/>
      <c r="KPF65" s="11"/>
      <c r="KPG65" s="11"/>
      <c r="KPH65" s="11"/>
      <c r="KPI65" s="11"/>
      <c r="KPJ65" s="11"/>
      <c r="KPK65" s="11"/>
      <c r="KPL65" s="11"/>
      <c r="KPM65" s="11"/>
      <c r="KPN65" s="11"/>
      <c r="KPO65" s="11"/>
      <c r="KPP65" s="11"/>
      <c r="KPQ65" s="11"/>
      <c r="KPR65" s="11"/>
      <c r="KPS65" s="11"/>
      <c r="KPT65" s="11"/>
      <c r="KPU65" s="11"/>
      <c r="KPV65" s="11"/>
      <c r="KPW65" s="11"/>
      <c r="KPX65" s="11"/>
      <c r="KPY65" s="11"/>
      <c r="KPZ65" s="11"/>
      <c r="KQA65" s="11"/>
      <c r="KQB65" s="11"/>
      <c r="KQC65" s="11"/>
      <c r="KQD65" s="11"/>
      <c r="KQE65" s="11"/>
      <c r="KQF65" s="11"/>
      <c r="KQG65" s="11"/>
      <c r="KQH65" s="11"/>
      <c r="KQI65" s="11"/>
      <c r="KQJ65" s="11"/>
      <c r="KQK65" s="11"/>
      <c r="KQL65" s="11"/>
      <c r="KQM65" s="11"/>
      <c r="KQN65" s="11"/>
      <c r="KQO65" s="11"/>
      <c r="KQP65" s="11"/>
      <c r="KQQ65" s="11"/>
      <c r="KQR65" s="11"/>
      <c r="KQS65" s="11"/>
      <c r="KQT65" s="11"/>
      <c r="KQU65" s="11"/>
      <c r="KQV65" s="11"/>
      <c r="KQW65" s="11"/>
      <c r="KQX65" s="11"/>
      <c r="KQY65" s="11"/>
      <c r="KQZ65" s="11"/>
      <c r="KRA65" s="11"/>
      <c r="KRB65" s="11"/>
      <c r="KRC65" s="11"/>
      <c r="KRD65" s="11"/>
      <c r="KRE65" s="11"/>
      <c r="KRF65" s="11"/>
      <c r="KRG65" s="11"/>
      <c r="KRH65" s="11"/>
      <c r="KRI65" s="11"/>
      <c r="KRJ65" s="11"/>
      <c r="KRK65" s="11"/>
      <c r="KRL65" s="11"/>
      <c r="KRM65" s="11"/>
      <c r="KRN65" s="11"/>
      <c r="KRO65" s="11"/>
      <c r="KRP65" s="11"/>
      <c r="KRQ65" s="11"/>
      <c r="KRR65" s="11"/>
      <c r="KRS65" s="11"/>
      <c r="KRT65" s="11"/>
      <c r="KRU65" s="11"/>
      <c r="KRV65" s="11"/>
      <c r="KRW65" s="11"/>
      <c r="KRX65" s="11"/>
      <c r="KRY65" s="11"/>
      <c r="KRZ65" s="11"/>
      <c r="KSA65" s="11"/>
      <c r="KSB65" s="11"/>
      <c r="KSC65" s="11"/>
      <c r="KSD65" s="11"/>
      <c r="KSE65" s="11"/>
      <c r="KSF65" s="11"/>
      <c r="KSG65" s="11"/>
      <c r="KSH65" s="11"/>
      <c r="KSI65" s="11"/>
      <c r="KSJ65" s="11"/>
      <c r="KSK65" s="11"/>
      <c r="KSL65" s="11"/>
      <c r="KSM65" s="11"/>
      <c r="KSN65" s="11"/>
      <c r="KSO65" s="11"/>
      <c r="KSP65" s="11"/>
      <c r="KSQ65" s="11"/>
      <c r="KSR65" s="11"/>
      <c r="KSS65" s="11"/>
      <c r="KST65" s="11"/>
      <c r="KSU65" s="11"/>
      <c r="KSV65" s="11"/>
      <c r="KSW65" s="11"/>
      <c r="KSX65" s="11"/>
      <c r="KSY65" s="11"/>
      <c r="KSZ65" s="11"/>
      <c r="KTA65" s="11"/>
      <c r="KTB65" s="11"/>
      <c r="KTC65" s="11"/>
      <c r="KTD65" s="11"/>
      <c r="KTE65" s="11"/>
      <c r="KTF65" s="11"/>
      <c r="KTG65" s="11"/>
      <c r="KTH65" s="11"/>
      <c r="KTI65" s="11"/>
      <c r="KTJ65" s="11"/>
      <c r="KTK65" s="11"/>
      <c r="KTL65" s="11"/>
      <c r="KTM65" s="11"/>
      <c r="KTN65" s="11"/>
      <c r="KTO65" s="11"/>
      <c r="KTP65" s="11"/>
      <c r="KTQ65" s="11"/>
      <c r="KTR65" s="11"/>
      <c r="KTS65" s="11"/>
      <c r="KTT65" s="11"/>
      <c r="KTU65" s="11"/>
      <c r="KTV65" s="11"/>
      <c r="KTW65" s="11"/>
      <c r="KTX65" s="11"/>
      <c r="KTY65" s="11"/>
      <c r="KTZ65" s="11"/>
      <c r="KUA65" s="11"/>
      <c r="KUB65" s="11"/>
      <c r="KUC65" s="11"/>
      <c r="KUD65" s="11"/>
      <c r="KUE65" s="11"/>
      <c r="KUF65" s="11"/>
      <c r="KUG65" s="11"/>
      <c r="KUH65" s="11"/>
      <c r="KUI65" s="11"/>
      <c r="KUJ65" s="11"/>
      <c r="KUK65" s="11"/>
      <c r="KUL65" s="11"/>
      <c r="KUM65" s="11"/>
      <c r="KUN65" s="11"/>
      <c r="KUO65" s="11"/>
      <c r="KUP65" s="11"/>
      <c r="KUQ65" s="11"/>
      <c r="KUR65" s="11"/>
      <c r="KUS65" s="11"/>
      <c r="KUT65" s="11"/>
      <c r="KUU65" s="11"/>
      <c r="KUV65" s="11"/>
      <c r="KUW65" s="11"/>
      <c r="KUX65" s="11"/>
      <c r="KUY65" s="11"/>
      <c r="KUZ65" s="11"/>
      <c r="KVA65" s="11"/>
      <c r="KVB65" s="11"/>
      <c r="KVC65" s="11"/>
      <c r="KVD65" s="11"/>
      <c r="KVE65" s="11"/>
      <c r="KVF65" s="11"/>
      <c r="KVG65" s="11"/>
      <c r="KVH65" s="11"/>
      <c r="KVI65" s="11"/>
      <c r="KVJ65" s="11"/>
      <c r="KVK65" s="11"/>
      <c r="KVL65" s="11"/>
      <c r="KVM65" s="11"/>
      <c r="KVN65" s="11"/>
      <c r="KVO65" s="11"/>
      <c r="KVP65" s="11"/>
      <c r="KVQ65" s="11"/>
      <c r="KVR65" s="11"/>
      <c r="KVS65" s="11"/>
      <c r="KVT65" s="11"/>
      <c r="KVU65" s="11"/>
      <c r="KVV65" s="11"/>
      <c r="KVW65" s="11"/>
      <c r="KVX65" s="11"/>
      <c r="KVY65" s="11"/>
      <c r="KVZ65" s="11"/>
      <c r="KWA65" s="11"/>
      <c r="KWB65" s="11"/>
      <c r="KWC65" s="11"/>
      <c r="KWD65" s="11"/>
      <c r="KWE65" s="11"/>
      <c r="KWF65" s="11"/>
      <c r="KWG65" s="11"/>
      <c r="KWH65" s="11"/>
      <c r="KWI65" s="11"/>
      <c r="KWJ65" s="11"/>
      <c r="KWK65" s="11"/>
      <c r="KWL65" s="11"/>
      <c r="KWM65" s="11"/>
      <c r="KWN65" s="11"/>
      <c r="KWO65" s="11"/>
      <c r="KWP65" s="11"/>
      <c r="KWQ65" s="11"/>
      <c r="KWR65" s="11"/>
      <c r="KWS65" s="11"/>
      <c r="KWT65" s="11"/>
      <c r="KWU65" s="11"/>
      <c r="KWV65" s="11"/>
      <c r="KWW65" s="11"/>
      <c r="KWX65" s="11"/>
      <c r="KWY65" s="11"/>
      <c r="KWZ65" s="11"/>
      <c r="KXA65" s="11"/>
      <c r="KXB65" s="11"/>
      <c r="KXC65" s="11"/>
      <c r="KXD65" s="11"/>
      <c r="KXE65" s="11"/>
      <c r="KXF65" s="11"/>
      <c r="KXG65" s="11"/>
      <c r="KXH65" s="11"/>
      <c r="KXI65" s="11"/>
      <c r="KXJ65" s="11"/>
      <c r="KXK65" s="11"/>
      <c r="KXL65" s="11"/>
      <c r="KXM65" s="11"/>
      <c r="KXN65" s="11"/>
      <c r="KXO65" s="11"/>
      <c r="KXP65" s="11"/>
      <c r="KXQ65" s="11"/>
      <c r="KXR65" s="11"/>
      <c r="KXS65" s="11"/>
      <c r="KXT65" s="11"/>
      <c r="KXU65" s="11"/>
      <c r="KXV65" s="11"/>
      <c r="KXW65" s="11"/>
      <c r="KXX65" s="11"/>
      <c r="KXY65" s="11"/>
      <c r="KXZ65" s="11"/>
      <c r="KYA65" s="11"/>
      <c r="KYB65" s="11"/>
      <c r="KYC65" s="11"/>
      <c r="KYD65" s="11"/>
      <c r="KYE65" s="11"/>
      <c r="KYF65" s="11"/>
      <c r="KYG65" s="11"/>
      <c r="KYH65" s="11"/>
      <c r="KYI65" s="11"/>
      <c r="KYJ65" s="11"/>
      <c r="KYK65" s="11"/>
      <c r="KYL65" s="11"/>
      <c r="KYM65" s="11"/>
      <c r="KYN65" s="11"/>
      <c r="KYO65" s="11"/>
      <c r="KYP65" s="11"/>
      <c r="KYQ65" s="11"/>
      <c r="KYR65" s="11"/>
      <c r="KYS65" s="11"/>
      <c r="KYT65" s="11"/>
      <c r="KYU65" s="11"/>
      <c r="KYV65" s="11"/>
      <c r="KYW65" s="11"/>
      <c r="KYX65" s="11"/>
      <c r="KYY65" s="11"/>
      <c r="KYZ65" s="11"/>
      <c r="KZA65" s="11"/>
      <c r="KZB65" s="11"/>
      <c r="KZC65" s="11"/>
      <c r="KZD65" s="11"/>
      <c r="KZE65" s="11"/>
      <c r="KZF65" s="11"/>
      <c r="KZG65" s="11"/>
      <c r="KZH65" s="11"/>
      <c r="KZI65" s="11"/>
      <c r="KZJ65" s="11"/>
      <c r="KZK65" s="11"/>
      <c r="KZL65" s="11"/>
      <c r="KZM65" s="11"/>
      <c r="KZN65" s="11"/>
      <c r="KZO65" s="11"/>
      <c r="KZP65" s="11"/>
      <c r="KZQ65" s="11"/>
      <c r="KZR65" s="11"/>
      <c r="KZS65" s="11"/>
      <c r="KZT65" s="11"/>
      <c r="KZU65" s="11"/>
      <c r="KZV65" s="11"/>
      <c r="KZW65" s="11"/>
      <c r="KZX65" s="11"/>
      <c r="KZY65" s="11"/>
      <c r="KZZ65" s="11"/>
      <c r="LAA65" s="11"/>
      <c r="LAB65" s="11"/>
      <c r="LAC65" s="11"/>
      <c r="LAD65" s="11"/>
      <c r="LAE65" s="11"/>
      <c r="LAF65" s="11"/>
      <c r="LAG65" s="11"/>
      <c r="LAH65" s="11"/>
      <c r="LAI65" s="11"/>
      <c r="LAJ65" s="11"/>
      <c r="LAK65" s="11"/>
      <c r="LAL65" s="11"/>
      <c r="LAM65" s="11"/>
      <c r="LAN65" s="11"/>
      <c r="LAO65" s="11"/>
      <c r="LAP65" s="11"/>
      <c r="LAQ65" s="11"/>
      <c r="LAR65" s="11"/>
      <c r="LAS65" s="11"/>
      <c r="LAT65" s="11"/>
      <c r="LAU65" s="11"/>
      <c r="LAV65" s="11"/>
      <c r="LAW65" s="11"/>
      <c r="LAX65" s="11"/>
      <c r="LAY65" s="11"/>
      <c r="LAZ65" s="11"/>
      <c r="LBA65" s="11"/>
      <c r="LBB65" s="11"/>
      <c r="LBC65" s="11"/>
      <c r="LBD65" s="11"/>
      <c r="LBE65" s="11"/>
      <c r="LBF65" s="11"/>
      <c r="LBG65" s="11"/>
      <c r="LBH65" s="11"/>
      <c r="LBI65" s="11"/>
      <c r="LBJ65" s="11"/>
      <c r="LBK65" s="11"/>
      <c r="LBL65" s="11"/>
      <c r="LBM65" s="11"/>
      <c r="LBN65" s="11"/>
      <c r="LBO65" s="11"/>
      <c r="LBP65" s="11"/>
      <c r="LBQ65" s="11"/>
      <c r="LBR65" s="11"/>
      <c r="LBS65" s="11"/>
      <c r="LBT65" s="11"/>
      <c r="LBU65" s="11"/>
      <c r="LBV65" s="11"/>
      <c r="LBW65" s="11"/>
      <c r="LBX65" s="11"/>
      <c r="LBY65" s="11"/>
      <c r="LBZ65" s="11"/>
      <c r="LCA65" s="11"/>
      <c r="LCB65" s="11"/>
      <c r="LCC65" s="11"/>
      <c r="LCD65" s="11"/>
      <c r="LCE65" s="11"/>
      <c r="LCF65" s="11"/>
      <c r="LCG65" s="11"/>
      <c r="LCH65" s="11"/>
      <c r="LCI65" s="11"/>
      <c r="LCJ65" s="11"/>
      <c r="LCK65" s="11"/>
      <c r="LCL65" s="11"/>
      <c r="LCM65" s="11"/>
      <c r="LCN65" s="11"/>
      <c r="LCO65" s="11"/>
      <c r="LCP65" s="11"/>
      <c r="LCQ65" s="11"/>
      <c r="LCR65" s="11"/>
      <c r="LCS65" s="11"/>
      <c r="LCT65" s="11"/>
      <c r="LCU65" s="11"/>
      <c r="LCV65" s="11"/>
      <c r="LCW65" s="11"/>
      <c r="LCX65" s="11"/>
      <c r="LCY65" s="11"/>
      <c r="LCZ65" s="11"/>
      <c r="LDA65" s="11"/>
      <c r="LDB65" s="11"/>
      <c r="LDC65" s="11"/>
      <c r="LDD65" s="11"/>
      <c r="LDE65" s="11"/>
      <c r="LDF65" s="11"/>
      <c r="LDG65" s="11"/>
      <c r="LDH65" s="11"/>
      <c r="LDI65" s="11"/>
      <c r="LDJ65" s="11"/>
      <c r="LDK65" s="11"/>
      <c r="LDL65" s="11"/>
      <c r="LDM65" s="11"/>
      <c r="LDN65" s="11"/>
      <c r="LDO65" s="11"/>
      <c r="LDP65" s="11"/>
      <c r="LDQ65" s="11"/>
      <c r="LDR65" s="11"/>
      <c r="LDS65" s="11"/>
      <c r="LDT65" s="11"/>
      <c r="LDU65" s="11"/>
      <c r="LDV65" s="11"/>
      <c r="LDW65" s="11"/>
      <c r="LDX65" s="11"/>
      <c r="LDY65" s="11"/>
      <c r="LDZ65" s="11"/>
      <c r="LEA65" s="11"/>
      <c r="LEB65" s="11"/>
      <c r="LEC65" s="11"/>
      <c r="LED65" s="11"/>
      <c r="LEE65" s="11"/>
      <c r="LEF65" s="11"/>
      <c r="LEG65" s="11"/>
      <c r="LEH65" s="11"/>
      <c r="LEI65" s="11"/>
      <c r="LEJ65" s="11"/>
      <c r="LEK65" s="11"/>
      <c r="LEL65" s="11"/>
      <c r="LEM65" s="11"/>
      <c r="LEN65" s="11"/>
      <c r="LEO65" s="11"/>
      <c r="LEP65" s="11"/>
      <c r="LEQ65" s="11"/>
      <c r="LER65" s="11"/>
      <c r="LES65" s="11"/>
      <c r="LET65" s="11"/>
      <c r="LEU65" s="11"/>
      <c r="LEV65" s="11"/>
      <c r="LEW65" s="11"/>
      <c r="LEX65" s="11"/>
      <c r="LEY65" s="11"/>
      <c r="LEZ65" s="11"/>
      <c r="LFA65" s="11"/>
      <c r="LFB65" s="11"/>
      <c r="LFC65" s="11"/>
      <c r="LFD65" s="11"/>
      <c r="LFE65" s="11"/>
      <c r="LFF65" s="11"/>
      <c r="LFG65" s="11"/>
      <c r="LFH65" s="11"/>
      <c r="LFI65" s="11"/>
      <c r="LFJ65" s="11"/>
      <c r="LFK65" s="11"/>
      <c r="LFL65" s="11"/>
      <c r="LFM65" s="11"/>
      <c r="LFN65" s="11"/>
      <c r="LFO65" s="11"/>
      <c r="LFP65" s="11"/>
      <c r="LFQ65" s="11"/>
      <c r="LFR65" s="11"/>
      <c r="LFS65" s="11"/>
      <c r="LFT65" s="11"/>
      <c r="LFU65" s="11"/>
      <c r="LFV65" s="11"/>
      <c r="LFW65" s="11"/>
      <c r="LFX65" s="11"/>
      <c r="LFY65" s="11"/>
      <c r="LFZ65" s="11"/>
      <c r="LGA65" s="11"/>
      <c r="LGB65" s="11"/>
      <c r="LGC65" s="11"/>
      <c r="LGD65" s="11"/>
      <c r="LGE65" s="11"/>
      <c r="LGF65" s="11"/>
      <c r="LGG65" s="11"/>
      <c r="LGH65" s="11"/>
      <c r="LGI65" s="11"/>
      <c r="LGJ65" s="11"/>
      <c r="LGK65" s="11"/>
      <c r="LGL65" s="11"/>
      <c r="LGM65" s="11"/>
      <c r="LGN65" s="11"/>
      <c r="LGO65" s="11"/>
      <c r="LGP65" s="11"/>
      <c r="LGQ65" s="11"/>
      <c r="LGR65" s="11"/>
      <c r="LGS65" s="11"/>
      <c r="LGT65" s="11"/>
      <c r="LGU65" s="11"/>
      <c r="LGV65" s="11"/>
      <c r="LGW65" s="11"/>
      <c r="LGX65" s="11"/>
      <c r="LGY65" s="11"/>
      <c r="LGZ65" s="11"/>
      <c r="LHA65" s="11"/>
      <c r="LHB65" s="11"/>
      <c r="LHC65" s="11"/>
      <c r="LHD65" s="11"/>
      <c r="LHE65" s="11"/>
      <c r="LHF65" s="11"/>
      <c r="LHG65" s="11"/>
      <c r="LHH65" s="11"/>
      <c r="LHI65" s="11"/>
      <c r="LHJ65" s="11"/>
      <c r="LHK65" s="11"/>
      <c r="LHL65" s="11"/>
      <c r="LHM65" s="11"/>
      <c r="LHN65" s="11"/>
      <c r="LHO65" s="11"/>
      <c r="LHP65" s="11"/>
      <c r="LHQ65" s="11"/>
      <c r="LHR65" s="11"/>
      <c r="LHS65" s="11"/>
      <c r="LHT65" s="11"/>
      <c r="LHU65" s="11"/>
      <c r="LHV65" s="11"/>
      <c r="LHW65" s="11"/>
      <c r="LHX65" s="11"/>
      <c r="LHY65" s="11"/>
      <c r="LHZ65" s="11"/>
      <c r="LIA65" s="11"/>
      <c r="LIB65" s="11"/>
      <c r="LIC65" s="11"/>
      <c r="LID65" s="11"/>
      <c r="LIE65" s="11"/>
      <c r="LIF65" s="11"/>
      <c r="LIG65" s="11"/>
      <c r="LIH65" s="11"/>
      <c r="LII65" s="11"/>
      <c r="LIJ65" s="11"/>
      <c r="LIK65" s="11"/>
      <c r="LIL65" s="11"/>
      <c r="LIM65" s="11"/>
      <c r="LIN65" s="11"/>
      <c r="LIO65" s="11"/>
      <c r="LIP65" s="11"/>
      <c r="LIQ65" s="11"/>
      <c r="LIR65" s="11"/>
      <c r="LIS65" s="11"/>
      <c r="LIT65" s="11"/>
      <c r="LIU65" s="11"/>
      <c r="LIV65" s="11"/>
      <c r="LIW65" s="11"/>
      <c r="LIX65" s="11"/>
      <c r="LIY65" s="11"/>
      <c r="LIZ65" s="11"/>
      <c r="LJA65" s="11"/>
      <c r="LJB65" s="11"/>
      <c r="LJC65" s="11"/>
      <c r="LJD65" s="11"/>
      <c r="LJE65" s="11"/>
      <c r="LJF65" s="11"/>
      <c r="LJG65" s="11"/>
      <c r="LJH65" s="11"/>
      <c r="LJI65" s="11"/>
      <c r="LJJ65" s="11"/>
      <c r="LJK65" s="11"/>
      <c r="LJL65" s="11"/>
      <c r="LJM65" s="11"/>
      <c r="LJN65" s="11"/>
      <c r="LJO65" s="11"/>
      <c r="LJP65" s="11"/>
      <c r="LJQ65" s="11"/>
      <c r="LJR65" s="11"/>
      <c r="LJS65" s="11"/>
      <c r="LJT65" s="11"/>
      <c r="LJU65" s="11"/>
      <c r="LJV65" s="11"/>
      <c r="LJW65" s="11"/>
      <c r="LJX65" s="11"/>
      <c r="LJY65" s="11"/>
      <c r="LJZ65" s="11"/>
      <c r="LKA65" s="11"/>
      <c r="LKB65" s="11"/>
      <c r="LKC65" s="11"/>
      <c r="LKD65" s="11"/>
      <c r="LKE65" s="11"/>
      <c r="LKF65" s="11"/>
      <c r="LKG65" s="11"/>
      <c r="LKH65" s="11"/>
      <c r="LKI65" s="11"/>
      <c r="LKJ65" s="11"/>
      <c r="LKK65" s="11"/>
      <c r="LKL65" s="11"/>
      <c r="LKM65" s="11"/>
      <c r="LKN65" s="11"/>
      <c r="LKO65" s="11"/>
      <c r="LKP65" s="11"/>
      <c r="LKQ65" s="11"/>
      <c r="LKR65" s="11"/>
      <c r="LKS65" s="11"/>
      <c r="LKT65" s="11"/>
      <c r="LKU65" s="11"/>
      <c r="LKV65" s="11"/>
      <c r="LKW65" s="11"/>
      <c r="LKX65" s="11"/>
      <c r="LKY65" s="11"/>
      <c r="LKZ65" s="11"/>
      <c r="LLA65" s="11"/>
      <c r="LLB65" s="11"/>
      <c r="LLC65" s="11"/>
      <c r="LLD65" s="11"/>
      <c r="LLE65" s="11"/>
      <c r="LLF65" s="11"/>
      <c r="LLG65" s="11"/>
      <c r="LLH65" s="11"/>
      <c r="LLI65" s="11"/>
      <c r="LLJ65" s="11"/>
      <c r="LLK65" s="11"/>
      <c r="LLL65" s="11"/>
      <c r="LLM65" s="11"/>
      <c r="LLN65" s="11"/>
      <c r="LLO65" s="11"/>
      <c r="LLP65" s="11"/>
      <c r="LLQ65" s="11"/>
      <c r="LLR65" s="11"/>
      <c r="LLS65" s="11"/>
      <c r="LLT65" s="11"/>
      <c r="LLU65" s="11"/>
      <c r="LLV65" s="11"/>
      <c r="LLW65" s="11"/>
      <c r="LLX65" s="11"/>
      <c r="LLY65" s="11"/>
      <c r="LLZ65" s="11"/>
      <c r="LMA65" s="11"/>
      <c r="LMB65" s="11"/>
      <c r="LMC65" s="11"/>
      <c r="LMD65" s="11"/>
      <c r="LME65" s="11"/>
      <c r="LMF65" s="11"/>
      <c r="LMG65" s="11"/>
      <c r="LMH65" s="11"/>
      <c r="LMI65" s="11"/>
      <c r="LMJ65" s="11"/>
      <c r="LMK65" s="11"/>
      <c r="LML65" s="11"/>
      <c r="LMM65" s="11"/>
      <c r="LMN65" s="11"/>
      <c r="LMO65" s="11"/>
      <c r="LMP65" s="11"/>
      <c r="LMQ65" s="11"/>
      <c r="LMR65" s="11"/>
      <c r="LMS65" s="11"/>
      <c r="LMT65" s="11"/>
      <c r="LMU65" s="11"/>
      <c r="LMV65" s="11"/>
      <c r="LMW65" s="11"/>
      <c r="LMX65" s="11"/>
      <c r="LMY65" s="11"/>
      <c r="LMZ65" s="11"/>
      <c r="LNA65" s="11"/>
      <c r="LNB65" s="11"/>
      <c r="LNC65" s="11"/>
      <c r="LND65" s="11"/>
      <c r="LNE65" s="11"/>
      <c r="LNF65" s="11"/>
      <c r="LNG65" s="11"/>
      <c r="LNH65" s="11"/>
      <c r="LNI65" s="11"/>
      <c r="LNJ65" s="11"/>
      <c r="LNK65" s="11"/>
      <c r="LNL65" s="11"/>
      <c r="LNM65" s="11"/>
      <c r="LNN65" s="11"/>
      <c r="LNO65" s="11"/>
      <c r="LNP65" s="11"/>
      <c r="LNQ65" s="11"/>
      <c r="LNR65" s="11"/>
      <c r="LNS65" s="11"/>
      <c r="LNT65" s="11"/>
      <c r="LNU65" s="11"/>
      <c r="LNV65" s="11"/>
      <c r="LNW65" s="11"/>
      <c r="LNX65" s="11"/>
      <c r="LNY65" s="11"/>
      <c r="LNZ65" s="11"/>
      <c r="LOA65" s="11"/>
      <c r="LOB65" s="11"/>
      <c r="LOC65" s="11"/>
      <c r="LOD65" s="11"/>
      <c r="LOE65" s="11"/>
      <c r="LOF65" s="11"/>
      <c r="LOG65" s="11"/>
      <c r="LOH65" s="11"/>
      <c r="LOI65" s="11"/>
      <c r="LOJ65" s="11"/>
      <c r="LOK65" s="11"/>
      <c r="LOL65" s="11"/>
      <c r="LOM65" s="11"/>
      <c r="LON65" s="11"/>
      <c r="LOO65" s="11"/>
      <c r="LOP65" s="11"/>
      <c r="LOQ65" s="11"/>
      <c r="LOR65" s="11"/>
      <c r="LOS65" s="11"/>
      <c r="LOT65" s="11"/>
      <c r="LOU65" s="11"/>
      <c r="LOV65" s="11"/>
      <c r="LOW65" s="11"/>
      <c r="LOX65" s="11"/>
      <c r="LOY65" s="11"/>
      <c r="LOZ65" s="11"/>
      <c r="LPA65" s="11"/>
      <c r="LPB65" s="11"/>
      <c r="LPC65" s="11"/>
      <c r="LPD65" s="11"/>
      <c r="LPE65" s="11"/>
      <c r="LPF65" s="11"/>
      <c r="LPG65" s="11"/>
      <c r="LPH65" s="11"/>
      <c r="LPI65" s="11"/>
      <c r="LPJ65" s="11"/>
      <c r="LPK65" s="11"/>
      <c r="LPL65" s="11"/>
      <c r="LPM65" s="11"/>
      <c r="LPN65" s="11"/>
      <c r="LPO65" s="11"/>
      <c r="LPP65" s="11"/>
      <c r="LPQ65" s="11"/>
      <c r="LPR65" s="11"/>
      <c r="LPS65" s="11"/>
      <c r="LPT65" s="11"/>
      <c r="LPU65" s="11"/>
      <c r="LPV65" s="11"/>
      <c r="LPW65" s="11"/>
      <c r="LPX65" s="11"/>
      <c r="LPY65" s="11"/>
      <c r="LPZ65" s="11"/>
      <c r="LQA65" s="11"/>
      <c r="LQB65" s="11"/>
      <c r="LQC65" s="11"/>
      <c r="LQD65" s="11"/>
      <c r="LQE65" s="11"/>
      <c r="LQF65" s="11"/>
      <c r="LQG65" s="11"/>
      <c r="LQH65" s="11"/>
      <c r="LQI65" s="11"/>
      <c r="LQJ65" s="11"/>
      <c r="LQK65" s="11"/>
      <c r="LQL65" s="11"/>
      <c r="LQM65" s="11"/>
      <c r="LQN65" s="11"/>
      <c r="LQO65" s="11"/>
      <c r="LQP65" s="11"/>
      <c r="LQQ65" s="11"/>
      <c r="LQR65" s="11"/>
      <c r="LQS65" s="11"/>
      <c r="LQT65" s="11"/>
      <c r="LQU65" s="11"/>
      <c r="LQV65" s="11"/>
      <c r="LQW65" s="11"/>
      <c r="LQX65" s="11"/>
      <c r="LQY65" s="11"/>
      <c r="LQZ65" s="11"/>
      <c r="LRA65" s="11"/>
      <c r="LRB65" s="11"/>
      <c r="LRC65" s="11"/>
      <c r="LRD65" s="11"/>
      <c r="LRE65" s="11"/>
      <c r="LRF65" s="11"/>
      <c r="LRG65" s="11"/>
      <c r="LRH65" s="11"/>
      <c r="LRI65" s="11"/>
      <c r="LRJ65" s="11"/>
      <c r="LRK65" s="11"/>
      <c r="LRL65" s="11"/>
      <c r="LRM65" s="11"/>
      <c r="LRN65" s="11"/>
      <c r="LRO65" s="11"/>
      <c r="LRP65" s="11"/>
      <c r="LRQ65" s="11"/>
      <c r="LRR65" s="11"/>
      <c r="LRS65" s="11"/>
      <c r="LRT65" s="11"/>
      <c r="LRU65" s="11"/>
      <c r="LRV65" s="11"/>
      <c r="LRW65" s="11"/>
      <c r="LRX65" s="11"/>
      <c r="LRY65" s="11"/>
      <c r="LRZ65" s="11"/>
      <c r="LSA65" s="11"/>
      <c r="LSB65" s="11"/>
      <c r="LSC65" s="11"/>
      <c r="LSD65" s="11"/>
      <c r="LSE65" s="11"/>
      <c r="LSF65" s="11"/>
      <c r="LSG65" s="11"/>
      <c r="LSH65" s="11"/>
      <c r="LSI65" s="11"/>
      <c r="LSJ65" s="11"/>
      <c r="LSK65" s="11"/>
      <c r="LSL65" s="11"/>
      <c r="LSM65" s="11"/>
      <c r="LSN65" s="11"/>
      <c r="LSO65" s="11"/>
      <c r="LSP65" s="11"/>
      <c r="LSQ65" s="11"/>
      <c r="LSR65" s="11"/>
      <c r="LSS65" s="11"/>
      <c r="LST65" s="11"/>
      <c r="LSU65" s="11"/>
      <c r="LSV65" s="11"/>
      <c r="LSW65" s="11"/>
      <c r="LSX65" s="11"/>
      <c r="LSY65" s="11"/>
      <c r="LSZ65" s="11"/>
      <c r="LTA65" s="11"/>
      <c r="LTB65" s="11"/>
      <c r="LTC65" s="11"/>
      <c r="LTD65" s="11"/>
      <c r="LTE65" s="11"/>
      <c r="LTF65" s="11"/>
      <c r="LTG65" s="11"/>
      <c r="LTH65" s="11"/>
      <c r="LTI65" s="11"/>
      <c r="LTJ65" s="11"/>
      <c r="LTK65" s="11"/>
      <c r="LTL65" s="11"/>
      <c r="LTM65" s="11"/>
      <c r="LTN65" s="11"/>
      <c r="LTO65" s="11"/>
      <c r="LTP65" s="11"/>
      <c r="LTQ65" s="11"/>
      <c r="LTR65" s="11"/>
      <c r="LTS65" s="11"/>
      <c r="LTT65" s="11"/>
      <c r="LTU65" s="11"/>
      <c r="LTV65" s="11"/>
      <c r="LTW65" s="11"/>
      <c r="LTX65" s="11"/>
      <c r="LTY65" s="11"/>
      <c r="LTZ65" s="11"/>
      <c r="LUA65" s="11"/>
      <c r="LUB65" s="11"/>
      <c r="LUC65" s="11"/>
      <c r="LUD65" s="11"/>
      <c r="LUE65" s="11"/>
      <c r="LUF65" s="11"/>
      <c r="LUG65" s="11"/>
      <c r="LUH65" s="11"/>
      <c r="LUI65" s="11"/>
      <c r="LUJ65" s="11"/>
      <c r="LUK65" s="11"/>
      <c r="LUL65" s="11"/>
      <c r="LUM65" s="11"/>
      <c r="LUN65" s="11"/>
      <c r="LUO65" s="11"/>
      <c r="LUP65" s="11"/>
      <c r="LUQ65" s="11"/>
      <c r="LUR65" s="11"/>
      <c r="LUS65" s="11"/>
      <c r="LUT65" s="11"/>
      <c r="LUU65" s="11"/>
      <c r="LUV65" s="11"/>
      <c r="LUW65" s="11"/>
      <c r="LUX65" s="11"/>
      <c r="LUY65" s="11"/>
      <c r="LUZ65" s="11"/>
      <c r="LVA65" s="11"/>
      <c r="LVB65" s="11"/>
      <c r="LVC65" s="11"/>
      <c r="LVD65" s="11"/>
      <c r="LVE65" s="11"/>
      <c r="LVF65" s="11"/>
      <c r="LVG65" s="11"/>
      <c r="LVH65" s="11"/>
      <c r="LVI65" s="11"/>
      <c r="LVJ65" s="11"/>
      <c r="LVK65" s="11"/>
      <c r="LVL65" s="11"/>
      <c r="LVM65" s="11"/>
      <c r="LVN65" s="11"/>
      <c r="LVO65" s="11"/>
      <c r="LVP65" s="11"/>
      <c r="LVQ65" s="11"/>
      <c r="LVR65" s="11"/>
      <c r="LVS65" s="11"/>
      <c r="LVT65" s="11"/>
      <c r="LVU65" s="11"/>
      <c r="LVV65" s="11"/>
      <c r="LVW65" s="11"/>
      <c r="LVX65" s="11"/>
      <c r="LVY65" s="11"/>
      <c r="LVZ65" s="11"/>
      <c r="LWA65" s="11"/>
      <c r="LWB65" s="11"/>
      <c r="LWC65" s="11"/>
      <c r="LWD65" s="11"/>
      <c r="LWE65" s="11"/>
      <c r="LWF65" s="11"/>
      <c r="LWG65" s="11"/>
      <c r="LWH65" s="11"/>
      <c r="LWI65" s="11"/>
      <c r="LWJ65" s="11"/>
      <c r="LWK65" s="11"/>
      <c r="LWL65" s="11"/>
      <c r="LWM65" s="11"/>
      <c r="LWN65" s="11"/>
      <c r="LWO65" s="11"/>
      <c r="LWP65" s="11"/>
      <c r="LWQ65" s="11"/>
      <c r="LWR65" s="11"/>
      <c r="LWS65" s="11"/>
      <c r="LWT65" s="11"/>
      <c r="LWU65" s="11"/>
      <c r="LWV65" s="11"/>
      <c r="LWW65" s="11"/>
      <c r="LWX65" s="11"/>
      <c r="LWY65" s="11"/>
      <c r="LWZ65" s="11"/>
      <c r="LXA65" s="11"/>
      <c r="LXB65" s="11"/>
      <c r="LXC65" s="11"/>
      <c r="LXD65" s="11"/>
      <c r="LXE65" s="11"/>
      <c r="LXF65" s="11"/>
      <c r="LXG65" s="11"/>
      <c r="LXH65" s="11"/>
      <c r="LXI65" s="11"/>
      <c r="LXJ65" s="11"/>
      <c r="LXK65" s="11"/>
      <c r="LXL65" s="11"/>
      <c r="LXM65" s="11"/>
      <c r="LXN65" s="11"/>
      <c r="LXO65" s="11"/>
      <c r="LXP65" s="11"/>
      <c r="LXQ65" s="11"/>
      <c r="LXR65" s="11"/>
      <c r="LXS65" s="11"/>
      <c r="LXT65" s="11"/>
      <c r="LXU65" s="11"/>
      <c r="LXV65" s="11"/>
      <c r="LXW65" s="11"/>
      <c r="LXX65" s="11"/>
      <c r="LXY65" s="11"/>
      <c r="LXZ65" s="11"/>
      <c r="LYA65" s="11"/>
      <c r="LYB65" s="11"/>
      <c r="LYC65" s="11"/>
      <c r="LYD65" s="11"/>
      <c r="LYE65" s="11"/>
      <c r="LYF65" s="11"/>
      <c r="LYG65" s="11"/>
      <c r="LYH65" s="11"/>
      <c r="LYI65" s="11"/>
      <c r="LYJ65" s="11"/>
      <c r="LYK65" s="11"/>
      <c r="LYL65" s="11"/>
      <c r="LYM65" s="11"/>
      <c r="LYN65" s="11"/>
      <c r="LYO65" s="11"/>
      <c r="LYP65" s="11"/>
      <c r="LYQ65" s="11"/>
      <c r="LYR65" s="11"/>
      <c r="LYS65" s="11"/>
      <c r="LYT65" s="11"/>
      <c r="LYU65" s="11"/>
      <c r="LYV65" s="11"/>
      <c r="LYW65" s="11"/>
      <c r="LYX65" s="11"/>
      <c r="LYY65" s="11"/>
      <c r="LYZ65" s="11"/>
      <c r="LZA65" s="11"/>
      <c r="LZB65" s="11"/>
      <c r="LZC65" s="11"/>
      <c r="LZD65" s="11"/>
      <c r="LZE65" s="11"/>
      <c r="LZF65" s="11"/>
      <c r="LZG65" s="11"/>
      <c r="LZH65" s="11"/>
      <c r="LZI65" s="11"/>
      <c r="LZJ65" s="11"/>
      <c r="LZK65" s="11"/>
      <c r="LZL65" s="11"/>
      <c r="LZM65" s="11"/>
      <c r="LZN65" s="11"/>
      <c r="LZO65" s="11"/>
      <c r="LZP65" s="11"/>
      <c r="LZQ65" s="11"/>
      <c r="LZR65" s="11"/>
      <c r="LZS65" s="11"/>
      <c r="LZT65" s="11"/>
      <c r="LZU65" s="11"/>
      <c r="LZV65" s="11"/>
      <c r="LZW65" s="11"/>
      <c r="LZX65" s="11"/>
      <c r="LZY65" s="11"/>
      <c r="LZZ65" s="11"/>
      <c r="MAA65" s="11"/>
      <c r="MAB65" s="11"/>
      <c r="MAC65" s="11"/>
      <c r="MAD65" s="11"/>
      <c r="MAE65" s="11"/>
      <c r="MAF65" s="11"/>
      <c r="MAG65" s="11"/>
      <c r="MAH65" s="11"/>
      <c r="MAI65" s="11"/>
      <c r="MAJ65" s="11"/>
      <c r="MAK65" s="11"/>
      <c r="MAL65" s="11"/>
      <c r="MAM65" s="11"/>
      <c r="MAN65" s="11"/>
      <c r="MAO65" s="11"/>
      <c r="MAP65" s="11"/>
      <c r="MAQ65" s="11"/>
      <c r="MAR65" s="11"/>
      <c r="MAS65" s="11"/>
      <c r="MAT65" s="11"/>
      <c r="MAU65" s="11"/>
      <c r="MAV65" s="11"/>
      <c r="MAW65" s="11"/>
      <c r="MAX65" s="11"/>
      <c r="MAY65" s="11"/>
      <c r="MAZ65" s="11"/>
      <c r="MBA65" s="11"/>
      <c r="MBB65" s="11"/>
      <c r="MBC65" s="11"/>
      <c r="MBD65" s="11"/>
      <c r="MBE65" s="11"/>
      <c r="MBF65" s="11"/>
      <c r="MBG65" s="11"/>
      <c r="MBH65" s="11"/>
      <c r="MBI65" s="11"/>
      <c r="MBJ65" s="11"/>
      <c r="MBK65" s="11"/>
      <c r="MBL65" s="11"/>
      <c r="MBM65" s="11"/>
      <c r="MBN65" s="11"/>
      <c r="MBO65" s="11"/>
      <c r="MBP65" s="11"/>
      <c r="MBQ65" s="11"/>
      <c r="MBR65" s="11"/>
      <c r="MBS65" s="11"/>
      <c r="MBT65" s="11"/>
      <c r="MBU65" s="11"/>
      <c r="MBV65" s="11"/>
      <c r="MBW65" s="11"/>
      <c r="MBX65" s="11"/>
      <c r="MBY65" s="11"/>
      <c r="MBZ65" s="11"/>
      <c r="MCA65" s="11"/>
      <c r="MCB65" s="11"/>
      <c r="MCC65" s="11"/>
      <c r="MCD65" s="11"/>
      <c r="MCE65" s="11"/>
      <c r="MCF65" s="11"/>
      <c r="MCG65" s="11"/>
      <c r="MCH65" s="11"/>
      <c r="MCI65" s="11"/>
      <c r="MCJ65" s="11"/>
      <c r="MCK65" s="11"/>
      <c r="MCL65" s="11"/>
      <c r="MCM65" s="11"/>
      <c r="MCN65" s="11"/>
      <c r="MCO65" s="11"/>
      <c r="MCP65" s="11"/>
      <c r="MCQ65" s="11"/>
      <c r="MCR65" s="11"/>
      <c r="MCS65" s="11"/>
      <c r="MCT65" s="11"/>
      <c r="MCU65" s="11"/>
      <c r="MCV65" s="11"/>
      <c r="MCW65" s="11"/>
      <c r="MCX65" s="11"/>
      <c r="MCY65" s="11"/>
      <c r="MCZ65" s="11"/>
      <c r="MDA65" s="11"/>
      <c r="MDB65" s="11"/>
      <c r="MDC65" s="11"/>
      <c r="MDD65" s="11"/>
      <c r="MDE65" s="11"/>
      <c r="MDF65" s="11"/>
      <c r="MDG65" s="11"/>
      <c r="MDH65" s="11"/>
      <c r="MDI65" s="11"/>
      <c r="MDJ65" s="11"/>
      <c r="MDK65" s="11"/>
      <c r="MDL65" s="11"/>
      <c r="MDM65" s="11"/>
      <c r="MDN65" s="11"/>
      <c r="MDO65" s="11"/>
      <c r="MDP65" s="11"/>
      <c r="MDQ65" s="11"/>
      <c r="MDR65" s="11"/>
      <c r="MDS65" s="11"/>
      <c r="MDT65" s="11"/>
      <c r="MDU65" s="11"/>
      <c r="MDV65" s="11"/>
      <c r="MDW65" s="11"/>
      <c r="MDX65" s="11"/>
      <c r="MDY65" s="11"/>
      <c r="MDZ65" s="11"/>
      <c r="MEA65" s="11"/>
      <c r="MEB65" s="11"/>
      <c r="MEC65" s="11"/>
      <c r="MED65" s="11"/>
      <c r="MEE65" s="11"/>
      <c r="MEF65" s="11"/>
      <c r="MEG65" s="11"/>
      <c r="MEH65" s="11"/>
      <c r="MEI65" s="11"/>
      <c r="MEJ65" s="11"/>
      <c r="MEK65" s="11"/>
      <c r="MEL65" s="11"/>
      <c r="MEM65" s="11"/>
      <c r="MEN65" s="11"/>
      <c r="MEO65" s="11"/>
      <c r="MEP65" s="11"/>
      <c r="MEQ65" s="11"/>
      <c r="MER65" s="11"/>
      <c r="MES65" s="11"/>
      <c r="MET65" s="11"/>
      <c r="MEU65" s="11"/>
      <c r="MEV65" s="11"/>
      <c r="MEW65" s="11"/>
      <c r="MEX65" s="11"/>
      <c r="MEY65" s="11"/>
      <c r="MEZ65" s="11"/>
      <c r="MFA65" s="11"/>
      <c r="MFB65" s="11"/>
      <c r="MFC65" s="11"/>
      <c r="MFD65" s="11"/>
      <c r="MFE65" s="11"/>
      <c r="MFF65" s="11"/>
      <c r="MFG65" s="11"/>
      <c r="MFH65" s="11"/>
      <c r="MFI65" s="11"/>
      <c r="MFJ65" s="11"/>
      <c r="MFK65" s="11"/>
      <c r="MFL65" s="11"/>
      <c r="MFM65" s="11"/>
      <c r="MFN65" s="11"/>
      <c r="MFO65" s="11"/>
      <c r="MFP65" s="11"/>
      <c r="MFQ65" s="11"/>
      <c r="MFR65" s="11"/>
      <c r="MFS65" s="11"/>
      <c r="MFT65" s="11"/>
      <c r="MFU65" s="11"/>
      <c r="MFV65" s="11"/>
      <c r="MFW65" s="11"/>
      <c r="MFX65" s="11"/>
      <c r="MFY65" s="11"/>
      <c r="MFZ65" s="11"/>
      <c r="MGA65" s="11"/>
      <c r="MGB65" s="11"/>
      <c r="MGC65" s="11"/>
      <c r="MGD65" s="11"/>
      <c r="MGE65" s="11"/>
      <c r="MGF65" s="11"/>
      <c r="MGG65" s="11"/>
      <c r="MGH65" s="11"/>
      <c r="MGI65" s="11"/>
      <c r="MGJ65" s="11"/>
      <c r="MGK65" s="11"/>
      <c r="MGL65" s="11"/>
      <c r="MGM65" s="11"/>
      <c r="MGN65" s="11"/>
      <c r="MGO65" s="11"/>
      <c r="MGP65" s="11"/>
      <c r="MGQ65" s="11"/>
      <c r="MGR65" s="11"/>
      <c r="MGS65" s="11"/>
      <c r="MGT65" s="11"/>
      <c r="MGU65" s="11"/>
      <c r="MGV65" s="11"/>
      <c r="MGW65" s="11"/>
      <c r="MGX65" s="11"/>
      <c r="MGY65" s="11"/>
      <c r="MGZ65" s="11"/>
      <c r="MHA65" s="11"/>
      <c r="MHB65" s="11"/>
      <c r="MHC65" s="11"/>
      <c r="MHD65" s="11"/>
      <c r="MHE65" s="11"/>
      <c r="MHF65" s="11"/>
      <c r="MHG65" s="11"/>
      <c r="MHH65" s="11"/>
      <c r="MHI65" s="11"/>
      <c r="MHJ65" s="11"/>
      <c r="MHK65" s="11"/>
      <c r="MHL65" s="11"/>
      <c r="MHM65" s="11"/>
      <c r="MHN65" s="11"/>
      <c r="MHO65" s="11"/>
      <c r="MHP65" s="11"/>
      <c r="MHQ65" s="11"/>
      <c r="MHR65" s="11"/>
      <c r="MHS65" s="11"/>
      <c r="MHT65" s="11"/>
      <c r="MHU65" s="11"/>
      <c r="MHV65" s="11"/>
      <c r="MHW65" s="11"/>
      <c r="MHX65" s="11"/>
      <c r="MHY65" s="11"/>
      <c r="MHZ65" s="11"/>
      <c r="MIA65" s="11"/>
      <c r="MIB65" s="11"/>
      <c r="MIC65" s="11"/>
      <c r="MID65" s="11"/>
      <c r="MIE65" s="11"/>
      <c r="MIF65" s="11"/>
      <c r="MIG65" s="11"/>
      <c r="MIH65" s="11"/>
      <c r="MII65" s="11"/>
      <c r="MIJ65" s="11"/>
      <c r="MIK65" s="11"/>
      <c r="MIL65" s="11"/>
      <c r="MIM65" s="11"/>
      <c r="MIN65" s="11"/>
      <c r="MIO65" s="11"/>
      <c r="MIP65" s="11"/>
      <c r="MIQ65" s="11"/>
      <c r="MIR65" s="11"/>
      <c r="MIS65" s="11"/>
      <c r="MIT65" s="11"/>
      <c r="MIU65" s="11"/>
      <c r="MIV65" s="11"/>
      <c r="MIW65" s="11"/>
      <c r="MIX65" s="11"/>
      <c r="MIY65" s="11"/>
      <c r="MIZ65" s="11"/>
      <c r="MJA65" s="11"/>
      <c r="MJB65" s="11"/>
      <c r="MJC65" s="11"/>
      <c r="MJD65" s="11"/>
      <c r="MJE65" s="11"/>
      <c r="MJF65" s="11"/>
      <c r="MJG65" s="11"/>
      <c r="MJH65" s="11"/>
      <c r="MJI65" s="11"/>
      <c r="MJJ65" s="11"/>
      <c r="MJK65" s="11"/>
      <c r="MJL65" s="11"/>
      <c r="MJM65" s="11"/>
      <c r="MJN65" s="11"/>
      <c r="MJO65" s="11"/>
      <c r="MJP65" s="11"/>
      <c r="MJQ65" s="11"/>
      <c r="MJR65" s="11"/>
      <c r="MJS65" s="11"/>
      <c r="MJT65" s="11"/>
      <c r="MJU65" s="11"/>
      <c r="MJV65" s="11"/>
      <c r="MJW65" s="11"/>
      <c r="MJX65" s="11"/>
      <c r="MJY65" s="11"/>
      <c r="MJZ65" s="11"/>
      <c r="MKA65" s="11"/>
      <c r="MKB65" s="11"/>
      <c r="MKC65" s="11"/>
      <c r="MKD65" s="11"/>
      <c r="MKE65" s="11"/>
      <c r="MKF65" s="11"/>
      <c r="MKG65" s="11"/>
      <c r="MKH65" s="11"/>
      <c r="MKI65" s="11"/>
      <c r="MKJ65" s="11"/>
      <c r="MKK65" s="11"/>
      <c r="MKL65" s="11"/>
      <c r="MKM65" s="11"/>
      <c r="MKN65" s="11"/>
      <c r="MKO65" s="11"/>
      <c r="MKP65" s="11"/>
      <c r="MKQ65" s="11"/>
      <c r="MKR65" s="11"/>
      <c r="MKS65" s="11"/>
      <c r="MKT65" s="11"/>
      <c r="MKU65" s="11"/>
      <c r="MKV65" s="11"/>
      <c r="MKW65" s="11"/>
      <c r="MKX65" s="11"/>
      <c r="MKY65" s="11"/>
      <c r="MKZ65" s="11"/>
      <c r="MLA65" s="11"/>
      <c r="MLB65" s="11"/>
      <c r="MLC65" s="11"/>
      <c r="MLD65" s="11"/>
      <c r="MLE65" s="11"/>
      <c r="MLF65" s="11"/>
      <c r="MLG65" s="11"/>
      <c r="MLH65" s="11"/>
      <c r="MLI65" s="11"/>
      <c r="MLJ65" s="11"/>
      <c r="MLK65" s="11"/>
      <c r="MLL65" s="11"/>
      <c r="MLM65" s="11"/>
      <c r="MLN65" s="11"/>
      <c r="MLO65" s="11"/>
      <c r="MLP65" s="11"/>
      <c r="MLQ65" s="11"/>
      <c r="MLR65" s="11"/>
      <c r="MLS65" s="11"/>
      <c r="MLT65" s="11"/>
      <c r="MLU65" s="11"/>
      <c r="MLV65" s="11"/>
      <c r="MLW65" s="11"/>
      <c r="MLX65" s="11"/>
      <c r="MLY65" s="11"/>
      <c r="MLZ65" s="11"/>
      <c r="MMA65" s="11"/>
      <c r="MMB65" s="11"/>
      <c r="MMC65" s="11"/>
      <c r="MMD65" s="11"/>
      <c r="MME65" s="11"/>
      <c r="MMF65" s="11"/>
      <c r="MMG65" s="11"/>
      <c r="MMH65" s="11"/>
      <c r="MMI65" s="11"/>
      <c r="MMJ65" s="11"/>
      <c r="MMK65" s="11"/>
      <c r="MML65" s="11"/>
      <c r="MMM65" s="11"/>
      <c r="MMN65" s="11"/>
      <c r="MMO65" s="11"/>
      <c r="MMP65" s="11"/>
      <c r="MMQ65" s="11"/>
      <c r="MMR65" s="11"/>
      <c r="MMS65" s="11"/>
      <c r="MMT65" s="11"/>
      <c r="MMU65" s="11"/>
      <c r="MMV65" s="11"/>
      <c r="MMW65" s="11"/>
      <c r="MMX65" s="11"/>
      <c r="MMY65" s="11"/>
      <c r="MMZ65" s="11"/>
      <c r="MNA65" s="11"/>
      <c r="MNB65" s="11"/>
      <c r="MNC65" s="11"/>
      <c r="MND65" s="11"/>
      <c r="MNE65" s="11"/>
      <c r="MNF65" s="11"/>
      <c r="MNG65" s="11"/>
      <c r="MNH65" s="11"/>
      <c r="MNI65" s="11"/>
      <c r="MNJ65" s="11"/>
      <c r="MNK65" s="11"/>
      <c r="MNL65" s="11"/>
      <c r="MNM65" s="11"/>
      <c r="MNN65" s="11"/>
      <c r="MNO65" s="11"/>
      <c r="MNP65" s="11"/>
      <c r="MNQ65" s="11"/>
      <c r="MNR65" s="11"/>
      <c r="MNS65" s="11"/>
      <c r="MNT65" s="11"/>
      <c r="MNU65" s="11"/>
      <c r="MNV65" s="11"/>
      <c r="MNW65" s="11"/>
      <c r="MNX65" s="11"/>
      <c r="MNY65" s="11"/>
      <c r="MNZ65" s="11"/>
      <c r="MOA65" s="11"/>
      <c r="MOB65" s="11"/>
      <c r="MOC65" s="11"/>
      <c r="MOD65" s="11"/>
      <c r="MOE65" s="11"/>
      <c r="MOF65" s="11"/>
      <c r="MOG65" s="11"/>
      <c r="MOH65" s="11"/>
      <c r="MOI65" s="11"/>
      <c r="MOJ65" s="11"/>
      <c r="MOK65" s="11"/>
      <c r="MOL65" s="11"/>
      <c r="MOM65" s="11"/>
      <c r="MON65" s="11"/>
      <c r="MOO65" s="11"/>
      <c r="MOP65" s="11"/>
      <c r="MOQ65" s="11"/>
      <c r="MOR65" s="11"/>
      <c r="MOS65" s="11"/>
      <c r="MOT65" s="11"/>
      <c r="MOU65" s="11"/>
      <c r="MOV65" s="11"/>
      <c r="MOW65" s="11"/>
      <c r="MOX65" s="11"/>
      <c r="MOY65" s="11"/>
      <c r="MOZ65" s="11"/>
      <c r="MPA65" s="11"/>
      <c r="MPB65" s="11"/>
      <c r="MPC65" s="11"/>
      <c r="MPD65" s="11"/>
      <c r="MPE65" s="11"/>
      <c r="MPF65" s="11"/>
      <c r="MPG65" s="11"/>
      <c r="MPH65" s="11"/>
      <c r="MPI65" s="11"/>
      <c r="MPJ65" s="11"/>
      <c r="MPK65" s="11"/>
      <c r="MPL65" s="11"/>
      <c r="MPM65" s="11"/>
      <c r="MPN65" s="11"/>
      <c r="MPO65" s="11"/>
      <c r="MPP65" s="11"/>
      <c r="MPQ65" s="11"/>
      <c r="MPR65" s="11"/>
      <c r="MPS65" s="11"/>
      <c r="MPT65" s="11"/>
      <c r="MPU65" s="11"/>
      <c r="MPV65" s="11"/>
      <c r="MPW65" s="11"/>
      <c r="MPX65" s="11"/>
      <c r="MPY65" s="11"/>
      <c r="MPZ65" s="11"/>
      <c r="MQA65" s="11"/>
      <c r="MQB65" s="11"/>
      <c r="MQC65" s="11"/>
      <c r="MQD65" s="11"/>
      <c r="MQE65" s="11"/>
      <c r="MQF65" s="11"/>
      <c r="MQG65" s="11"/>
      <c r="MQH65" s="11"/>
      <c r="MQI65" s="11"/>
      <c r="MQJ65" s="11"/>
      <c r="MQK65" s="11"/>
      <c r="MQL65" s="11"/>
      <c r="MQM65" s="11"/>
      <c r="MQN65" s="11"/>
      <c r="MQO65" s="11"/>
      <c r="MQP65" s="11"/>
      <c r="MQQ65" s="11"/>
      <c r="MQR65" s="11"/>
      <c r="MQS65" s="11"/>
      <c r="MQT65" s="11"/>
      <c r="MQU65" s="11"/>
      <c r="MQV65" s="11"/>
      <c r="MQW65" s="11"/>
      <c r="MQX65" s="11"/>
      <c r="MQY65" s="11"/>
      <c r="MQZ65" s="11"/>
      <c r="MRA65" s="11"/>
      <c r="MRB65" s="11"/>
      <c r="MRC65" s="11"/>
      <c r="MRD65" s="11"/>
      <c r="MRE65" s="11"/>
      <c r="MRF65" s="11"/>
      <c r="MRG65" s="11"/>
      <c r="MRH65" s="11"/>
      <c r="MRI65" s="11"/>
      <c r="MRJ65" s="11"/>
      <c r="MRK65" s="11"/>
      <c r="MRL65" s="11"/>
      <c r="MRM65" s="11"/>
      <c r="MRN65" s="11"/>
      <c r="MRO65" s="11"/>
      <c r="MRP65" s="11"/>
      <c r="MRQ65" s="11"/>
      <c r="MRR65" s="11"/>
      <c r="MRS65" s="11"/>
      <c r="MRT65" s="11"/>
      <c r="MRU65" s="11"/>
      <c r="MRV65" s="11"/>
      <c r="MRW65" s="11"/>
      <c r="MRX65" s="11"/>
      <c r="MRY65" s="11"/>
      <c r="MRZ65" s="11"/>
      <c r="MSA65" s="11"/>
      <c r="MSB65" s="11"/>
      <c r="MSC65" s="11"/>
      <c r="MSD65" s="11"/>
      <c r="MSE65" s="11"/>
      <c r="MSF65" s="11"/>
      <c r="MSG65" s="11"/>
      <c r="MSH65" s="11"/>
      <c r="MSI65" s="11"/>
      <c r="MSJ65" s="11"/>
      <c r="MSK65" s="11"/>
      <c r="MSL65" s="11"/>
      <c r="MSM65" s="11"/>
      <c r="MSN65" s="11"/>
      <c r="MSO65" s="11"/>
      <c r="MSP65" s="11"/>
      <c r="MSQ65" s="11"/>
      <c r="MSR65" s="11"/>
      <c r="MSS65" s="11"/>
      <c r="MST65" s="11"/>
      <c r="MSU65" s="11"/>
      <c r="MSV65" s="11"/>
      <c r="MSW65" s="11"/>
      <c r="MSX65" s="11"/>
      <c r="MSY65" s="11"/>
      <c r="MSZ65" s="11"/>
      <c r="MTA65" s="11"/>
      <c r="MTB65" s="11"/>
      <c r="MTC65" s="11"/>
      <c r="MTD65" s="11"/>
      <c r="MTE65" s="11"/>
      <c r="MTF65" s="11"/>
      <c r="MTG65" s="11"/>
      <c r="MTH65" s="11"/>
      <c r="MTI65" s="11"/>
      <c r="MTJ65" s="11"/>
      <c r="MTK65" s="11"/>
      <c r="MTL65" s="11"/>
      <c r="MTM65" s="11"/>
      <c r="MTN65" s="11"/>
      <c r="MTO65" s="11"/>
      <c r="MTP65" s="11"/>
      <c r="MTQ65" s="11"/>
      <c r="MTR65" s="11"/>
      <c r="MTS65" s="11"/>
      <c r="MTT65" s="11"/>
      <c r="MTU65" s="11"/>
      <c r="MTV65" s="11"/>
      <c r="MTW65" s="11"/>
      <c r="MTX65" s="11"/>
      <c r="MTY65" s="11"/>
      <c r="MTZ65" s="11"/>
      <c r="MUA65" s="11"/>
      <c r="MUB65" s="11"/>
      <c r="MUC65" s="11"/>
      <c r="MUD65" s="11"/>
      <c r="MUE65" s="11"/>
      <c r="MUF65" s="11"/>
      <c r="MUG65" s="11"/>
      <c r="MUH65" s="11"/>
      <c r="MUI65" s="11"/>
      <c r="MUJ65" s="11"/>
      <c r="MUK65" s="11"/>
      <c r="MUL65" s="11"/>
      <c r="MUM65" s="11"/>
      <c r="MUN65" s="11"/>
      <c r="MUO65" s="11"/>
      <c r="MUP65" s="11"/>
      <c r="MUQ65" s="11"/>
      <c r="MUR65" s="11"/>
      <c r="MUS65" s="11"/>
      <c r="MUT65" s="11"/>
      <c r="MUU65" s="11"/>
      <c r="MUV65" s="11"/>
      <c r="MUW65" s="11"/>
      <c r="MUX65" s="11"/>
      <c r="MUY65" s="11"/>
      <c r="MUZ65" s="11"/>
      <c r="MVA65" s="11"/>
      <c r="MVB65" s="11"/>
      <c r="MVC65" s="11"/>
      <c r="MVD65" s="11"/>
      <c r="MVE65" s="11"/>
      <c r="MVF65" s="11"/>
      <c r="MVG65" s="11"/>
      <c r="MVH65" s="11"/>
      <c r="MVI65" s="11"/>
      <c r="MVJ65" s="11"/>
      <c r="MVK65" s="11"/>
      <c r="MVL65" s="11"/>
      <c r="MVM65" s="11"/>
      <c r="MVN65" s="11"/>
      <c r="MVO65" s="11"/>
      <c r="MVP65" s="11"/>
      <c r="MVQ65" s="11"/>
      <c r="MVR65" s="11"/>
      <c r="MVS65" s="11"/>
      <c r="MVT65" s="11"/>
      <c r="MVU65" s="11"/>
      <c r="MVV65" s="11"/>
      <c r="MVW65" s="11"/>
      <c r="MVX65" s="11"/>
      <c r="MVY65" s="11"/>
      <c r="MVZ65" s="11"/>
      <c r="MWA65" s="11"/>
      <c r="MWB65" s="11"/>
      <c r="MWC65" s="11"/>
      <c r="MWD65" s="11"/>
      <c r="MWE65" s="11"/>
      <c r="MWF65" s="11"/>
      <c r="MWG65" s="11"/>
      <c r="MWH65" s="11"/>
      <c r="MWI65" s="11"/>
      <c r="MWJ65" s="11"/>
      <c r="MWK65" s="11"/>
      <c r="MWL65" s="11"/>
      <c r="MWM65" s="11"/>
      <c r="MWN65" s="11"/>
      <c r="MWO65" s="11"/>
      <c r="MWP65" s="11"/>
      <c r="MWQ65" s="11"/>
      <c r="MWR65" s="11"/>
      <c r="MWS65" s="11"/>
      <c r="MWT65" s="11"/>
      <c r="MWU65" s="11"/>
      <c r="MWV65" s="11"/>
      <c r="MWW65" s="11"/>
      <c r="MWX65" s="11"/>
      <c r="MWY65" s="11"/>
      <c r="MWZ65" s="11"/>
      <c r="MXA65" s="11"/>
      <c r="MXB65" s="11"/>
      <c r="MXC65" s="11"/>
      <c r="MXD65" s="11"/>
      <c r="MXE65" s="11"/>
      <c r="MXF65" s="11"/>
      <c r="MXG65" s="11"/>
      <c r="MXH65" s="11"/>
      <c r="MXI65" s="11"/>
      <c r="MXJ65" s="11"/>
      <c r="MXK65" s="11"/>
      <c r="MXL65" s="11"/>
      <c r="MXM65" s="11"/>
      <c r="MXN65" s="11"/>
      <c r="MXO65" s="11"/>
      <c r="MXP65" s="11"/>
      <c r="MXQ65" s="11"/>
      <c r="MXR65" s="11"/>
      <c r="MXS65" s="11"/>
      <c r="MXT65" s="11"/>
      <c r="MXU65" s="11"/>
      <c r="MXV65" s="11"/>
      <c r="MXW65" s="11"/>
      <c r="MXX65" s="11"/>
      <c r="MXY65" s="11"/>
      <c r="MXZ65" s="11"/>
      <c r="MYA65" s="11"/>
      <c r="MYB65" s="11"/>
      <c r="MYC65" s="11"/>
      <c r="MYD65" s="11"/>
      <c r="MYE65" s="11"/>
      <c r="MYF65" s="11"/>
      <c r="MYG65" s="11"/>
      <c r="MYH65" s="11"/>
      <c r="MYI65" s="11"/>
      <c r="MYJ65" s="11"/>
      <c r="MYK65" s="11"/>
      <c r="MYL65" s="11"/>
      <c r="MYM65" s="11"/>
      <c r="MYN65" s="11"/>
      <c r="MYO65" s="11"/>
      <c r="MYP65" s="11"/>
      <c r="MYQ65" s="11"/>
      <c r="MYR65" s="11"/>
      <c r="MYS65" s="11"/>
      <c r="MYT65" s="11"/>
      <c r="MYU65" s="11"/>
      <c r="MYV65" s="11"/>
      <c r="MYW65" s="11"/>
      <c r="MYX65" s="11"/>
      <c r="MYY65" s="11"/>
      <c r="MYZ65" s="11"/>
      <c r="MZA65" s="11"/>
      <c r="MZB65" s="11"/>
      <c r="MZC65" s="11"/>
      <c r="MZD65" s="11"/>
      <c r="MZE65" s="11"/>
      <c r="MZF65" s="11"/>
      <c r="MZG65" s="11"/>
      <c r="MZH65" s="11"/>
      <c r="MZI65" s="11"/>
      <c r="MZJ65" s="11"/>
      <c r="MZK65" s="11"/>
      <c r="MZL65" s="11"/>
      <c r="MZM65" s="11"/>
      <c r="MZN65" s="11"/>
      <c r="MZO65" s="11"/>
      <c r="MZP65" s="11"/>
      <c r="MZQ65" s="11"/>
      <c r="MZR65" s="11"/>
      <c r="MZS65" s="11"/>
      <c r="MZT65" s="11"/>
      <c r="MZU65" s="11"/>
      <c r="MZV65" s="11"/>
      <c r="MZW65" s="11"/>
      <c r="MZX65" s="11"/>
      <c r="MZY65" s="11"/>
      <c r="MZZ65" s="11"/>
      <c r="NAA65" s="11"/>
      <c r="NAB65" s="11"/>
      <c r="NAC65" s="11"/>
      <c r="NAD65" s="11"/>
      <c r="NAE65" s="11"/>
      <c r="NAF65" s="11"/>
      <c r="NAG65" s="11"/>
      <c r="NAH65" s="11"/>
      <c r="NAI65" s="11"/>
      <c r="NAJ65" s="11"/>
      <c r="NAK65" s="11"/>
      <c r="NAL65" s="11"/>
      <c r="NAM65" s="11"/>
      <c r="NAN65" s="11"/>
      <c r="NAO65" s="11"/>
      <c r="NAP65" s="11"/>
      <c r="NAQ65" s="11"/>
      <c r="NAR65" s="11"/>
      <c r="NAS65" s="11"/>
      <c r="NAT65" s="11"/>
      <c r="NAU65" s="11"/>
      <c r="NAV65" s="11"/>
      <c r="NAW65" s="11"/>
      <c r="NAX65" s="11"/>
      <c r="NAY65" s="11"/>
      <c r="NAZ65" s="11"/>
      <c r="NBA65" s="11"/>
      <c r="NBB65" s="11"/>
      <c r="NBC65" s="11"/>
      <c r="NBD65" s="11"/>
      <c r="NBE65" s="11"/>
      <c r="NBF65" s="11"/>
      <c r="NBG65" s="11"/>
      <c r="NBH65" s="11"/>
      <c r="NBI65" s="11"/>
      <c r="NBJ65" s="11"/>
      <c r="NBK65" s="11"/>
      <c r="NBL65" s="11"/>
      <c r="NBM65" s="11"/>
      <c r="NBN65" s="11"/>
      <c r="NBO65" s="11"/>
      <c r="NBP65" s="11"/>
      <c r="NBQ65" s="11"/>
      <c r="NBR65" s="11"/>
      <c r="NBS65" s="11"/>
      <c r="NBT65" s="11"/>
      <c r="NBU65" s="11"/>
      <c r="NBV65" s="11"/>
      <c r="NBW65" s="11"/>
      <c r="NBX65" s="11"/>
      <c r="NBY65" s="11"/>
      <c r="NBZ65" s="11"/>
      <c r="NCA65" s="11"/>
      <c r="NCB65" s="11"/>
      <c r="NCC65" s="11"/>
      <c r="NCD65" s="11"/>
      <c r="NCE65" s="11"/>
      <c r="NCF65" s="11"/>
      <c r="NCG65" s="11"/>
      <c r="NCH65" s="11"/>
      <c r="NCI65" s="11"/>
      <c r="NCJ65" s="11"/>
      <c r="NCK65" s="11"/>
      <c r="NCL65" s="11"/>
      <c r="NCM65" s="11"/>
      <c r="NCN65" s="11"/>
      <c r="NCO65" s="11"/>
      <c r="NCP65" s="11"/>
      <c r="NCQ65" s="11"/>
      <c r="NCR65" s="11"/>
      <c r="NCS65" s="11"/>
      <c r="NCT65" s="11"/>
      <c r="NCU65" s="11"/>
      <c r="NCV65" s="11"/>
      <c r="NCW65" s="11"/>
      <c r="NCX65" s="11"/>
      <c r="NCY65" s="11"/>
      <c r="NCZ65" s="11"/>
      <c r="NDA65" s="11"/>
      <c r="NDB65" s="11"/>
      <c r="NDC65" s="11"/>
      <c r="NDD65" s="11"/>
      <c r="NDE65" s="11"/>
      <c r="NDF65" s="11"/>
      <c r="NDG65" s="11"/>
      <c r="NDH65" s="11"/>
      <c r="NDI65" s="11"/>
      <c r="NDJ65" s="11"/>
      <c r="NDK65" s="11"/>
      <c r="NDL65" s="11"/>
      <c r="NDM65" s="11"/>
      <c r="NDN65" s="11"/>
      <c r="NDO65" s="11"/>
      <c r="NDP65" s="11"/>
      <c r="NDQ65" s="11"/>
      <c r="NDR65" s="11"/>
      <c r="NDS65" s="11"/>
      <c r="NDT65" s="11"/>
      <c r="NDU65" s="11"/>
      <c r="NDV65" s="11"/>
      <c r="NDW65" s="11"/>
      <c r="NDX65" s="11"/>
      <c r="NDY65" s="11"/>
      <c r="NDZ65" s="11"/>
      <c r="NEA65" s="11"/>
      <c r="NEB65" s="11"/>
      <c r="NEC65" s="11"/>
      <c r="NED65" s="11"/>
      <c r="NEE65" s="11"/>
      <c r="NEF65" s="11"/>
      <c r="NEG65" s="11"/>
      <c r="NEH65" s="11"/>
      <c r="NEI65" s="11"/>
      <c r="NEJ65" s="11"/>
      <c r="NEK65" s="11"/>
      <c r="NEL65" s="11"/>
      <c r="NEM65" s="11"/>
      <c r="NEN65" s="11"/>
      <c r="NEO65" s="11"/>
      <c r="NEP65" s="11"/>
      <c r="NEQ65" s="11"/>
      <c r="NER65" s="11"/>
      <c r="NES65" s="11"/>
      <c r="NET65" s="11"/>
      <c r="NEU65" s="11"/>
      <c r="NEV65" s="11"/>
      <c r="NEW65" s="11"/>
      <c r="NEX65" s="11"/>
      <c r="NEY65" s="11"/>
      <c r="NEZ65" s="11"/>
      <c r="NFA65" s="11"/>
      <c r="NFB65" s="11"/>
      <c r="NFC65" s="11"/>
      <c r="NFD65" s="11"/>
      <c r="NFE65" s="11"/>
      <c r="NFF65" s="11"/>
      <c r="NFG65" s="11"/>
      <c r="NFH65" s="11"/>
      <c r="NFI65" s="11"/>
      <c r="NFJ65" s="11"/>
      <c r="NFK65" s="11"/>
      <c r="NFL65" s="11"/>
      <c r="NFM65" s="11"/>
      <c r="NFN65" s="11"/>
      <c r="NFO65" s="11"/>
      <c r="NFP65" s="11"/>
      <c r="NFQ65" s="11"/>
      <c r="NFR65" s="11"/>
      <c r="NFS65" s="11"/>
      <c r="NFT65" s="11"/>
      <c r="NFU65" s="11"/>
      <c r="NFV65" s="11"/>
      <c r="NFW65" s="11"/>
      <c r="NFX65" s="11"/>
      <c r="NFY65" s="11"/>
      <c r="NFZ65" s="11"/>
      <c r="NGA65" s="11"/>
      <c r="NGB65" s="11"/>
      <c r="NGC65" s="11"/>
      <c r="NGD65" s="11"/>
      <c r="NGE65" s="11"/>
      <c r="NGF65" s="11"/>
      <c r="NGG65" s="11"/>
      <c r="NGH65" s="11"/>
      <c r="NGI65" s="11"/>
      <c r="NGJ65" s="11"/>
      <c r="NGK65" s="11"/>
      <c r="NGL65" s="11"/>
      <c r="NGM65" s="11"/>
      <c r="NGN65" s="11"/>
      <c r="NGO65" s="11"/>
      <c r="NGP65" s="11"/>
      <c r="NGQ65" s="11"/>
      <c r="NGR65" s="11"/>
      <c r="NGS65" s="11"/>
      <c r="NGT65" s="11"/>
      <c r="NGU65" s="11"/>
      <c r="NGV65" s="11"/>
      <c r="NGW65" s="11"/>
      <c r="NGX65" s="11"/>
      <c r="NGY65" s="11"/>
      <c r="NGZ65" s="11"/>
      <c r="NHA65" s="11"/>
      <c r="NHB65" s="11"/>
      <c r="NHC65" s="11"/>
      <c r="NHD65" s="11"/>
      <c r="NHE65" s="11"/>
      <c r="NHF65" s="11"/>
      <c r="NHG65" s="11"/>
      <c r="NHH65" s="11"/>
      <c r="NHI65" s="11"/>
      <c r="NHJ65" s="11"/>
      <c r="NHK65" s="11"/>
      <c r="NHL65" s="11"/>
      <c r="NHM65" s="11"/>
      <c r="NHN65" s="11"/>
      <c r="NHO65" s="11"/>
      <c r="NHP65" s="11"/>
      <c r="NHQ65" s="11"/>
      <c r="NHR65" s="11"/>
      <c r="NHS65" s="11"/>
      <c r="NHT65" s="11"/>
      <c r="NHU65" s="11"/>
      <c r="NHV65" s="11"/>
      <c r="NHW65" s="11"/>
      <c r="NHX65" s="11"/>
      <c r="NHY65" s="11"/>
      <c r="NHZ65" s="11"/>
      <c r="NIA65" s="11"/>
      <c r="NIB65" s="11"/>
      <c r="NIC65" s="11"/>
      <c r="NID65" s="11"/>
      <c r="NIE65" s="11"/>
      <c r="NIF65" s="11"/>
      <c r="NIG65" s="11"/>
      <c r="NIH65" s="11"/>
      <c r="NII65" s="11"/>
      <c r="NIJ65" s="11"/>
      <c r="NIK65" s="11"/>
      <c r="NIL65" s="11"/>
      <c r="NIM65" s="11"/>
      <c r="NIN65" s="11"/>
      <c r="NIO65" s="11"/>
      <c r="NIP65" s="11"/>
      <c r="NIQ65" s="11"/>
      <c r="NIR65" s="11"/>
      <c r="NIS65" s="11"/>
      <c r="NIT65" s="11"/>
      <c r="NIU65" s="11"/>
      <c r="NIV65" s="11"/>
      <c r="NIW65" s="11"/>
      <c r="NIX65" s="11"/>
      <c r="NIY65" s="11"/>
      <c r="NIZ65" s="11"/>
      <c r="NJA65" s="11"/>
      <c r="NJB65" s="11"/>
      <c r="NJC65" s="11"/>
      <c r="NJD65" s="11"/>
      <c r="NJE65" s="11"/>
      <c r="NJF65" s="11"/>
      <c r="NJG65" s="11"/>
      <c r="NJH65" s="11"/>
      <c r="NJI65" s="11"/>
      <c r="NJJ65" s="11"/>
      <c r="NJK65" s="11"/>
      <c r="NJL65" s="11"/>
      <c r="NJM65" s="11"/>
      <c r="NJN65" s="11"/>
      <c r="NJO65" s="11"/>
      <c r="NJP65" s="11"/>
      <c r="NJQ65" s="11"/>
      <c r="NJR65" s="11"/>
      <c r="NJS65" s="11"/>
      <c r="NJT65" s="11"/>
      <c r="NJU65" s="11"/>
      <c r="NJV65" s="11"/>
      <c r="NJW65" s="11"/>
      <c r="NJX65" s="11"/>
      <c r="NJY65" s="11"/>
      <c r="NJZ65" s="11"/>
      <c r="NKA65" s="11"/>
      <c r="NKB65" s="11"/>
      <c r="NKC65" s="11"/>
      <c r="NKD65" s="11"/>
      <c r="NKE65" s="11"/>
      <c r="NKF65" s="11"/>
      <c r="NKG65" s="11"/>
      <c r="NKH65" s="11"/>
      <c r="NKI65" s="11"/>
      <c r="NKJ65" s="11"/>
      <c r="NKK65" s="11"/>
      <c r="NKL65" s="11"/>
      <c r="NKM65" s="11"/>
      <c r="NKN65" s="11"/>
      <c r="NKO65" s="11"/>
      <c r="NKP65" s="11"/>
      <c r="NKQ65" s="11"/>
      <c r="NKR65" s="11"/>
      <c r="NKS65" s="11"/>
      <c r="NKT65" s="11"/>
      <c r="NKU65" s="11"/>
      <c r="NKV65" s="11"/>
      <c r="NKW65" s="11"/>
      <c r="NKX65" s="11"/>
      <c r="NKY65" s="11"/>
      <c r="NKZ65" s="11"/>
      <c r="NLA65" s="11"/>
      <c r="NLB65" s="11"/>
      <c r="NLC65" s="11"/>
      <c r="NLD65" s="11"/>
      <c r="NLE65" s="11"/>
      <c r="NLF65" s="11"/>
      <c r="NLG65" s="11"/>
      <c r="NLH65" s="11"/>
      <c r="NLI65" s="11"/>
      <c r="NLJ65" s="11"/>
      <c r="NLK65" s="11"/>
      <c r="NLL65" s="11"/>
      <c r="NLM65" s="11"/>
      <c r="NLN65" s="11"/>
      <c r="NLO65" s="11"/>
      <c r="NLP65" s="11"/>
      <c r="NLQ65" s="11"/>
      <c r="NLR65" s="11"/>
      <c r="NLS65" s="11"/>
      <c r="NLT65" s="11"/>
      <c r="NLU65" s="11"/>
      <c r="NLV65" s="11"/>
      <c r="NLW65" s="11"/>
      <c r="NLX65" s="11"/>
      <c r="NLY65" s="11"/>
      <c r="NLZ65" s="11"/>
      <c r="NMA65" s="11"/>
      <c r="NMB65" s="11"/>
      <c r="NMC65" s="11"/>
      <c r="NMD65" s="11"/>
      <c r="NME65" s="11"/>
      <c r="NMF65" s="11"/>
      <c r="NMG65" s="11"/>
      <c r="NMH65" s="11"/>
      <c r="NMI65" s="11"/>
      <c r="NMJ65" s="11"/>
      <c r="NMK65" s="11"/>
      <c r="NML65" s="11"/>
      <c r="NMM65" s="11"/>
      <c r="NMN65" s="11"/>
      <c r="NMO65" s="11"/>
      <c r="NMP65" s="11"/>
      <c r="NMQ65" s="11"/>
      <c r="NMR65" s="11"/>
      <c r="NMS65" s="11"/>
      <c r="NMT65" s="11"/>
      <c r="NMU65" s="11"/>
      <c r="NMV65" s="11"/>
      <c r="NMW65" s="11"/>
      <c r="NMX65" s="11"/>
      <c r="NMY65" s="11"/>
      <c r="NMZ65" s="11"/>
      <c r="NNA65" s="11"/>
      <c r="NNB65" s="11"/>
      <c r="NNC65" s="11"/>
      <c r="NND65" s="11"/>
      <c r="NNE65" s="11"/>
      <c r="NNF65" s="11"/>
      <c r="NNG65" s="11"/>
      <c r="NNH65" s="11"/>
      <c r="NNI65" s="11"/>
      <c r="NNJ65" s="11"/>
      <c r="NNK65" s="11"/>
      <c r="NNL65" s="11"/>
      <c r="NNM65" s="11"/>
      <c r="NNN65" s="11"/>
      <c r="NNO65" s="11"/>
      <c r="NNP65" s="11"/>
      <c r="NNQ65" s="11"/>
      <c r="NNR65" s="11"/>
      <c r="NNS65" s="11"/>
      <c r="NNT65" s="11"/>
      <c r="NNU65" s="11"/>
      <c r="NNV65" s="11"/>
      <c r="NNW65" s="11"/>
      <c r="NNX65" s="11"/>
      <c r="NNY65" s="11"/>
      <c r="NNZ65" s="11"/>
      <c r="NOA65" s="11"/>
      <c r="NOB65" s="11"/>
      <c r="NOC65" s="11"/>
      <c r="NOD65" s="11"/>
      <c r="NOE65" s="11"/>
      <c r="NOF65" s="11"/>
      <c r="NOG65" s="11"/>
      <c r="NOH65" s="11"/>
      <c r="NOI65" s="11"/>
      <c r="NOJ65" s="11"/>
      <c r="NOK65" s="11"/>
      <c r="NOL65" s="11"/>
      <c r="NOM65" s="11"/>
      <c r="NON65" s="11"/>
      <c r="NOO65" s="11"/>
      <c r="NOP65" s="11"/>
      <c r="NOQ65" s="11"/>
      <c r="NOR65" s="11"/>
      <c r="NOS65" s="11"/>
      <c r="NOT65" s="11"/>
      <c r="NOU65" s="11"/>
      <c r="NOV65" s="11"/>
      <c r="NOW65" s="11"/>
      <c r="NOX65" s="11"/>
      <c r="NOY65" s="11"/>
      <c r="NOZ65" s="11"/>
      <c r="NPA65" s="11"/>
      <c r="NPB65" s="11"/>
      <c r="NPC65" s="11"/>
      <c r="NPD65" s="11"/>
      <c r="NPE65" s="11"/>
      <c r="NPF65" s="11"/>
      <c r="NPG65" s="11"/>
      <c r="NPH65" s="11"/>
      <c r="NPI65" s="11"/>
      <c r="NPJ65" s="11"/>
      <c r="NPK65" s="11"/>
      <c r="NPL65" s="11"/>
      <c r="NPM65" s="11"/>
      <c r="NPN65" s="11"/>
      <c r="NPO65" s="11"/>
      <c r="NPP65" s="11"/>
      <c r="NPQ65" s="11"/>
      <c r="NPR65" s="11"/>
      <c r="NPS65" s="11"/>
      <c r="NPT65" s="11"/>
      <c r="NPU65" s="11"/>
      <c r="NPV65" s="11"/>
      <c r="NPW65" s="11"/>
      <c r="NPX65" s="11"/>
      <c r="NPY65" s="11"/>
      <c r="NPZ65" s="11"/>
      <c r="NQA65" s="11"/>
      <c r="NQB65" s="11"/>
      <c r="NQC65" s="11"/>
      <c r="NQD65" s="11"/>
      <c r="NQE65" s="11"/>
      <c r="NQF65" s="11"/>
      <c r="NQG65" s="11"/>
      <c r="NQH65" s="11"/>
      <c r="NQI65" s="11"/>
      <c r="NQJ65" s="11"/>
      <c r="NQK65" s="11"/>
      <c r="NQL65" s="11"/>
      <c r="NQM65" s="11"/>
      <c r="NQN65" s="11"/>
      <c r="NQO65" s="11"/>
      <c r="NQP65" s="11"/>
      <c r="NQQ65" s="11"/>
      <c r="NQR65" s="11"/>
      <c r="NQS65" s="11"/>
      <c r="NQT65" s="11"/>
      <c r="NQU65" s="11"/>
      <c r="NQV65" s="11"/>
      <c r="NQW65" s="11"/>
      <c r="NQX65" s="11"/>
      <c r="NQY65" s="11"/>
      <c r="NQZ65" s="11"/>
      <c r="NRA65" s="11"/>
      <c r="NRB65" s="11"/>
      <c r="NRC65" s="11"/>
      <c r="NRD65" s="11"/>
      <c r="NRE65" s="11"/>
      <c r="NRF65" s="11"/>
      <c r="NRG65" s="11"/>
      <c r="NRH65" s="11"/>
      <c r="NRI65" s="11"/>
      <c r="NRJ65" s="11"/>
      <c r="NRK65" s="11"/>
      <c r="NRL65" s="11"/>
      <c r="NRM65" s="11"/>
      <c r="NRN65" s="11"/>
      <c r="NRO65" s="11"/>
      <c r="NRP65" s="11"/>
      <c r="NRQ65" s="11"/>
      <c r="NRR65" s="11"/>
      <c r="NRS65" s="11"/>
      <c r="NRT65" s="11"/>
      <c r="NRU65" s="11"/>
      <c r="NRV65" s="11"/>
      <c r="NRW65" s="11"/>
      <c r="NRX65" s="11"/>
      <c r="NRY65" s="11"/>
      <c r="NRZ65" s="11"/>
      <c r="NSA65" s="11"/>
      <c r="NSB65" s="11"/>
      <c r="NSC65" s="11"/>
      <c r="NSD65" s="11"/>
      <c r="NSE65" s="11"/>
      <c r="NSF65" s="11"/>
      <c r="NSG65" s="11"/>
      <c r="NSH65" s="11"/>
      <c r="NSI65" s="11"/>
      <c r="NSJ65" s="11"/>
      <c r="NSK65" s="11"/>
      <c r="NSL65" s="11"/>
      <c r="NSM65" s="11"/>
      <c r="NSN65" s="11"/>
      <c r="NSO65" s="11"/>
      <c r="NSP65" s="11"/>
      <c r="NSQ65" s="11"/>
      <c r="NSR65" s="11"/>
      <c r="NSS65" s="11"/>
      <c r="NST65" s="11"/>
      <c r="NSU65" s="11"/>
      <c r="NSV65" s="11"/>
      <c r="NSW65" s="11"/>
      <c r="NSX65" s="11"/>
      <c r="NSY65" s="11"/>
      <c r="NSZ65" s="11"/>
      <c r="NTA65" s="11"/>
      <c r="NTB65" s="11"/>
      <c r="NTC65" s="11"/>
      <c r="NTD65" s="11"/>
      <c r="NTE65" s="11"/>
      <c r="NTF65" s="11"/>
      <c r="NTG65" s="11"/>
      <c r="NTH65" s="11"/>
      <c r="NTI65" s="11"/>
      <c r="NTJ65" s="11"/>
      <c r="NTK65" s="11"/>
      <c r="NTL65" s="11"/>
      <c r="NTM65" s="11"/>
      <c r="NTN65" s="11"/>
      <c r="NTO65" s="11"/>
      <c r="NTP65" s="11"/>
      <c r="NTQ65" s="11"/>
      <c r="NTR65" s="11"/>
      <c r="NTS65" s="11"/>
      <c r="NTT65" s="11"/>
      <c r="NTU65" s="11"/>
      <c r="NTV65" s="11"/>
      <c r="NTW65" s="11"/>
      <c r="NTX65" s="11"/>
      <c r="NTY65" s="11"/>
      <c r="NTZ65" s="11"/>
      <c r="NUA65" s="11"/>
      <c r="NUB65" s="11"/>
      <c r="NUC65" s="11"/>
      <c r="NUD65" s="11"/>
      <c r="NUE65" s="11"/>
      <c r="NUF65" s="11"/>
      <c r="NUG65" s="11"/>
      <c r="NUH65" s="11"/>
      <c r="NUI65" s="11"/>
      <c r="NUJ65" s="11"/>
      <c r="NUK65" s="11"/>
      <c r="NUL65" s="11"/>
      <c r="NUM65" s="11"/>
      <c r="NUN65" s="11"/>
      <c r="NUO65" s="11"/>
      <c r="NUP65" s="11"/>
      <c r="NUQ65" s="11"/>
      <c r="NUR65" s="11"/>
      <c r="NUS65" s="11"/>
      <c r="NUT65" s="11"/>
      <c r="NUU65" s="11"/>
      <c r="NUV65" s="11"/>
      <c r="NUW65" s="11"/>
      <c r="NUX65" s="11"/>
      <c r="NUY65" s="11"/>
      <c r="NUZ65" s="11"/>
      <c r="NVA65" s="11"/>
      <c r="NVB65" s="11"/>
      <c r="NVC65" s="11"/>
      <c r="NVD65" s="11"/>
      <c r="NVE65" s="11"/>
      <c r="NVF65" s="11"/>
      <c r="NVG65" s="11"/>
      <c r="NVH65" s="11"/>
      <c r="NVI65" s="11"/>
      <c r="NVJ65" s="11"/>
      <c r="NVK65" s="11"/>
      <c r="NVL65" s="11"/>
      <c r="NVM65" s="11"/>
      <c r="NVN65" s="11"/>
      <c r="NVO65" s="11"/>
      <c r="NVP65" s="11"/>
      <c r="NVQ65" s="11"/>
      <c r="NVR65" s="11"/>
      <c r="NVS65" s="11"/>
      <c r="NVT65" s="11"/>
      <c r="NVU65" s="11"/>
      <c r="NVV65" s="11"/>
      <c r="NVW65" s="11"/>
      <c r="NVX65" s="11"/>
      <c r="NVY65" s="11"/>
      <c r="NVZ65" s="11"/>
      <c r="NWA65" s="11"/>
      <c r="NWB65" s="11"/>
      <c r="NWC65" s="11"/>
      <c r="NWD65" s="11"/>
      <c r="NWE65" s="11"/>
      <c r="NWF65" s="11"/>
      <c r="NWG65" s="11"/>
      <c r="NWH65" s="11"/>
      <c r="NWI65" s="11"/>
      <c r="NWJ65" s="11"/>
      <c r="NWK65" s="11"/>
      <c r="NWL65" s="11"/>
      <c r="NWM65" s="11"/>
      <c r="NWN65" s="11"/>
      <c r="NWO65" s="11"/>
      <c r="NWP65" s="11"/>
      <c r="NWQ65" s="11"/>
      <c r="NWR65" s="11"/>
      <c r="NWS65" s="11"/>
      <c r="NWT65" s="11"/>
      <c r="NWU65" s="11"/>
      <c r="NWV65" s="11"/>
      <c r="NWW65" s="11"/>
      <c r="NWX65" s="11"/>
      <c r="NWY65" s="11"/>
      <c r="NWZ65" s="11"/>
      <c r="NXA65" s="11"/>
      <c r="NXB65" s="11"/>
      <c r="NXC65" s="11"/>
      <c r="NXD65" s="11"/>
      <c r="NXE65" s="11"/>
      <c r="NXF65" s="11"/>
      <c r="NXG65" s="11"/>
      <c r="NXH65" s="11"/>
      <c r="NXI65" s="11"/>
      <c r="NXJ65" s="11"/>
      <c r="NXK65" s="11"/>
      <c r="NXL65" s="11"/>
      <c r="NXM65" s="11"/>
      <c r="NXN65" s="11"/>
      <c r="NXO65" s="11"/>
      <c r="NXP65" s="11"/>
      <c r="NXQ65" s="11"/>
      <c r="NXR65" s="11"/>
      <c r="NXS65" s="11"/>
      <c r="NXT65" s="11"/>
      <c r="NXU65" s="11"/>
      <c r="NXV65" s="11"/>
      <c r="NXW65" s="11"/>
      <c r="NXX65" s="11"/>
      <c r="NXY65" s="11"/>
      <c r="NXZ65" s="11"/>
      <c r="NYA65" s="11"/>
      <c r="NYB65" s="11"/>
      <c r="NYC65" s="11"/>
      <c r="NYD65" s="11"/>
      <c r="NYE65" s="11"/>
      <c r="NYF65" s="11"/>
      <c r="NYG65" s="11"/>
      <c r="NYH65" s="11"/>
      <c r="NYI65" s="11"/>
      <c r="NYJ65" s="11"/>
      <c r="NYK65" s="11"/>
      <c r="NYL65" s="11"/>
      <c r="NYM65" s="11"/>
      <c r="NYN65" s="11"/>
      <c r="NYO65" s="11"/>
      <c r="NYP65" s="11"/>
      <c r="NYQ65" s="11"/>
      <c r="NYR65" s="11"/>
      <c r="NYS65" s="11"/>
      <c r="NYT65" s="11"/>
      <c r="NYU65" s="11"/>
      <c r="NYV65" s="11"/>
      <c r="NYW65" s="11"/>
      <c r="NYX65" s="11"/>
      <c r="NYY65" s="11"/>
      <c r="NYZ65" s="11"/>
      <c r="NZA65" s="11"/>
      <c r="NZB65" s="11"/>
      <c r="NZC65" s="11"/>
      <c r="NZD65" s="11"/>
      <c r="NZE65" s="11"/>
      <c r="NZF65" s="11"/>
      <c r="NZG65" s="11"/>
      <c r="NZH65" s="11"/>
      <c r="NZI65" s="11"/>
      <c r="NZJ65" s="11"/>
      <c r="NZK65" s="11"/>
      <c r="NZL65" s="11"/>
      <c r="NZM65" s="11"/>
      <c r="NZN65" s="11"/>
      <c r="NZO65" s="11"/>
      <c r="NZP65" s="11"/>
      <c r="NZQ65" s="11"/>
      <c r="NZR65" s="11"/>
      <c r="NZS65" s="11"/>
      <c r="NZT65" s="11"/>
      <c r="NZU65" s="11"/>
      <c r="NZV65" s="11"/>
      <c r="NZW65" s="11"/>
      <c r="NZX65" s="11"/>
      <c r="NZY65" s="11"/>
      <c r="NZZ65" s="11"/>
      <c r="OAA65" s="11"/>
      <c r="OAB65" s="11"/>
      <c r="OAC65" s="11"/>
      <c r="OAD65" s="11"/>
      <c r="OAE65" s="11"/>
      <c r="OAF65" s="11"/>
      <c r="OAG65" s="11"/>
      <c r="OAH65" s="11"/>
      <c r="OAI65" s="11"/>
      <c r="OAJ65" s="11"/>
      <c r="OAK65" s="11"/>
      <c r="OAL65" s="11"/>
      <c r="OAM65" s="11"/>
      <c r="OAN65" s="11"/>
      <c r="OAO65" s="11"/>
      <c r="OAP65" s="11"/>
      <c r="OAQ65" s="11"/>
      <c r="OAR65" s="11"/>
      <c r="OAS65" s="11"/>
      <c r="OAT65" s="11"/>
      <c r="OAU65" s="11"/>
      <c r="OAV65" s="11"/>
      <c r="OAW65" s="11"/>
      <c r="OAX65" s="11"/>
      <c r="OAY65" s="11"/>
      <c r="OAZ65" s="11"/>
      <c r="OBA65" s="11"/>
      <c r="OBB65" s="11"/>
      <c r="OBC65" s="11"/>
      <c r="OBD65" s="11"/>
      <c r="OBE65" s="11"/>
      <c r="OBF65" s="11"/>
      <c r="OBG65" s="11"/>
      <c r="OBH65" s="11"/>
      <c r="OBI65" s="11"/>
      <c r="OBJ65" s="11"/>
      <c r="OBK65" s="11"/>
      <c r="OBL65" s="11"/>
      <c r="OBM65" s="11"/>
      <c r="OBN65" s="11"/>
      <c r="OBO65" s="11"/>
      <c r="OBP65" s="11"/>
      <c r="OBQ65" s="11"/>
      <c r="OBR65" s="11"/>
      <c r="OBS65" s="11"/>
      <c r="OBT65" s="11"/>
      <c r="OBU65" s="11"/>
      <c r="OBV65" s="11"/>
      <c r="OBW65" s="11"/>
      <c r="OBX65" s="11"/>
      <c r="OBY65" s="11"/>
      <c r="OBZ65" s="11"/>
      <c r="OCA65" s="11"/>
      <c r="OCB65" s="11"/>
      <c r="OCC65" s="11"/>
      <c r="OCD65" s="11"/>
      <c r="OCE65" s="11"/>
      <c r="OCF65" s="11"/>
      <c r="OCG65" s="11"/>
      <c r="OCH65" s="11"/>
      <c r="OCI65" s="11"/>
      <c r="OCJ65" s="11"/>
      <c r="OCK65" s="11"/>
      <c r="OCL65" s="11"/>
      <c r="OCM65" s="11"/>
      <c r="OCN65" s="11"/>
      <c r="OCO65" s="11"/>
      <c r="OCP65" s="11"/>
      <c r="OCQ65" s="11"/>
      <c r="OCR65" s="11"/>
      <c r="OCS65" s="11"/>
      <c r="OCT65" s="11"/>
      <c r="OCU65" s="11"/>
      <c r="OCV65" s="11"/>
      <c r="OCW65" s="11"/>
      <c r="OCX65" s="11"/>
      <c r="OCY65" s="11"/>
      <c r="OCZ65" s="11"/>
      <c r="ODA65" s="11"/>
      <c r="ODB65" s="11"/>
      <c r="ODC65" s="11"/>
      <c r="ODD65" s="11"/>
      <c r="ODE65" s="11"/>
      <c r="ODF65" s="11"/>
      <c r="ODG65" s="11"/>
      <c r="ODH65" s="11"/>
      <c r="ODI65" s="11"/>
      <c r="ODJ65" s="11"/>
      <c r="ODK65" s="11"/>
      <c r="ODL65" s="11"/>
      <c r="ODM65" s="11"/>
      <c r="ODN65" s="11"/>
      <c r="ODO65" s="11"/>
      <c r="ODP65" s="11"/>
      <c r="ODQ65" s="11"/>
      <c r="ODR65" s="11"/>
      <c r="ODS65" s="11"/>
      <c r="ODT65" s="11"/>
      <c r="ODU65" s="11"/>
      <c r="ODV65" s="11"/>
      <c r="ODW65" s="11"/>
      <c r="ODX65" s="11"/>
      <c r="ODY65" s="11"/>
      <c r="ODZ65" s="11"/>
      <c r="OEA65" s="11"/>
      <c r="OEB65" s="11"/>
      <c r="OEC65" s="11"/>
      <c r="OED65" s="11"/>
      <c r="OEE65" s="11"/>
      <c r="OEF65" s="11"/>
      <c r="OEG65" s="11"/>
      <c r="OEH65" s="11"/>
      <c r="OEI65" s="11"/>
      <c r="OEJ65" s="11"/>
      <c r="OEK65" s="11"/>
      <c r="OEL65" s="11"/>
      <c r="OEM65" s="11"/>
      <c r="OEN65" s="11"/>
      <c r="OEO65" s="11"/>
      <c r="OEP65" s="11"/>
      <c r="OEQ65" s="11"/>
      <c r="OER65" s="11"/>
      <c r="OES65" s="11"/>
      <c r="OET65" s="11"/>
      <c r="OEU65" s="11"/>
      <c r="OEV65" s="11"/>
      <c r="OEW65" s="11"/>
      <c r="OEX65" s="11"/>
      <c r="OEY65" s="11"/>
      <c r="OEZ65" s="11"/>
      <c r="OFA65" s="11"/>
      <c r="OFB65" s="11"/>
      <c r="OFC65" s="11"/>
      <c r="OFD65" s="11"/>
      <c r="OFE65" s="11"/>
      <c r="OFF65" s="11"/>
      <c r="OFG65" s="11"/>
      <c r="OFH65" s="11"/>
      <c r="OFI65" s="11"/>
      <c r="OFJ65" s="11"/>
      <c r="OFK65" s="11"/>
      <c r="OFL65" s="11"/>
      <c r="OFM65" s="11"/>
      <c r="OFN65" s="11"/>
      <c r="OFO65" s="11"/>
      <c r="OFP65" s="11"/>
      <c r="OFQ65" s="11"/>
      <c r="OFR65" s="11"/>
      <c r="OFS65" s="11"/>
      <c r="OFT65" s="11"/>
      <c r="OFU65" s="11"/>
      <c r="OFV65" s="11"/>
      <c r="OFW65" s="11"/>
      <c r="OFX65" s="11"/>
      <c r="OFY65" s="11"/>
      <c r="OFZ65" s="11"/>
      <c r="OGA65" s="11"/>
      <c r="OGB65" s="11"/>
      <c r="OGC65" s="11"/>
      <c r="OGD65" s="11"/>
      <c r="OGE65" s="11"/>
      <c r="OGF65" s="11"/>
      <c r="OGG65" s="11"/>
      <c r="OGH65" s="11"/>
      <c r="OGI65" s="11"/>
      <c r="OGJ65" s="11"/>
      <c r="OGK65" s="11"/>
      <c r="OGL65" s="11"/>
      <c r="OGM65" s="11"/>
      <c r="OGN65" s="11"/>
      <c r="OGO65" s="11"/>
      <c r="OGP65" s="11"/>
      <c r="OGQ65" s="11"/>
      <c r="OGR65" s="11"/>
      <c r="OGS65" s="11"/>
      <c r="OGT65" s="11"/>
      <c r="OGU65" s="11"/>
      <c r="OGV65" s="11"/>
      <c r="OGW65" s="11"/>
      <c r="OGX65" s="11"/>
      <c r="OGY65" s="11"/>
      <c r="OGZ65" s="11"/>
      <c r="OHA65" s="11"/>
      <c r="OHB65" s="11"/>
      <c r="OHC65" s="11"/>
      <c r="OHD65" s="11"/>
      <c r="OHE65" s="11"/>
      <c r="OHF65" s="11"/>
      <c r="OHG65" s="11"/>
      <c r="OHH65" s="11"/>
      <c r="OHI65" s="11"/>
      <c r="OHJ65" s="11"/>
      <c r="OHK65" s="11"/>
      <c r="OHL65" s="11"/>
      <c r="OHM65" s="11"/>
      <c r="OHN65" s="11"/>
      <c r="OHO65" s="11"/>
      <c r="OHP65" s="11"/>
      <c r="OHQ65" s="11"/>
      <c r="OHR65" s="11"/>
      <c r="OHS65" s="11"/>
      <c r="OHT65" s="11"/>
      <c r="OHU65" s="11"/>
      <c r="OHV65" s="11"/>
      <c r="OHW65" s="11"/>
      <c r="OHX65" s="11"/>
      <c r="OHY65" s="11"/>
      <c r="OHZ65" s="11"/>
      <c r="OIA65" s="11"/>
      <c r="OIB65" s="11"/>
      <c r="OIC65" s="11"/>
      <c r="OID65" s="11"/>
      <c r="OIE65" s="11"/>
      <c r="OIF65" s="11"/>
      <c r="OIG65" s="11"/>
      <c r="OIH65" s="11"/>
      <c r="OII65" s="11"/>
      <c r="OIJ65" s="11"/>
      <c r="OIK65" s="11"/>
      <c r="OIL65" s="11"/>
      <c r="OIM65" s="11"/>
      <c r="OIN65" s="11"/>
      <c r="OIO65" s="11"/>
      <c r="OIP65" s="11"/>
      <c r="OIQ65" s="11"/>
      <c r="OIR65" s="11"/>
      <c r="OIS65" s="11"/>
      <c r="OIT65" s="11"/>
      <c r="OIU65" s="11"/>
      <c r="OIV65" s="11"/>
      <c r="OIW65" s="11"/>
      <c r="OIX65" s="11"/>
      <c r="OIY65" s="11"/>
      <c r="OIZ65" s="11"/>
      <c r="OJA65" s="11"/>
      <c r="OJB65" s="11"/>
      <c r="OJC65" s="11"/>
      <c r="OJD65" s="11"/>
      <c r="OJE65" s="11"/>
      <c r="OJF65" s="11"/>
      <c r="OJG65" s="11"/>
      <c r="OJH65" s="11"/>
      <c r="OJI65" s="11"/>
      <c r="OJJ65" s="11"/>
      <c r="OJK65" s="11"/>
      <c r="OJL65" s="11"/>
      <c r="OJM65" s="11"/>
      <c r="OJN65" s="11"/>
      <c r="OJO65" s="11"/>
      <c r="OJP65" s="11"/>
      <c r="OJQ65" s="11"/>
      <c r="OJR65" s="11"/>
      <c r="OJS65" s="11"/>
      <c r="OJT65" s="11"/>
      <c r="OJU65" s="11"/>
      <c r="OJV65" s="11"/>
      <c r="OJW65" s="11"/>
      <c r="OJX65" s="11"/>
      <c r="OJY65" s="11"/>
      <c r="OJZ65" s="11"/>
      <c r="OKA65" s="11"/>
      <c r="OKB65" s="11"/>
      <c r="OKC65" s="11"/>
      <c r="OKD65" s="11"/>
      <c r="OKE65" s="11"/>
      <c r="OKF65" s="11"/>
      <c r="OKG65" s="11"/>
      <c r="OKH65" s="11"/>
      <c r="OKI65" s="11"/>
      <c r="OKJ65" s="11"/>
      <c r="OKK65" s="11"/>
      <c r="OKL65" s="11"/>
      <c r="OKM65" s="11"/>
      <c r="OKN65" s="11"/>
      <c r="OKO65" s="11"/>
      <c r="OKP65" s="11"/>
      <c r="OKQ65" s="11"/>
      <c r="OKR65" s="11"/>
      <c r="OKS65" s="11"/>
      <c r="OKT65" s="11"/>
      <c r="OKU65" s="11"/>
      <c r="OKV65" s="11"/>
      <c r="OKW65" s="11"/>
      <c r="OKX65" s="11"/>
      <c r="OKY65" s="11"/>
      <c r="OKZ65" s="11"/>
      <c r="OLA65" s="11"/>
      <c r="OLB65" s="11"/>
      <c r="OLC65" s="11"/>
      <c r="OLD65" s="11"/>
      <c r="OLE65" s="11"/>
      <c r="OLF65" s="11"/>
      <c r="OLG65" s="11"/>
      <c r="OLH65" s="11"/>
      <c r="OLI65" s="11"/>
      <c r="OLJ65" s="11"/>
      <c r="OLK65" s="11"/>
      <c r="OLL65" s="11"/>
      <c r="OLM65" s="11"/>
      <c r="OLN65" s="11"/>
      <c r="OLO65" s="11"/>
      <c r="OLP65" s="11"/>
      <c r="OLQ65" s="11"/>
      <c r="OLR65" s="11"/>
      <c r="OLS65" s="11"/>
      <c r="OLT65" s="11"/>
      <c r="OLU65" s="11"/>
      <c r="OLV65" s="11"/>
      <c r="OLW65" s="11"/>
      <c r="OLX65" s="11"/>
      <c r="OLY65" s="11"/>
      <c r="OLZ65" s="11"/>
      <c r="OMA65" s="11"/>
      <c r="OMB65" s="11"/>
      <c r="OMC65" s="11"/>
      <c r="OMD65" s="11"/>
      <c r="OME65" s="11"/>
      <c r="OMF65" s="11"/>
      <c r="OMG65" s="11"/>
      <c r="OMH65" s="11"/>
      <c r="OMI65" s="11"/>
      <c r="OMJ65" s="11"/>
      <c r="OMK65" s="11"/>
      <c r="OML65" s="11"/>
      <c r="OMM65" s="11"/>
      <c r="OMN65" s="11"/>
      <c r="OMO65" s="11"/>
      <c r="OMP65" s="11"/>
      <c r="OMQ65" s="11"/>
      <c r="OMR65" s="11"/>
      <c r="OMS65" s="11"/>
      <c r="OMT65" s="11"/>
      <c r="OMU65" s="11"/>
      <c r="OMV65" s="11"/>
      <c r="OMW65" s="11"/>
      <c r="OMX65" s="11"/>
      <c r="OMY65" s="11"/>
      <c r="OMZ65" s="11"/>
      <c r="ONA65" s="11"/>
      <c r="ONB65" s="11"/>
      <c r="ONC65" s="11"/>
      <c r="OND65" s="11"/>
      <c r="ONE65" s="11"/>
      <c r="ONF65" s="11"/>
      <c r="ONG65" s="11"/>
      <c r="ONH65" s="11"/>
      <c r="ONI65" s="11"/>
      <c r="ONJ65" s="11"/>
      <c r="ONK65" s="11"/>
      <c r="ONL65" s="11"/>
      <c r="ONM65" s="11"/>
      <c r="ONN65" s="11"/>
      <c r="ONO65" s="11"/>
      <c r="ONP65" s="11"/>
      <c r="ONQ65" s="11"/>
      <c r="ONR65" s="11"/>
      <c r="ONS65" s="11"/>
      <c r="ONT65" s="11"/>
      <c r="ONU65" s="11"/>
      <c r="ONV65" s="11"/>
      <c r="ONW65" s="11"/>
      <c r="ONX65" s="11"/>
      <c r="ONY65" s="11"/>
      <c r="ONZ65" s="11"/>
      <c r="OOA65" s="11"/>
      <c r="OOB65" s="11"/>
      <c r="OOC65" s="11"/>
      <c r="OOD65" s="11"/>
      <c r="OOE65" s="11"/>
      <c r="OOF65" s="11"/>
      <c r="OOG65" s="11"/>
      <c r="OOH65" s="11"/>
      <c r="OOI65" s="11"/>
      <c r="OOJ65" s="11"/>
      <c r="OOK65" s="11"/>
      <c r="OOL65" s="11"/>
      <c r="OOM65" s="11"/>
      <c r="OON65" s="11"/>
      <c r="OOO65" s="11"/>
      <c r="OOP65" s="11"/>
      <c r="OOQ65" s="11"/>
      <c r="OOR65" s="11"/>
      <c r="OOS65" s="11"/>
      <c r="OOT65" s="11"/>
      <c r="OOU65" s="11"/>
      <c r="OOV65" s="11"/>
      <c r="OOW65" s="11"/>
      <c r="OOX65" s="11"/>
      <c r="OOY65" s="11"/>
      <c r="OOZ65" s="11"/>
      <c r="OPA65" s="11"/>
      <c r="OPB65" s="11"/>
      <c r="OPC65" s="11"/>
      <c r="OPD65" s="11"/>
      <c r="OPE65" s="11"/>
      <c r="OPF65" s="11"/>
      <c r="OPG65" s="11"/>
      <c r="OPH65" s="11"/>
      <c r="OPI65" s="11"/>
      <c r="OPJ65" s="11"/>
      <c r="OPK65" s="11"/>
      <c r="OPL65" s="11"/>
      <c r="OPM65" s="11"/>
      <c r="OPN65" s="11"/>
      <c r="OPO65" s="11"/>
      <c r="OPP65" s="11"/>
      <c r="OPQ65" s="11"/>
      <c r="OPR65" s="11"/>
      <c r="OPS65" s="11"/>
      <c r="OPT65" s="11"/>
      <c r="OPU65" s="11"/>
      <c r="OPV65" s="11"/>
      <c r="OPW65" s="11"/>
      <c r="OPX65" s="11"/>
      <c r="OPY65" s="11"/>
      <c r="OPZ65" s="11"/>
      <c r="OQA65" s="11"/>
      <c r="OQB65" s="11"/>
      <c r="OQC65" s="11"/>
      <c r="OQD65" s="11"/>
      <c r="OQE65" s="11"/>
      <c r="OQF65" s="11"/>
      <c r="OQG65" s="11"/>
      <c r="OQH65" s="11"/>
      <c r="OQI65" s="11"/>
      <c r="OQJ65" s="11"/>
      <c r="OQK65" s="11"/>
      <c r="OQL65" s="11"/>
      <c r="OQM65" s="11"/>
      <c r="OQN65" s="11"/>
      <c r="OQO65" s="11"/>
      <c r="OQP65" s="11"/>
      <c r="OQQ65" s="11"/>
      <c r="OQR65" s="11"/>
      <c r="OQS65" s="11"/>
      <c r="OQT65" s="11"/>
      <c r="OQU65" s="11"/>
      <c r="OQV65" s="11"/>
      <c r="OQW65" s="11"/>
      <c r="OQX65" s="11"/>
      <c r="OQY65" s="11"/>
      <c r="OQZ65" s="11"/>
      <c r="ORA65" s="11"/>
      <c r="ORB65" s="11"/>
      <c r="ORC65" s="11"/>
      <c r="ORD65" s="11"/>
      <c r="ORE65" s="11"/>
      <c r="ORF65" s="11"/>
      <c r="ORG65" s="11"/>
      <c r="ORH65" s="11"/>
      <c r="ORI65" s="11"/>
      <c r="ORJ65" s="11"/>
      <c r="ORK65" s="11"/>
      <c r="ORL65" s="11"/>
      <c r="ORM65" s="11"/>
      <c r="ORN65" s="11"/>
      <c r="ORO65" s="11"/>
      <c r="ORP65" s="11"/>
      <c r="ORQ65" s="11"/>
      <c r="ORR65" s="11"/>
      <c r="ORS65" s="11"/>
      <c r="ORT65" s="11"/>
      <c r="ORU65" s="11"/>
      <c r="ORV65" s="11"/>
      <c r="ORW65" s="11"/>
      <c r="ORX65" s="11"/>
      <c r="ORY65" s="11"/>
      <c r="ORZ65" s="11"/>
      <c r="OSA65" s="11"/>
      <c r="OSB65" s="11"/>
      <c r="OSC65" s="11"/>
      <c r="OSD65" s="11"/>
      <c r="OSE65" s="11"/>
      <c r="OSF65" s="11"/>
      <c r="OSG65" s="11"/>
      <c r="OSH65" s="11"/>
      <c r="OSI65" s="11"/>
      <c r="OSJ65" s="11"/>
      <c r="OSK65" s="11"/>
      <c r="OSL65" s="11"/>
      <c r="OSM65" s="11"/>
      <c r="OSN65" s="11"/>
      <c r="OSO65" s="11"/>
      <c r="OSP65" s="11"/>
      <c r="OSQ65" s="11"/>
      <c r="OSR65" s="11"/>
      <c r="OSS65" s="11"/>
      <c r="OST65" s="11"/>
      <c r="OSU65" s="11"/>
      <c r="OSV65" s="11"/>
      <c r="OSW65" s="11"/>
      <c r="OSX65" s="11"/>
      <c r="OSY65" s="11"/>
      <c r="OSZ65" s="11"/>
      <c r="OTA65" s="11"/>
      <c r="OTB65" s="11"/>
      <c r="OTC65" s="11"/>
      <c r="OTD65" s="11"/>
      <c r="OTE65" s="11"/>
      <c r="OTF65" s="11"/>
      <c r="OTG65" s="11"/>
      <c r="OTH65" s="11"/>
      <c r="OTI65" s="11"/>
      <c r="OTJ65" s="11"/>
      <c r="OTK65" s="11"/>
      <c r="OTL65" s="11"/>
      <c r="OTM65" s="11"/>
      <c r="OTN65" s="11"/>
      <c r="OTO65" s="11"/>
      <c r="OTP65" s="11"/>
      <c r="OTQ65" s="11"/>
      <c r="OTR65" s="11"/>
      <c r="OTS65" s="11"/>
      <c r="OTT65" s="11"/>
      <c r="OTU65" s="11"/>
      <c r="OTV65" s="11"/>
      <c r="OTW65" s="11"/>
      <c r="OTX65" s="11"/>
      <c r="OTY65" s="11"/>
      <c r="OTZ65" s="11"/>
      <c r="OUA65" s="11"/>
      <c r="OUB65" s="11"/>
      <c r="OUC65" s="11"/>
      <c r="OUD65" s="11"/>
      <c r="OUE65" s="11"/>
      <c r="OUF65" s="11"/>
      <c r="OUG65" s="11"/>
      <c r="OUH65" s="11"/>
      <c r="OUI65" s="11"/>
      <c r="OUJ65" s="11"/>
      <c r="OUK65" s="11"/>
      <c r="OUL65" s="11"/>
      <c r="OUM65" s="11"/>
      <c r="OUN65" s="11"/>
      <c r="OUO65" s="11"/>
      <c r="OUP65" s="11"/>
      <c r="OUQ65" s="11"/>
      <c r="OUR65" s="11"/>
      <c r="OUS65" s="11"/>
      <c r="OUT65" s="11"/>
      <c r="OUU65" s="11"/>
      <c r="OUV65" s="11"/>
      <c r="OUW65" s="11"/>
      <c r="OUX65" s="11"/>
      <c r="OUY65" s="11"/>
      <c r="OUZ65" s="11"/>
      <c r="OVA65" s="11"/>
      <c r="OVB65" s="11"/>
      <c r="OVC65" s="11"/>
      <c r="OVD65" s="11"/>
      <c r="OVE65" s="11"/>
      <c r="OVF65" s="11"/>
      <c r="OVG65" s="11"/>
      <c r="OVH65" s="11"/>
      <c r="OVI65" s="11"/>
      <c r="OVJ65" s="11"/>
      <c r="OVK65" s="11"/>
      <c r="OVL65" s="11"/>
      <c r="OVM65" s="11"/>
      <c r="OVN65" s="11"/>
      <c r="OVO65" s="11"/>
      <c r="OVP65" s="11"/>
      <c r="OVQ65" s="11"/>
      <c r="OVR65" s="11"/>
      <c r="OVS65" s="11"/>
      <c r="OVT65" s="11"/>
      <c r="OVU65" s="11"/>
      <c r="OVV65" s="11"/>
      <c r="OVW65" s="11"/>
      <c r="OVX65" s="11"/>
      <c r="OVY65" s="11"/>
      <c r="OVZ65" s="11"/>
      <c r="OWA65" s="11"/>
      <c r="OWB65" s="11"/>
      <c r="OWC65" s="11"/>
      <c r="OWD65" s="11"/>
      <c r="OWE65" s="11"/>
      <c r="OWF65" s="11"/>
      <c r="OWG65" s="11"/>
      <c r="OWH65" s="11"/>
      <c r="OWI65" s="11"/>
      <c r="OWJ65" s="11"/>
      <c r="OWK65" s="11"/>
      <c r="OWL65" s="11"/>
      <c r="OWM65" s="11"/>
      <c r="OWN65" s="11"/>
      <c r="OWO65" s="11"/>
      <c r="OWP65" s="11"/>
      <c r="OWQ65" s="11"/>
      <c r="OWR65" s="11"/>
      <c r="OWS65" s="11"/>
      <c r="OWT65" s="11"/>
      <c r="OWU65" s="11"/>
      <c r="OWV65" s="11"/>
      <c r="OWW65" s="11"/>
      <c r="OWX65" s="11"/>
      <c r="OWY65" s="11"/>
      <c r="OWZ65" s="11"/>
      <c r="OXA65" s="11"/>
      <c r="OXB65" s="11"/>
      <c r="OXC65" s="11"/>
      <c r="OXD65" s="11"/>
      <c r="OXE65" s="11"/>
      <c r="OXF65" s="11"/>
      <c r="OXG65" s="11"/>
      <c r="OXH65" s="11"/>
      <c r="OXI65" s="11"/>
      <c r="OXJ65" s="11"/>
      <c r="OXK65" s="11"/>
      <c r="OXL65" s="11"/>
      <c r="OXM65" s="11"/>
      <c r="OXN65" s="11"/>
      <c r="OXO65" s="11"/>
      <c r="OXP65" s="11"/>
      <c r="OXQ65" s="11"/>
      <c r="OXR65" s="11"/>
      <c r="OXS65" s="11"/>
      <c r="OXT65" s="11"/>
      <c r="OXU65" s="11"/>
      <c r="OXV65" s="11"/>
      <c r="OXW65" s="11"/>
      <c r="OXX65" s="11"/>
      <c r="OXY65" s="11"/>
      <c r="OXZ65" s="11"/>
      <c r="OYA65" s="11"/>
      <c r="OYB65" s="11"/>
      <c r="OYC65" s="11"/>
      <c r="OYD65" s="11"/>
      <c r="OYE65" s="11"/>
      <c r="OYF65" s="11"/>
      <c r="OYG65" s="11"/>
      <c r="OYH65" s="11"/>
      <c r="OYI65" s="11"/>
      <c r="OYJ65" s="11"/>
      <c r="OYK65" s="11"/>
      <c r="OYL65" s="11"/>
      <c r="OYM65" s="11"/>
      <c r="OYN65" s="11"/>
      <c r="OYO65" s="11"/>
      <c r="OYP65" s="11"/>
      <c r="OYQ65" s="11"/>
      <c r="OYR65" s="11"/>
      <c r="OYS65" s="11"/>
      <c r="OYT65" s="11"/>
      <c r="OYU65" s="11"/>
      <c r="OYV65" s="11"/>
      <c r="OYW65" s="11"/>
      <c r="OYX65" s="11"/>
      <c r="OYY65" s="11"/>
      <c r="OYZ65" s="11"/>
      <c r="OZA65" s="11"/>
      <c r="OZB65" s="11"/>
      <c r="OZC65" s="11"/>
      <c r="OZD65" s="11"/>
      <c r="OZE65" s="11"/>
      <c r="OZF65" s="11"/>
      <c r="OZG65" s="11"/>
      <c r="OZH65" s="11"/>
      <c r="OZI65" s="11"/>
      <c r="OZJ65" s="11"/>
      <c r="OZK65" s="11"/>
      <c r="OZL65" s="11"/>
      <c r="OZM65" s="11"/>
      <c r="OZN65" s="11"/>
      <c r="OZO65" s="11"/>
      <c r="OZP65" s="11"/>
      <c r="OZQ65" s="11"/>
      <c r="OZR65" s="11"/>
      <c r="OZS65" s="11"/>
      <c r="OZT65" s="11"/>
      <c r="OZU65" s="11"/>
      <c r="OZV65" s="11"/>
      <c r="OZW65" s="11"/>
      <c r="OZX65" s="11"/>
      <c r="OZY65" s="11"/>
      <c r="OZZ65" s="11"/>
      <c r="PAA65" s="11"/>
      <c r="PAB65" s="11"/>
      <c r="PAC65" s="11"/>
      <c r="PAD65" s="11"/>
      <c r="PAE65" s="11"/>
      <c r="PAF65" s="11"/>
      <c r="PAG65" s="11"/>
      <c r="PAH65" s="11"/>
      <c r="PAI65" s="11"/>
      <c r="PAJ65" s="11"/>
      <c r="PAK65" s="11"/>
      <c r="PAL65" s="11"/>
      <c r="PAM65" s="11"/>
      <c r="PAN65" s="11"/>
      <c r="PAO65" s="11"/>
      <c r="PAP65" s="11"/>
      <c r="PAQ65" s="11"/>
      <c r="PAR65" s="11"/>
      <c r="PAS65" s="11"/>
      <c r="PAT65" s="11"/>
      <c r="PAU65" s="11"/>
      <c r="PAV65" s="11"/>
      <c r="PAW65" s="11"/>
      <c r="PAX65" s="11"/>
      <c r="PAY65" s="11"/>
      <c r="PAZ65" s="11"/>
      <c r="PBA65" s="11"/>
      <c r="PBB65" s="11"/>
      <c r="PBC65" s="11"/>
      <c r="PBD65" s="11"/>
      <c r="PBE65" s="11"/>
      <c r="PBF65" s="11"/>
      <c r="PBG65" s="11"/>
      <c r="PBH65" s="11"/>
      <c r="PBI65" s="11"/>
      <c r="PBJ65" s="11"/>
      <c r="PBK65" s="11"/>
      <c r="PBL65" s="11"/>
      <c r="PBM65" s="11"/>
      <c r="PBN65" s="11"/>
      <c r="PBO65" s="11"/>
      <c r="PBP65" s="11"/>
      <c r="PBQ65" s="11"/>
      <c r="PBR65" s="11"/>
      <c r="PBS65" s="11"/>
      <c r="PBT65" s="11"/>
      <c r="PBU65" s="11"/>
      <c r="PBV65" s="11"/>
      <c r="PBW65" s="11"/>
      <c r="PBX65" s="11"/>
      <c r="PBY65" s="11"/>
      <c r="PBZ65" s="11"/>
      <c r="PCA65" s="11"/>
      <c r="PCB65" s="11"/>
      <c r="PCC65" s="11"/>
      <c r="PCD65" s="11"/>
      <c r="PCE65" s="11"/>
      <c r="PCF65" s="11"/>
      <c r="PCG65" s="11"/>
      <c r="PCH65" s="11"/>
      <c r="PCI65" s="11"/>
      <c r="PCJ65" s="11"/>
      <c r="PCK65" s="11"/>
      <c r="PCL65" s="11"/>
      <c r="PCM65" s="11"/>
      <c r="PCN65" s="11"/>
      <c r="PCO65" s="11"/>
      <c r="PCP65" s="11"/>
      <c r="PCQ65" s="11"/>
      <c r="PCR65" s="11"/>
      <c r="PCS65" s="11"/>
      <c r="PCT65" s="11"/>
      <c r="PCU65" s="11"/>
      <c r="PCV65" s="11"/>
      <c r="PCW65" s="11"/>
      <c r="PCX65" s="11"/>
      <c r="PCY65" s="11"/>
      <c r="PCZ65" s="11"/>
      <c r="PDA65" s="11"/>
      <c r="PDB65" s="11"/>
      <c r="PDC65" s="11"/>
      <c r="PDD65" s="11"/>
      <c r="PDE65" s="11"/>
      <c r="PDF65" s="11"/>
      <c r="PDG65" s="11"/>
      <c r="PDH65" s="11"/>
      <c r="PDI65" s="11"/>
      <c r="PDJ65" s="11"/>
      <c r="PDK65" s="11"/>
      <c r="PDL65" s="11"/>
      <c r="PDM65" s="11"/>
      <c r="PDN65" s="11"/>
      <c r="PDO65" s="11"/>
      <c r="PDP65" s="11"/>
      <c r="PDQ65" s="11"/>
      <c r="PDR65" s="11"/>
      <c r="PDS65" s="11"/>
      <c r="PDT65" s="11"/>
      <c r="PDU65" s="11"/>
      <c r="PDV65" s="11"/>
      <c r="PDW65" s="11"/>
      <c r="PDX65" s="11"/>
      <c r="PDY65" s="11"/>
      <c r="PDZ65" s="11"/>
      <c r="PEA65" s="11"/>
      <c r="PEB65" s="11"/>
      <c r="PEC65" s="11"/>
      <c r="PED65" s="11"/>
      <c r="PEE65" s="11"/>
      <c r="PEF65" s="11"/>
      <c r="PEG65" s="11"/>
      <c r="PEH65" s="11"/>
      <c r="PEI65" s="11"/>
      <c r="PEJ65" s="11"/>
      <c r="PEK65" s="11"/>
      <c r="PEL65" s="11"/>
      <c r="PEM65" s="11"/>
      <c r="PEN65" s="11"/>
      <c r="PEO65" s="11"/>
      <c r="PEP65" s="11"/>
      <c r="PEQ65" s="11"/>
      <c r="PER65" s="11"/>
      <c r="PES65" s="11"/>
      <c r="PET65" s="11"/>
      <c r="PEU65" s="11"/>
      <c r="PEV65" s="11"/>
      <c r="PEW65" s="11"/>
      <c r="PEX65" s="11"/>
      <c r="PEY65" s="11"/>
      <c r="PEZ65" s="11"/>
      <c r="PFA65" s="11"/>
      <c r="PFB65" s="11"/>
      <c r="PFC65" s="11"/>
      <c r="PFD65" s="11"/>
      <c r="PFE65" s="11"/>
      <c r="PFF65" s="11"/>
      <c r="PFG65" s="11"/>
      <c r="PFH65" s="11"/>
      <c r="PFI65" s="11"/>
      <c r="PFJ65" s="11"/>
      <c r="PFK65" s="11"/>
      <c r="PFL65" s="11"/>
      <c r="PFM65" s="11"/>
      <c r="PFN65" s="11"/>
      <c r="PFO65" s="11"/>
      <c r="PFP65" s="11"/>
      <c r="PFQ65" s="11"/>
      <c r="PFR65" s="11"/>
      <c r="PFS65" s="11"/>
      <c r="PFT65" s="11"/>
      <c r="PFU65" s="11"/>
      <c r="PFV65" s="11"/>
      <c r="PFW65" s="11"/>
      <c r="PFX65" s="11"/>
      <c r="PFY65" s="11"/>
      <c r="PFZ65" s="11"/>
      <c r="PGA65" s="11"/>
      <c r="PGB65" s="11"/>
      <c r="PGC65" s="11"/>
      <c r="PGD65" s="11"/>
      <c r="PGE65" s="11"/>
      <c r="PGF65" s="11"/>
      <c r="PGG65" s="11"/>
      <c r="PGH65" s="11"/>
      <c r="PGI65" s="11"/>
      <c r="PGJ65" s="11"/>
      <c r="PGK65" s="11"/>
      <c r="PGL65" s="11"/>
      <c r="PGM65" s="11"/>
      <c r="PGN65" s="11"/>
      <c r="PGO65" s="11"/>
      <c r="PGP65" s="11"/>
      <c r="PGQ65" s="11"/>
      <c r="PGR65" s="11"/>
      <c r="PGS65" s="11"/>
      <c r="PGT65" s="11"/>
      <c r="PGU65" s="11"/>
      <c r="PGV65" s="11"/>
      <c r="PGW65" s="11"/>
      <c r="PGX65" s="11"/>
      <c r="PGY65" s="11"/>
      <c r="PGZ65" s="11"/>
      <c r="PHA65" s="11"/>
      <c r="PHB65" s="11"/>
      <c r="PHC65" s="11"/>
      <c r="PHD65" s="11"/>
      <c r="PHE65" s="11"/>
      <c r="PHF65" s="11"/>
      <c r="PHG65" s="11"/>
      <c r="PHH65" s="11"/>
      <c r="PHI65" s="11"/>
      <c r="PHJ65" s="11"/>
      <c r="PHK65" s="11"/>
      <c r="PHL65" s="11"/>
      <c r="PHM65" s="11"/>
      <c r="PHN65" s="11"/>
      <c r="PHO65" s="11"/>
      <c r="PHP65" s="11"/>
      <c r="PHQ65" s="11"/>
      <c r="PHR65" s="11"/>
      <c r="PHS65" s="11"/>
      <c r="PHT65" s="11"/>
      <c r="PHU65" s="11"/>
      <c r="PHV65" s="11"/>
      <c r="PHW65" s="11"/>
      <c r="PHX65" s="11"/>
      <c r="PHY65" s="11"/>
      <c r="PHZ65" s="11"/>
      <c r="PIA65" s="11"/>
      <c r="PIB65" s="11"/>
      <c r="PIC65" s="11"/>
      <c r="PID65" s="11"/>
      <c r="PIE65" s="11"/>
      <c r="PIF65" s="11"/>
      <c r="PIG65" s="11"/>
      <c r="PIH65" s="11"/>
      <c r="PII65" s="11"/>
      <c r="PIJ65" s="11"/>
      <c r="PIK65" s="11"/>
      <c r="PIL65" s="11"/>
      <c r="PIM65" s="11"/>
      <c r="PIN65" s="11"/>
      <c r="PIO65" s="11"/>
      <c r="PIP65" s="11"/>
      <c r="PIQ65" s="11"/>
      <c r="PIR65" s="11"/>
      <c r="PIS65" s="11"/>
      <c r="PIT65" s="11"/>
      <c r="PIU65" s="11"/>
      <c r="PIV65" s="11"/>
      <c r="PIW65" s="11"/>
      <c r="PIX65" s="11"/>
      <c r="PIY65" s="11"/>
      <c r="PIZ65" s="11"/>
      <c r="PJA65" s="11"/>
      <c r="PJB65" s="11"/>
      <c r="PJC65" s="11"/>
      <c r="PJD65" s="11"/>
      <c r="PJE65" s="11"/>
      <c r="PJF65" s="11"/>
      <c r="PJG65" s="11"/>
      <c r="PJH65" s="11"/>
      <c r="PJI65" s="11"/>
      <c r="PJJ65" s="11"/>
      <c r="PJK65" s="11"/>
      <c r="PJL65" s="11"/>
      <c r="PJM65" s="11"/>
      <c r="PJN65" s="11"/>
      <c r="PJO65" s="11"/>
      <c r="PJP65" s="11"/>
      <c r="PJQ65" s="11"/>
      <c r="PJR65" s="11"/>
      <c r="PJS65" s="11"/>
      <c r="PJT65" s="11"/>
      <c r="PJU65" s="11"/>
      <c r="PJV65" s="11"/>
      <c r="PJW65" s="11"/>
      <c r="PJX65" s="11"/>
      <c r="PJY65" s="11"/>
      <c r="PJZ65" s="11"/>
      <c r="PKA65" s="11"/>
      <c r="PKB65" s="11"/>
      <c r="PKC65" s="11"/>
      <c r="PKD65" s="11"/>
      <c r="PKE65" s="11"/>
      <c r="PKF65" s="11"/>
      <c r="PKG65" s="11"/>
      <c r="PKH65" s="11"/>
      <c r="PKI65" s="11"/>
      <c r="PKJ65" s="11"/>
      <c r="PKK65" s="11"/>
      <c r="PKL65" s="11"/>
      <c r="PKM65" s="11"/>
      <c r="PKN65" s="11"/>
      <c r="PKO65" s="11"/>
      <c r="PKP65" s="11"/>
      <c r="PKQ65" s="11"/>
      <c r="PKR65" s="11"/>
      <c r="PKS65" s="11"/>
      <c r="PKT65" s="11"/>
      <c r="PKU65" s="11"/>
      <c r="PKV65" s="11"/>
      <c r="PKW65" s="11"/>
      <c r="PKX65" s="11"/>
      <c r="PKY65" s="11"/>
      <c r="PKZ65" s="11"/>
      <c r="PLA65" s="11"/>
      <c r="PLB65" s="11"/>
      <c r="PLC65" s="11"/>
      <c r="PLD65" s="11"/>
      <c r="PLE65" s="11"/>
      <c r="PLF65" s="11"/>
      <c r="PLG65" s="11"/>
      <c r="PLH65" s="11"/>
      <c r="PLI65" s="11"/>
      <c r="PLJ65" s="11"/>
      <c r="PLK65" s="11"/>
      <c r="PLL65" s="11"/>
      <c r="PLM65" s="11"/>
      <c r="PLN65" s="11"/>
      <c r="PLO65" s="11"/>
      <c r="PLP65" s="11"/>
      <c r="PLQ65" s="11"/>
      <c r="PLR65" s="11"/>
      <c r="PLS65" s="11"/>
      <c r="PLT65" s="11"/>
      <c r="PLU65" s="11"/>
      <c r="PLV65" s="11"/>
      <c r="PLW65" s="11"/>
      <c r="PLX65" s="11"/>
      <c r="PLY65" s="11"/>
      <c r="PLZ65" s="11"/>
      <c r="PMA65" s="11"/>
      <c r="PMB65" s="11"/>
      <c r="PMC65" s="11"/>
      <c r="PMD65" s="11"/>
      <c r="PME65" s="11"/>
      <c r="PMF65" s="11"/>
      <c r="PMG65" s="11"/>
      <c r="PMH65" s="11"/>
      <c r="PMI65" s="11"/>
      <c r="PMJ65" s="11"/>
      <c r="PMK65" s="11"/>
      <c r="PML65" s="11"/>
      <c r="PMM65" s="11"/>
      <c r="PMN65" s="11"/>
      <c r="PMO65" s="11"/>
      <c r="PMP65" s="11"/>
      <c r="PMQ65" s="11"/>
      <c r="PMR65" s="11"/>
      <c r="PMS65" s="11"/>
      <c r="PMT65" s="11"/>
      <c r="PMU65" s="11"/>
      <c r="PMV65" s="11"/>
      <c r="PMW65" s="11"/>
      <c r="PMX65" s="11"/>
      <c r="PMY65" s="11"/>
      <c r="PMZ65" s="11"/>
      <c r="PNA65" s="11"/>
      <c r="PNB65" s="11"/>
      <c r="PNC65" s="11"/>
      <c r="PND65" s="11"/>
      <c r="PNE65" s="11"/>
      <c r="PNF65" s="11"/>
      <c r="PNG65" s="11"/>
      <c r="PNH65" s="11"/>
      <c r="PNI65" s="11"/>
      <c r="PNJ65" s="11"/>
      <c r="PNK65" s="11"/>
      <c r="PNL65" s="11"/>
      <c r="PNM65" s="11"/>
      <c r="PNN65" s="11"/>
      <c r="PNO65" s="11"/>
      <c r="PNP65" s="11"/>
      <c r="PNQ65" s="11"/>
      <c r="PNR65" s="11"/>
      <c r="PNS65" s="11"/>
      <c r="PNT65" s="11"/>
      <c r="PNU65" s="11"/>
      <c r="PNV65" s="11"/>
      <c r="PNW65" s="11"/>
      <c r="PNX65" s="11"/>
      <c r="PNY65" s="11"/>
      <c r="PNZ65" s="11"/>
      <c r="POA65" s="11"/>
      <c r="POB65" s="11"/>
      <c r="POC65" s="11"/>
      <c r="POD65" s="11"/>
      <c r="POE65" s="11"/>
      <c r="POF65" s="11"/>
      <c r="POG65" s="11"/>
      <c r="POH65" s="11"/>
      <c r="POI65" s="11"/>
      <c r="POJ65" s="11"/>
      <c r="POK65" s="11"/>
      <c r="POL65" s="11"/>
      <c r="POM65" s="11"/>
      <c r="PON65" s="11"/>
      <c r="POO65" s="11"/>
      <c r="POP65" s="11"/>
      <c r="POQ65" s="11"/>
      <c r="POR65" s="11"/>
      <c r="POS65" s="11"/>
      <c r="POT65" s="11"/>
      <c r="POU65" s="11"/>
      <c r="POV65" s="11"/>
      <c r="POW65" s="11"/>
      <c r="POX65" s="11"/>
      <c r="POY65" s="11"/>
      <c r="POZ65" s="11"/>
      <c r="PPA65" s="11"/>
      <c r="PPB65" s="11"/>
      <c r="PPC65" s="11"/>
      <c r="PPD65" s="11"/>
      <c r="PPE65" s="11"/>
      <c r="PPF65" s="11"/>
      <c r="PPG65" s="11"/>
      <c r="PPH65" s="11"/>
      <c r="PPI65" s="11"/>
      <c r="PPJ65" s="11"/>
      <c r="PPK65" s="11"/>
      <c r="PPL65" s="11"/>
      <c r="PPM65" s="11"/>
      <c r="PPN65" s="11"/>
      <c r="PPO65" s="11"/>
      <c r="PPP65" s="11"/>
      <c r="PPQ65" s="11"/>
      <c r="PPR65" s="11"/>
      <c r="PPS65" s="11"/>
      <c r="PPT65" s="11"/>
      <c r="PPU65" s="11"/>
      <c r="PPV65" s="11"/>
      <c r="PPW65" s="11"/>
      <c r="PPX65" s="11"/>
      <c r="PPY65" s="11"/>
      <c r="PPZ65" s="11"/>
      <c r="PQA65" s="11"/>
      <c r="PQB65" s="11"/>
      <c r="PQC65" s="11"/>
      <c r="PQD65" s="11"/>
      <c r="PQE65" s="11"/>
      <c r="PQF65" s="11"/>
      <c r="PQG65" s="11"/>
      <c r="PQH65" s="11"/>
      <c r="PQI65" s="11"/>
      <c r="PQJ65" s="11"/>
      <c r="PQK65" s="11"/>
      <c r="PQL65" s="11"/>
      <c r="PQM65" s="11"/>
      <c r="PQN65" s="11"/>
      <c r="PQO65" s="11"/>
      <c r="PQP65" s="11"/>
      <c r="PQQ65" s="11"/>
      <c r="PQR65" s="11"/>
      <c r="PQS65" s="11"/>
      <c r="PQT65" s="11"/>
      <c r="PQU65" s="11"/>
      <c r="PQV65" s="11"/>
      <c r="PQW65" s="11"/>
      <c r="PQX65" s="11"/>
      <c r="PQY65" s="11"/>
      <c r="PQZ65" s="11"/>
      <c r="PRA65" s="11"/>
      <c r="PRB65" s="11"/>
      <c r="PRC65" s="11"/>
      <c r="PRD65" s="11"/>
      <c r="PRE65" s="11"/>
      <c r="PRF65" s="11"/>
      <c r="PRG65" s="11"/>
      <c r="PRH65" s="11"/>
      <c r="PRI65" s="11"/>
      <c r="PRJ65" s="11"/>
      <c r="PRK65" s="11"/>
      <c r="PRL65" s="11"/>
      <c r="PRM65" s="11"/>
      <c r="PRN65" s="11"/>
      <c r="PRO65" s="11"/>
      <c r="PRP65" s="11"/>
      <c r="PRQ65" s="11"/>
      <c r="PRR65" s="11"/>
      <c r="PRS65" s="11"/>
      <c r="PRT65" s="11"/>
      <c r="PRU65" s="11"/>
      <c r="PRV65" s="11"/>
      <c r="PRW65" s="11"/>
      <c r="PRX65" s="11"/>
      <c r="PRY65" s="11"/>
      <c r="PRZ65" s="11"/>
      <c r="PSA65" s="11"/>
      <c r="PSB65" s="11"/>
      <c r="PSC65" s="11"/>
      <c r="PSD65" s="11"/>
      <c r="PSE65" s="11"/>
      <c r="PSF65" s="11"/>
      <c r="PSG65" s="11"/>
      <c r="PSH65" s="11"/>
      <c r="PSI65" s="11"/>
      <c r="PSJ65" s="11"/>
      <c r="PSK65" s="11"/>
      <c r="PSL65" s="11"/>
      <c r="PSM65" s="11"/>
      <c r="PSN65" s="11"/>
      <c r="PSO65" s="11"/>
      <c r="PSP65" s="11"/>
      <c r="PSQ65" s="11"/>
      <c r="PSR65" s="11"/>
      <c r="PSS65" s="11"/>
      <c r="PST65" s="11"/>
      <c r="PSU65" s="11"/>
      <c r="PSV65" s="11"/>
      <c r="PSW65" s="11"/>
      <c r="PSX65" s="11"/>
      <c r="PSY65" s="11"/>
      <c r="PSZ65" s="11"/>
      <c r="PTA65" s="11"/>
      <c r="PTB65" s="11"/>
      <c r="PTC65" s="11"/>
      <c r="PTD65" s="11"/>
      <c r="PTE65" s="11"/>
      <c r="PTF65" s="11"/>
      <c r="PTG65" s="11"/>
      <c r="PTH65" s="11"/>
      <c r="PTI65" s="11"/>
      <c r="PTJ65" s="11"/>
      <c r="PTK65" s="11"/>
      <c r="PTL65" s="11"/>
      <c r="PTM65" s="11"/>
      <c r="PTN65" s="11"/>
      <c r="PTO65" s="11"/>
      <c r="PTP65" s="11"/>
      <c r="PTQ65" s="11"/>
      <c r="PTR65" s="11"/>
      <c r="PTS65" s="11"/>
      <c r="PTT65" s="11"/>
      <c r="PTU65" s="11"/>
      <c r="PTV65" s="11"/>
      <c r="PTW65" s="11"/>
      <c r="PTX65" s="11"/>
      <c r="PTY65" s="11"/>
      <c r="PTZ65" s="11"/>
      <c r="PUA65" s="11"/>
      <c r="PUB65" s="11"/>
      <c r="PUC65" s="11"/>
      <c r="PUD65" s="11"/>
      <c r="PUE65" s="11"/>
      <c r="PUF65" s="11"/>
      <c r="PUG65" s="11"/>
      <c r="PUH65" s="11"/>
      <c r="PUI65" s="11"/>
      <c r="PUJ65" s="11"/>
      <c r="PUK65" s="11"/>
      <c r="PUL65" s="11"/>
      <c r="PUM65" s="11"/>
      <c r="PUN65" s="11"/>
      <c r="PUO65" s="11"/>
      <c r="PUP65" s="11"/>
      <c r="PUQ65" s="11"/>
      <c r="PUR65" s="11"/>
      <c r="PUS65" s="11"/>
      <c r="PUT65" s="11"/>
      <c r="PUU65" s="11"/>
      <c r="PUV65" s="11"/>
      <c r="PUW65" s="11"/>
      <c r="PUX65" s="11"/>
      <c r="PUY65" s="11"/>
      <c r="PUZ65" s="11"/>
      <c r="PVA65" s="11"/>
      <c r="PVB65" s="11"/>
      <c r="PVC65" s="11"/>
      <c r="PVD65" s="11"/>
      <c r="PVE65" s="11"/>
      <c r="PVF65" s="11"/>
      <c r="PVG65" s="11"/>
      <c r="PVH65" s="11"/>
      <c r="PVI65" s="11"/>
      <c r="PVJ65" s="11"/>
      <c r="PVK65" s="11"/>
      <c r="PVL65" s="11"/>
      <c r="PVM65" s="11"/>
      <c r="PVN65" s="11"/>
      <c r="PVO65" s="11"/>
      <c r="PVP65" s="11"/>
      <c r="PVQ65" s="11"/>
      <c r="PVR65" s="11"/>
      <c r="PVS65" s="11"/>
      <c r="PVT65" s="11"/>
      <c r="PVU65" s="11"/>
      <c r="PVV65" s="11"/>
      <c r="PVW65" s="11"/>
      <c r="PVX65" s="11"/>
      <c r="PVY65" s="11"/>
      <c r="PVZ65" s="11"/>
      <c r="PWA65" s="11"/>
      <c r="PWB65" s="11"/>
      <c r="PWC65" s="11"/>
      <c r="PWD65" s="11"/>
      <c r="PWE65" s="11"/>
      <c r="PWF65" s="11"/>
      <c r="PWG65" s="11"/>
      <c r="PWH65" s="11"/>
      <c r="PWI65" s="11"/>
      <c r="PWJ65" s="11"/>
      <c r="PWK65" s="11"/>
      <c r="PWL65" s="11"/>
      <c r="PWM65" s="11"/>
      <c r="PWN65" s="11"/>
      <c r="PWO65" s="11"/>
      <c r="PWP65" s="11"/>
      <c r="PWQ65" s="11"/>
      <c r="PWR65" s="11"/>
      <c r="PWS65" s="11"/>
      <c r="PWT65" s="11"/>
      <c r="PWU65" s="11"/>
      <c r="PWV65" s="11"/>
      <c r="PWW65" s="11"/>
      <c r="PWX65" s="11"/>
      <c r="PWY65" s="11"/>
      <c r="PWZ65" s="11"/>
      <c r="PXA65" s="11"/>
      <c r="PXB65" s="11"/>
      <c r="PXC65" s="11"/>
      <c r="PXD65" s="11"/>
      <c r="PXE65" s="11"/>
      <c r="PXF65" s="11"/>
      <c r="PXG65" s="11"/>
      <c r="PXH65" s="11"/>
      <c r="PXI65" s="11"/>
      <c r="PXJ65" s="11"/>
      <c r="PXK65" s="11"/>
      <c r="PXL65" s="11"/>
      <c r="PXM65" s="11"/>
      <c r="PXN65" s="11"/>
      <c r="PXO65" s="11"/>
      <c r="PXP65" s="11"/>
      <c r="PXQ65" s="11"/>
      <c r="PXR65" s="11"/>
      <c r="PXS65" s="11"/>
      <c r="PXT65" s="11"/>
      <c r="PXU65" s="11"/>
      <c r="PXV65" s="11"/>
      <c r="PXW65" s="11"/>
      <c r="PXX65" s="11"/>
      <c r="PXY65" s="11"/>
      <c r="PXZ65" s="11"/>
      <c r="PYA65" s="11"/>
      <c r="PYB65" s="11"/>
      <c r="PYC65" s="11"/>
      <c r="PYD65" s="11"/>
      <c r="PYE65" s="11"/>
      <c r="PYF65" s="11"/>
      <c r="PYG65" s="11"/>
      <c r="PYH65" s="11"/>
      <c r="PYI65" s="11"/>
      <c r="PYJ65" s="11"/>
      <c r="PYK65" s="11"/>
      <c r="PYL65" s="11"/>
      <c r="PYM65" s="11"/>
      <c r="PYN65" s="11"/>
      <c r="PYO65" s="11"/>
      <c r="PYP65" s="11"/>
      <c r="PYQ65" s="11"/>
      <c r="PYR65" s="11"/>
      <c r="PYS65" s="11"/>
      <c r="PYT65" s="11"/>
      <c r="PYU65" s="11"/>
      <c r="PYV65" s="11"/>
      <c r="PYW65" s="11"/>
      <c r="PYX65" s="11"/>
      <c r="PYY65" s="11"/>
      <c r="PYZ65" s="11"/>
      <c r="PZA65" s="11"/>
      <c r="PZB65" s="11"/>
      <c r="PZC65" s="11"/>
      <c r="PZD65" s="11"/>
      <c r="PZE65" s="11"/>
      <c r="PZF65" s="11"/>
      <c r="PZG65" s="11"/>
      <c r="PZH65" s="11"/>
      <c r="PZI65" s="11"/>
      <c r="PZJ65" s="11"/>
      <c r="PZK65" s="11"/>
      <c r="PZL65" s="11"/>
      <c r="PZM65" s="11"/>
      <c r="PZN65" s="11"/>
      <c r="PZO65" s="11"/>
      <c r="PZP65" s="11"/>
      <c r="PZQ65" s="11"/>
      <c r="PZR65" s="11"/>
      <c r="PZS65" s="11"/>
      <c r="PZT65" s="11"/>
      <c r="PZU65" s="11"/>
      <c r="PZV65" s="11"/>
      <c r="PZW65" s="11"/>
      <c r="PZX65" s="11"/>
      <c r="PZY65" s="11"/>
      <c r="PZZ65" s="11"/>
      <c r="QAA65" s="11"/>
      <c r="QAB65" s="11"/>
      <c r="QAC65" s="11"/>
      <c r="QAD65" s="11"/>
      <c r="QAE65" s="11"/>
      <c r="QAF65" s="11"/>
      <c r="QAG65" s="11"/>
      <c r="QAH65" s="11"/>
      <c r="QAI65" s="11"/>
      <c r="QAJ65" s="11"/>
      <c r="QAK65" s="11"/>
      <c r="QAL65" s="11"/>
      <c r="QAM65" s="11"/>
      <c r="QAN65" s="11"/>
      <c r="QAO65" s="11"/>
      <c r="QAP65" s="11"/>
      <c r="QAQ65" s="11"/>
      <c r="QAR65" s="11"/>
      <c r="QAS65" s="11"/>
      <c r="QAT65" s="11"/>
      <c r="QAU65" s="11"/>
      <c r="QAV65" s="11"/>
      <c r="QAW65" s="11"/>
      <c r="QAX65" s="11"/>
      <c r="QAY65" s="11"/>
      <c r="QAZ65" s="11"/>
      <c r="QBA65" s="11"/>
      <c r="QBB65" s="11"/>
      <c r="QBC65" s="11"/>
      <c r="QBD65" s="11"/>
      <c r="QBE65" s="11"/>
      <c r="QBF65" s="11"/>
      <c r="QBG65" s="11"/>
      <c r="QBH65" s="11"/>
      <c r="QBI65" s="11"/>
      <c r="QBJ65" s="11"/>
      <c r="QBK65" s="11"/>
      <c r="QBL65" s="11"/>
      <c r="QBM65" s="11"/>
      <c r="QBN65" s="11"/>
      <c r="QBO65" s="11"/>
      <c r="QBP65" s="11"/>
      <c r="QBQ65" s="11"/>
      <c r="QBR65" s="11"/>
      <c r="QBS65" s="11"/>
      <c r="QBT65" s="11"/>
      <c r="QBU65" s="11"/>
      <c r="QBV65" s="11"/>
      <c r="QBW65" s="11"/>
      <c r="QBX65" s="11"/>
      <c r="QBY65" s="11"/>
      <c r="QBZ65" s="11"/>
      <c r="QCA65" s="11"/>
      <c r="QCB65" s="11"/>
      <c r="QCC65" s="11"/>
      <c r="QCD65" s="11"/>
      <c r="QCE65" s="11"/>
      <c r="QCF65" s="11"/>
      <c r="QCG65" s="11"/>
      <c r="QCH65" s="11"/>
      <c r="QCI65" s="11"/>
      <c r="QCJ65" s="11"/>
      <c r="QCK65" s="11"/>
      <c r="QCL65" s="11"/>
      <c r="QCM65" s="11"/>
      <c r="QCN65" s="11"/>
      <c r="QCO65" s="11"/>
      <c r="QCP65" s="11"/>
      <c r="QCQ65" s="11"/>
      <c r="QCR65" s="11"/>
      <c r="QCS65" s="11"/>
      <c r="QCT65" s="11"/>
      <c r="QCU65" s="11"/>
      <c r="QCV65" s="11"/>
      <c r="QCW65" s="11"/>
      <c r="QCX65" s="11"/>
      <c r="QCY65" s="11"/>
      <c r="QCZ65" s="11"/>
      <c r="QDA65" s="11"/>
      <c r="QDB65" s="11"/>
      <c r="QDC65" s="11"/>
      <c r="QDD65" s="11"/>
      <c r="QDE65" s="11"/>
      <c r="QDF65" s="11"/>
      <c r="QDG65" s="11"/>
      <c r="QDH65" s="11"/>
      <c r="QDI65" s="11"/>
      <c r="QDJ65" s="11"/>
      <c r="QDK65" s="11"/>
      <c r="QDL65" s="11"/>
      <c r="QDM65" s="11"/>
      <c r="QDN65" s="11"/>
      <c r="QDO65" s="11"/>
      <c r="QDP65" s="11"/>
      <c r="QDQ65" s="11"/>
      <c r="QDR65" s="11"/>
      <c r="QDS65" s="11"/>
      <c r="QDT65" s="11"/>
      <c r="QDU65" s="11"/>
      <c r="QDV65" s="11"/>
      <c r="QDW65" s="11"/>
      <c r="QDX65" s="11"/>
      <c r="QDY65" s="11"/>
      <c r="QDZ65" s="11"/>
      <c r="QEA65" s="11"/>
      <c r="QEB65" s="11"/>
      <c r="QEC65" s="11"/>
      <c r="QED65" s="11"/>
      <c r="QEE65" s="11"/>
      <c r="QEF65" s="11"/>
      <c r="QEG65" s="11"/>
      <c r="QEH65" s="11"/>
      <c r="QEI65" s="11"/>
      <c r="QEJ65" s="11"/>
      <c r="QEK65" s="11"/>
      <c r="QEL65" s="11"/>
      <c r="QEM65" s="11"/>
      <c r="QEN65" s="11"/>
      <c r="QEO65" s="11"/>
      <c r="QEP65" s="11"/>
      <c r="QEQ65" s="11"/>
      <c r="QER65" s="11"/>
      <c r="QES65" s="11"/>
      <c r="QET65" s="11"/>
      <c r="QEU65" s="11"/>
      <c r="QEV65" s="11"/>
      <c r="QEW65" s="11"/>
      <c r="QEX65" s="11"/>
      <c r="QEY65" s="11"/>
      <c r="QEZ65" s="11"/>
      <c r="QFA65" s="11"/>
      <c r="QFB65" s="11"/>
      <c r="QFC65" s="11"/>
      <c r="QFD65" s="11"/>
      <c r="QFE65" s="11"/>
      <c r="QFF65" s="11"/>
      <c r="QFG65" s="11"/>
      <c r="QFH65" s="11"/>
      <c r="QFI65" s="11"/>
      <c r="QFJ65" s="11"/>
      <c r="QFK65" s="11"/>
      <c r="QFL65" s="11"/>
      <c r="QFM65" s="11"/>
      <c r="QFN65" s="11"/>
      <c r="QFO65" s="11"/>
      <c r="QFP65" s="11"/>
      <c r="QFQ65" s="11"/>
      <c r="QFR65" s="11"/>
      <c r="QFS65" s="11"/>
      <c r="QFT65" s="11"/>
      <c r="QFU65" s="11"/>
      <c r="QFV65" s="11"/>
      <c r="QFW65" s="11"/>
      <c r="QFX65" s="11"/>
      <c r="QFY65" s="11"/>
      <c r="QFZ65" s="11"/>
      <c r="QGA65" s="11"/>
      <c r="QGB65" s="11"/>
      <c r="QGC65" s="11"/>
      <c r="QGD65" s="11"/>
      <c r="QGE65" s="11"/>
      <c r="QGF65" s="11"/>
      <c r="QGG65" s="11"/>
      <c r="QGH65" s="11"/>
      <c r="QGI65" s="11"/>
      <c r="QGJ65" s="11"/>
      <c r="QGK65" s="11"/>
      <c r="QGL65" s="11"/>
      <c r="QGM65" s="11"/>
      <c r="QGN65" s="11"/>
      <c r="QGO65" s="11"/>
      <c r="QGP65" s="11"/>
      <c r="QGQ65" s="11"/>
      <c r="QGR65" s="11"/>
      <c r="QGS65" s="11"/>
      <c r="QGT65" s="11"/>
      <c r="QGU65" s="11"/>
      <c r="QGV65" s="11"/>
      <c r="QGW65" s="11"/>
      <c r="QGX65" s="11"/>
      <c r="QGY65" s="11"/>
      <c r="QGZ65" s="11"/>
      <c r="QHA65" s="11"/>
      <c r="QHB65" s="11"/>
      <c r="QHC65" s="11"/>
      <c r="QHD65" s="11"/>
      <c r="QHE65" s="11"/>
      <c r="QHF65" s="11"/>
      <c r="QHG65" s="11"/>
      <c r="QHH65" s="11"/>
      <c r="QHI65" s="11"/>
      <c r="QHJ65" s="11"/>
      <c r="QHK65" s="11"/>
      <c r="QHL65" s="11"/>
      <c r="QHM65" s="11"/>
      <c r="QHN65" s="11"/>
      <c r="QHO65" s="11"/>
      <c r="QHP65" s="11"/>
      <c r="QHQ65" s="11"/>
      <c r="QHR65" s="11"/>
      <c r="QHS65" s="11"/>
      <c r="QHT65" s="11"/>
      <c r="QHU65" s="11"/>
      <c r="QHV65" s="11"/>
      <c r="QHW65" s="11"/>
      <c r="QHX65" s="11"/>
      <c r="QHY65" s="11"/>
      <c r="QHZ65" s="11"/>
      <c r="QIA65" s="11"/>
      <c r="QIB65" s="11"/>
      <c r="QIC65" s="11"/>
      <c r="QID65" s="11"/>
      <c r="QIE65" s="11"/>
      <c r="QIF65" s="11"/>
      <c r="QIG65" s="11"/>
      <c r="QIH65" s="11"/>
      <c r="QII65" s="11"/>
      <c r="QIJ65" s="11"/>
      <c r="QIK65" s="11"/>
      <c r="QIL65" s="11"/>
      <c r="QIM65" s="11"/>
      <c r="QIN65" s="11"/>
      <c r="QIO65" s="11"/>
      <c r="QIP65" s="11"/>
      <c r="QIQ65" s="11"/>
      <c r="QIR65" s="11"/>
      <c r="QIS65" s="11"/>
      <c r="QIT65" s="11"/>
      <c r="QIU65" s="11"/>
      <c r="QIV65" s="11"/>
      <c r="QIW65" s="11"/>
      <c r="QIX65" s="11"/>
      <c r="QIY65" s="11"/>
      <c r="QIZ65" s="11"/>
      <c r="QJA65" s="11"/>
      <c r="QJB65" s="11"/>
      <c r="QJC65" s="11"/>
      <c r="QJD65" s="11"/>
      <c r="QJE65" s="11"/>
      <c r="QJF65" s="11"/>
      <c r="QJG65" s="11"/>
      <c r="QJH65" s="11"/>
      <c r="QJI65" s="11"/>
      <c r="QJJ65" s="11"/>
      <c r="QJK65" s="11"/>
      <c r="QJL65" s="11"/>
      <c r="QJM65" s="11"/>
      <c r="QJN65" s="11"/>
      <c r="QJO65" s="11"/>
      <c r="QJP65" s="11"/>
      <c r="QJQ65" s="11"/>
      <c r="QJR65" s="11"/>
      <c r="QJS65" s="11"/>
      <c r="QJT65" s="11"/>
      <c r="QJU65" s="11"/>
      <c r="QJV65" s="11"/>
      <c r="QJW65" s="11"/>
      <c r="QJX65" s="11"/>
      <c r="QJY65" s="11"/>
      <c r="QJZ65" s="11"/>
      <c r="QKA65" s="11"/>
      <c r="QKB65" s="11"/>
      <c r="QKC65" s="11"/>
      <c r="QKD65" s="11"/>
      <c r="QKE65" s="11"/>
      <c r="QKF65" s="11"/>
      <c r="QKG65" s="11"/>
      <c r="QKH65" s="11"/>
      <c r="QKI65" s="11"/>
      <c r="QKJ65" s="11"/>
      <c r="QKK65" s="11"/>
      <c r="QKL65" s="11"/>
      <c r="QKM65" s="11"/>
      <c r="QKN65" s="11"/>
      <c r="QKO65" s="11"/>
      <c r="QKP65" s="11"/>
      <c r="QKQ65" s="11"/>
      <c r="QKR65" s="11"/>
      <c r="QKS65" s="11"/>
      <c r="QKT65" s="11"/>
      <c r="QKU65" s="11"/>
      <c r="QKV65" s="11"/>
      <c r="QKW65" s="11"/>
      <c r="QKX65" s="11"/>
      <c r="QKY65" s="11"/>
      <c r="QKZ65" s="11"/>
      <c r="QLA65" s="11"/>
      <c r="QLB65" s="11"/>
      <c r="QLC65" s="11"/>
      <c r="QLD65" s="11"/>
      <c r="QLE65" s="11"/>
      <c r="QLF65" s="11"/>
      <c r="QLG65" s="11"/>
      <c r="QLH65" s="11"/>
      <c r="QLI65" s="11"/>
      <c r="QLJ65" s="11"/>
      <c r="QLK65" s="11"/>
      <c r="QLL65" s="11"/>
      <c r="QLM65" s="11"/>
      <c r="QLN65" s="11"/>
      <c r="QLO65" s="11"/>
      <c r="QLP65" s="11"/>
      <c r="QLQ65" s="11"/>
      <c r="QLR65" s="11"/>
      <c r="QLS65" s="11"/>
      <c r="QLT65" s="11"/>
      <c r="QLU65" s="11"/>
      <c r="QLV65" s="11"/>
      <c r="QLW65" s="11"/>
      <c r="QLX65" s="11"/>
      <c r="QLY65" s="11"/>
      <c r="QLZ65" s="11"/>
      <c r="QMA65" s="11"/>
      <c r="QMB65" s="11"/>
      <c r="QMC65" s="11"/>
      <c r="QMD65" s="11"/>
      <c r="QME65" s="11"/>
      <c r="QMF65" s="11"/>
      <c r="QMG65" s="11"/>
      <c r="QMH65" s="11"/>
      <c r="QMI65" s="11"/>
      <c r="QMJ65" s="11"/>
      <c r="QMK65" s="11"/>
      <c r="QML65" s="11"/>
      <c r="QMM65" s="11"/>
      <c r="QMN65" s="11"/>
      <c r="QMO65" s="11"/>
      <c r="QMP65" s="11"/>
      <c r="QMQ65" s="11"/>
      <c r="QMR65" s="11"/>
      <c r="QMS65" s="11"/>
      <c r="QMT65" s="11"/>
      <c r="QMU65" s="11"/>
      <c r="QMV65" s="11"/>
      <c r="QMW65" s="11"/>
      <c r="QMX65" s="11"/>
      <c r="QMY65" s="11"/>
      <c r="QMZ65" s="11"/>
      <c r="QNA65" s="11"/>
      <c r="QNB65" s="11"/>
      <c r="QNC65" s="11"/>
      <c r="QND65" s="11"/>
      <c r="QNE65" s="11"/>
      <c r="QNF65" s="11"/>
      <c r="QNG65" s="11"/>
      <c r="QNH65" s="11"/>
      <c r="QNI65" s="11"/>
      <c r="QNJ65" s="11"/>
      <c r="QNK65" s="11"/>
      <c r="QNL65" s="11"/>
      <c r="QNM65" s="11"/>
      <c r="QNN65" s="11"/>
      <c r="QNO65" s="11"/>
      <c r="QNP65" s="11"/>
      <c r="QNQ65" s="11"/>
      <c r="QNR65" s="11"/>
      <c r="QNS65" s="11"/>
      <c r="QNT65" s="11"/>
      <c r="QNU65" s="11"/>
      <c r="QNV65" s="11"/>
      <c r="QNW65" s="11"/>
      <c r="QNX65" s="11"/>
      <c r="QNY65" s="11"/>
      <c r="QNZ65" s="11"/>
      <c r="QOA65" s="11"/>
      <c r="QOB65" s="11"/>
      <c r="QOC65" s="11"/>
      <c r="QOD65" s="11"/>
      <c r="QOE65" s="11"/>
      <c r="QOF65" s="11"/>
      <c r="QOG65" s="11"/>
      <c r="QOH65" s="11"/>
      <c r="QOI65" s="11"/>
      <c r="QOJ65" s="11"/>
      <c r="QOK65" s="11"/>
      <c r="QOL65" s="11"/>
      <c r="QOM65" s="11"/>
      <c r="QON65" s="11"/>
      <c r="QOO65" s="11"/>
      <c r="QOP65" s="11"/>
      <c r="QOQ65" s="11"/>
      <c r="QOR65" s="11"/>
      <c r="QOS65" s="11"/>
      <c r="QOT65" s="11"/>
      <c r="QOU65" s="11"/>
      <c r="QOV65" s="11"/>
      <c r="QOW65" s="11"/>
      <c r="QOX65" s="11"/>
      <c r="QOY65" s="11"/>
      <c r="QOZ65" s="11"/>
      <c r="QPA65" s="11"/>
      <c r="QPB65" s="11"/>
      <c r="QPC65" s="11"/>
      <c r="QPD65" s="11"/>
      <c r="QPE65" s="11"/>
      <c r="QPF65" s="11"/>
      <c r="QPG65" s="11"/>
      <c r="QPH65" s="11"/>
      <c r="QPI65" s="11"/>
      <c r="QPJ65" s="11"/>
      <c r="QPK65" s="11"/>
      <c r="QPL65" s="11"/>
      <c r="QPM65" s="11"/>
      <c r="QPN65" s="11"/>
      <c r="QPO65" s="11"/>
      <c r="QPP65" s="11"/>
      <c r="QPQ65" s="11"/>
      <c r="QPR65" s="11"/>
      <c r="QPS65" s="11"/>
      <c r="QPT65" s="11"/>
      <c r="QPU65" s="11"/>
      <c r="QPV65" s="11"/>
      <c r="QPW65" s="11"/>
      <c r="QPX65" s="11"/>
      <c r="QPY65" s="11"/>
      <c r="QPZ65" s="11"/>
      <c r="QQA65" s="11"/>
      <c r="QQB65" s="11"/>
      <c r="QQC65" s="11"/>
      <c r="QQD65" s="11"/>
      <c r="QQE65" s="11"/>
      <c r="QQF65" s="11"/>
      <c r="QQG65" s="11"/>
      <c r="QQH65" s="11"/>
      <c r="QQI65" s="11"/>
      <c r="QQJ65" s="11"/>
      <c r="QQK65" s="11"/>
      <c r="QQL65" s="11"/>
      <c r="QQM65" s="11"/>
      <c r="QQN65" s="11"/>
      <c r="QQO65" s="11"/>
      <c r="QQP65" s="11"/>
      <c r="QQQ65" s="11"/>
      <c r="QQR65" s="11"/>
      <c r="QQS65" s="11"/>
      <c r="QQT65" s="11"/>
      <c r="QQU65" s="11"/>
      <c r="QQV65" s="11"/>
      <c r="QQW65" s="11"/>
      <c r="QQX65" s="11"/>
      <c r="QQY65" s="11"/>
      <c r="QQZ65" s="11"/>
      <c r="QRA65" s="11"/>
      <c r="QRB65" s="11"/>
      <c r="QRC65" s="11"/>
      <c r="QRD65" s="11"/>
      <c r="QRE65" s="11"/>
      <c r="QRF65" s="11"/>
      <c r="QRG65" s="11"/>
      <c r="QRH65" s="11"/>
      <c r="QRI65" s="11"/>
      <c r="QRJ65" s="11"/>
      <c r="QRK65" s="11"/>
      <c r="QRL65" s="11"/>
      <c r="QRM65" s="11"/>
      <c r="QRN65" s="11"/>
      <c r="QRO65" s="11"/>
      <c r="QRP65" s="11"/>
      <c r="QRQ65" s="11"/>
      <c r="QRR65" s="11"/>
      <c r="QRS65" s="11"/>
      <c r="QRT65" s="11"/>
      <c r="QRU65" s="11"/>
      <c r="QRV65" s="11"/>
      <c r="QRW65" s="11"/>
      <c r="QRX65" s="11"/>
      <c r="QRY65" s="11"/>
      <c r="QRZ65" s="11"/>
      <c r="QSA65" s="11"/>
      <c r="QSB65" s="11"/>
      <c r="QSC65" s="11"/>
      <c r="QSD65" s="11"/>
      <c r="QSE65" s="11"/>
      <c r="QSF65" s="11"/>
      <c r="QSG65" s="11"/>
      <c r="QSH65" s="11"/>
      <c r="QSI65" s="11"/>
      <c r="QSJ65" s="11"/>
      <c r="QSK65" s="11"/>
      <c r="QSL65" s="11"/>
      <c r="QSM65" s="11"/>
      <c r="QSN65" s="11"/>
      <c r="QSO65" s="11"/>
      <c r="QSP65" s="11"/>
      <c r="QSQ65" s="11"/>
      <c r="QSR65" s="11"/>
      <c r="QSS65" s="11"/>
      <c r="QST65" s="11"/>
      <c r="QSU65" s="11"/>
      <c r="QSV65" s="11"/>
      <c r="QSW65" s="11"/>
      <c r="QSX65" s="11"/>
      <c r="QSY65" s="11"/>
      <c r="QSZ65" s="11"/>
      <c r="QTA65" s="11"/>
      <c r="QTB65" s="11"/>
      <c r="QTC65" s="11"/>
      <c r="QTD65" s="11"/>
      <c r="QTE65" s="11"/>
      <c r="QTF65" s="11"/>
      <c r="QTG65" s="11"/>
      <c r="QTH65" s="11"/>
      <c r="QTI65" s="11"/>
      <c r="QTJ65" s="11"/>
      <c r="QTK65" s="11"/>
      <c r="QTL65" s="11"/>
      <c r="QTM65" s="11"/>
      <c r="QTN65" s="11"/>
      <c r="QTO65" s="11"/>
      <c r="QTP65" s="11"/>
      <c r="QTQ65" s="11"/>
      <c r="QTR65" s="11"/>
      <c r="QTS65" s="11"/>
      <c r="QTT65" s="11"/>
      <c r="QTU65" s="11"/>
      <c r="QTV65" s="11"/>
      <c r="QTW65" s="11"/>
      <c r="QTX65" s="11"/>
      <c r="QTY65" s="11"/>
      <c r="QTZ65" s="11"/>
      <c r="QUA65" s="11"/>
      <c r="QUB65" s="11"/>
      <c r="QUC65" s="11"/>
      <c r="QUD65" s="11"/>
      <c r="QUE65" s="11"/>
      <c r="QUF65" s="11"/>
      <c r="QUG65" s="11"/>
      <c r="QUH65" s="11"/>
      <c r="QUI65" s="11"/>
      <c r="QUJ65" s="11"/>
      <c r="QUK65" s="11"/>
      <c r="QUL65" s="11"/>
      <c r="QUM65" s="11"/>
      <c r="QUN65" s="11"/>
      <c r="QUO65" s="11"/>
      <c r="QUP65" s="11"/>
      <c r="QUQ65" s="11"/>
      <c r="QUR65" s="11"/>
      <c r="QUS65" s="11"/>
      <c r="QUT65" s="11"/>
      <c r="QUU65" s="11"/>
      <c r="QUV65" s="11"/>
      <c r="QUW65" s="11"/>
      <c r="QUX65" s="11"/>
      <c r="QUY65" s="11"/>
      <c r="QUZ65" s="11"/>
      <c r="QVA65" s="11"/>
      <c r="QVB65" s="11"/>
      <c r="QVC65" s="11"/>
      <c r="QVD65" s="11"/>
      <c r="QVE65" s="11"/>
      <c r="QVF65" s="11"/>
      <c r="QVG65" s="11"/>
      <c r="QVH65" s="11"/>
      <c r="QVI65" s="11"/>
      <c r="QVJ65" s="11"/>
      <c r="QVK65" s="11"/>
      <c r="QVL65" s="11"/>
      <c r="QVM65" s="11"/>
      <c r="QVN65" s="11"/>
      <c r="QVO65" s="11"/>
      <c r="QVP65" s="11"/>
      <c r="QVQ65" s="11"/>
      <c r="QVR65" s="11"/>
      <c r="QVS65" s="11"/>
      <c r="QVT65" s="11"/>
      <c r="QVU65" s="11"/>
      <c r="QVV65" s="11"/>
      <c r="QVW65" s="11"/>
      <c r="QVX65" s="11"/>
      <c r="QVY65" s="11"/>
      <c r="QVZ65" s="11"/>
      <c r="QWA65" s="11"/>
      <c r="QWB65" s="11"/>
      <c r="QWC65" s="11"/>
      <c r="QWD65" s="11"/>
      <c r="QWE65" s="11"/>
      <c r="QWF65" s="11"/>
      <c r="QWG65" s="11"/>
      <c r="QWH65" s="11"/>
      <c r="QWI65" s="11"/>
      <c r="QWJ65" s="11"/>
      <c r="QWK65" s="11"/>
      <c r="QWL65" s="11"/>
      <c r="QWM65" s="11"/>
      <c r="QWN65" s="11"/>
      <c r="QWO65" s="11"/>
      <c r="QWP65" s="11"/>
      <c r="QWQ65" s="11"/>
      <c r="QWR65" s="11"/>
      <c r="QWS65" s="11"/>
      <c r="QWT65" s="11"/>
      <c r="QWU65" s="11"/>
      <c r="QWV65" s="11"/>
      <c r="QWW65" s="11"/>
      <c r="QWX65" s="11"/>
      <c r="QWY65" s="11"/>
      <c r="QWZ65" s="11"/>
      <c r="QXA65" s="11"/>
      <c r="QXB65" s="11"/>
      <c r="QXC65" s="11"/>
      <c r="QXD65" s="11"/>
      <c r="QXE65" s="11"/>
      <c r="QXF65" s="11"/>
      <c r="QXG65" s="11"/>
      <c r="QXH65" s="11"/>
      <c r="QXI65" s="11"/>
      <c r="QXJ65" s="11"/>
      <c r="QXK65" s="11"/>
      <c r="QXL65" s="11"/>
      <c r="QXM65" s="11"/>
      <c r="QXN65" s="11"/>
      <c r="QXO65" s="11"/>
      <c r="QXP65" s="11"/>
      <c r="QXQ65" s="11"/>
      <c r="QXR65" s="11"/>
      <c r="QXS65" s="11"/>
      <c r="QXT65" s="11"/>
      <c r="QXU65" s="11"/>
      <c r="QXV65" s="11"/>
      <c r="QXW65" s="11"/>
      <c r="QXX65" s="11"/>
      <c r="QXY65" s="11"/>
      <c r="QXZ65" s="11"/>
      <c r="QYA65" s="11"/>
      <c r="QYB65" s="11"/>
      <c r="QYC65" s="11"/>
      <c r="QYD65" s="11"/>
      <c r="QYE65" s="11"/>
      <c r="QYF65" s="11"/>
      <c r="QYG65" s="11"/>
      <c r="QYH65" s="11"/>
      <c r="QYI65" s="11"/>
      <c r="QYJ65" s="11"/>
      <c r="QYK65" s="11"/>
      <c r="QYL65" s="11"/>
      <c r="QYM65" s="11"/>
      <c r="QYN65" s="11"/>
      <c r="QYO65" s="11"/>
      <c r="QYP65" s="11"/>
      <c r="QYQ65" s="11"/>
      <c r="QYR65" s="11"/>
      <c r="QYS65" s="11"/>
      <c r="QYT65" s="11"/>
      <c r="QYU65" s="11"/>
      <c r="QYV65" s="11"/>
      <c r="QYW65" s="11"/>
      <c r="QYX65" s="11"/>
      <c r="QYY65" s="11"/>
      <c r="QYZ65" s="11"/>
      <c r="QZA65" s="11"/>
      <c r="QZB65" s="11"/>
      <c r="QZC65" s="11"/>
      <c r="QZD65" s="11"/>
      <c r="QZE65" s="11"/>
      <c r="QZF65" s="11"/>
      <c r="QZG65" s="11"/>
      <c r="QZH65" s="11"/>
      <c r="QZI65" s="11"/>
      <c r="QZJ65" s="11"/>
      <c r="QZK65" s="11"/>
      <c r="QZL65" s="11"/>
      <c r="QZM65" s="11"/>
      <c r="QZN65" s="11"/>
      <c r="QZO65" s="11"/>
      <c r="QZP65" s="11"/>
      <c r="QZQ65" s="11"/>
      <c r="QZR65" s="11"/>
      <c r="QZS65" s="11"/>
      <c r="QZT65" s="11"/>
      <c r="QZU65" s="11"/>
      <c r="QZV65" s="11"/>
      <c r="QZW65" s="11"/>
      <c r="QZX65" s="11"/>
      <c r="QZY65" s="11"/>
      <c r="QZZ65" s="11"/>
      <c r="RAA65" s="11"/>
      <c r="RAB65" s="11"/>
      <c r="RAC65" s="11"/>
      <c r="RAD65" s="11"/>
      <c r="RAE65" s="11"/>
      <c r="RAF65" s="11"/>
      <c r="RAG65" s="11"/>
      <c r="RAH65" s="11"/>
      <c r="RAI65" s="11"/>
      <c r="RAJ65" s="11"/>
      <c r="RAK65" s="11"/>
      <c r="RAL65" s="11"/>
      <c r="RAM65" s="11"/>
      <c r="RAN65" s="11"/>
      <c r="RAO65" s="11"/>
      <c r="RAP65" s="11"/>
      <c r="RAQ65" s="11"/>
      <c r="RAR65" s="11"/>
      <c r="RAS65" s="11"/>
      <c r="RAT65" s="11"/>
      <c r="RAU65" s="11"/>
      <c r="RAV65" s="11"/>
      <c r="RAW65" s="11"/>
      <c r="RAX65" s="11"/>
      <c r="RAY65" s="11"/>
      <c r="RAZ65" s="11"/>
      <c r="RBA65" s="11"/>
      <c r="RBB65" s="11"/>
      <c r="RBC65" s="11"/>
      <c r="RBD65" s="11"/>
      <c r="RBE65" s="11"/>
      <c r="RBF65" s="11"/>
      <c r="RBG65" s="11"/>
      <c r="RBH65" s="11"/>
      <c r="RBI65" s="11"/>
      <c r="RBJ65" s="11"/>
      <c r="RBK65" s="11"/>
      <c r="RBL65" s="11"/>
      <c r="RBM65" s="11"/>
      <c r="RBN65" s="11"/>
      <c r="RBO65" s="11"/>
      <c r="RBP65" s="11"/>
      <c r="RBQ65" s="11"/>
      <c r="RBR65" s="11"/>
      <c r="RBS65" s="11"/>
      <c r="RBT65" s="11"/>
      <c r="RBU65" s="11"/>
      <c r="RBV65" s="11"/>
      <c r="RBW65" s="11"/>
      <c r="RBX65" s="11"/>
      <c r="RBY65" s="11"/>
      <c r="RBZ65" s="11"/>
      <c r="RCA65" s="11"/>
      <c r="RCB65" s="11"/>
      <c r="RCC65" s="11"/>
      <c r="RCD65" s="11"/>
      <c r="RCE65" s="11"/>
      <c r="RCF65" s="11"/>
      <c r="RCG65" s="11"/>
      <c r="RCH65" s="11"/>
      <c r="RCI65" s="11"/>
      <c r="RCJ65" s="11"/>
      <c r="RCK65" s="11"/>
      <c r="RCL65" s="11"/>
      <c r="RCM65" s="11"/>
      <c r="RCN65" s="11"/>
      <c r="RCO65" s="11"/>
      <c r="RCP65" s="11"/>
      <c r="RCQ65" s="11"/>
      <c r="RCR65" s="11"/>
      <c r="RCS65" s="11"/>
      <c r="RCT65" s="11"/>
      <c r="RCU65" s="11"/>
      <c r="RCV65" s="11"/>
      <c r="RCW65" s="11"/>
      <c r="RCX65" s="11"/>
      <c r="RCY65" s="11"/>
      <c r="RCZ65" s="11"/>
      <c r="RDA65" s="11"/>
      <c r="RDB65" s="11"/>
      <c r="RDC65" s="11"/>
      <c r="RDD65" s="11"/>
      <c r="RDE65" s="11"/>
      <c r="RDF65" s="11"/>
      <c r="RDG65" s="11"/>
      <c r="RDH65" s="11"/>
      <c r="RDI65" s="11"/>
      <c r="RDJ65" s="11"/>
      <c r="RDK65" s="11"/>
      <c r="RDL65" s="11"/>
      <c r="RDM65" s="11"/>
      <c r="RDN65" s="11"/>
      <c r="RDO65" s="11"/>
      <c r="RDP65" s="11"/>
      <c r="RDQ65" s="11"/>
      <c r="RDR65" s="11"/>
      <c r="RDS65" s="11"/>
      <c r="RDT65" s="11"/>
      <c r="RDU65" s="11"/>
      <c r="RDV65" s="11"/>
      <c r="RDW65" s="11"/>
      <c r="RDX65" s="11"/>
      <c r="RDY65" s="11"/>
      <c r="RDZ65" s="11"/>
      <c r="REA65" s="11"/>
      <c r="REB65" s="11"/>
      <c r="REC65" s="11"/>
      <c r="RED65" s="11"/>
      <c r="REE65" s="11"/>
      <c r="REF65" s="11"/>
      <c r="REG65" s="11"/>
      <c r="REH65" s="11"/>
      <c r="REI65" s="11"/>
      <c r="REJ65" s="11"/>
      <c r="REK65" s="11"/>
      <c r="REL65" s="11"/>
      <c r="REM65" s="11"/>
      <c r="REN65" s="11"/>
      <c r="REO65" s="11"/>
      <c r="REP65" s="11"/>
      <c r="REQ65" s="11"/>
      <c r="RER65" s="11"/>
      <c r="RES65" s="11"/>
      <c r="RET65" s="11"/>
      <c r="REU65" s="11"/>
      <c r="REV65" s="11"/>
      <c r="REW65" s="11"/>
      <c r="REX65" s="11"/>
      <c r="REY65" s="11"/>
      <c r="REZ65" s="11"/>
      <c r="RFA65" s="11"/>
      <c r="RFB65" s="11"/>
      <c r="RFC65" s="11"/>
      <c r="RFD65" s="11"/>
      <c r="RFE65" s="11"/>
      <c r="RFF65" s="11"/>
      <c r="RFG65" s="11"/>
      <c r="RFH65" s="11"/>
      <c r="RFI65" s="11"/>
      <c r="RFJ65" s="11"/>
      <c r="RFK65" s="11"/>
      <c r="RFL65" s="11"/>
      <c r="RFM65" s="11"/>
      <c r="RFN65" s="11"/>
      <c r="RFO65" s="11"/>
      <c r="RFP65" s="11"/>
      <c r="RFQ65" s="11"/>
      <c r="RFR65" s="11"/>
      <c r="RFS65" s="11"/>
      <c r="RFT65" s="11"/>
      <c r="RFU65" s="11"/>
      <c r="RFV65" s="11"/>
      <c r="RFW65" s="11"/>
      <c r="RFX65" s="11"/>
      <c r="RFY65" s="11"/>
      <c r="RFZ65" s="11"/>
      <c r="RGA65" s="11"/>
      <c r="RGB65" s="11"/>
      <c r="RGC65" s="11"/>
      <c r="RGD65" s="11"/>
      <c r="RGE65" s="11"/>
      <c r="RGF65" s="11"/>
      <c r="RGG65" s="11"/>
      <c r="RGH65" s="11"/>
      <c r="RGI65" s="11"/>
      <c r="RGJ65" s="11"/>
      <c r="RGK65" s="11"/>
      <c r="RGL65" s="11"/>
      <c r="RGM65" s="11"/>
      <c r="RGN65" s="11"/>
      <c r="RGO65" s="11"/>
      <c r="RGP65" s="11"/>
      <c r="RGQ65" s="11"/>
      <c r="RGR65" s="11"/>
      <c r="RGS65" s="11"/>
      <c r="RGT65" s="11"/>
      <c r="RGU65" s="11"/>
      <c r="RGV65" s="11"/>
      <c r="RGW65" s="11"/>
      <c r="RGX65" s="11"/>
      <c r="RGY65" s="11"/>
      <c r="RGZ65" s="11"/>
      <c r="RHA65" s="11"/>
      <c r="RHB65" s="11"/>
      <c r="RHC65" s="11"/>
      <c r="RHD65" s="11"/>
      <c r="RHE65" s="11"/>
      <c r="RHF65" s="11"/>
      <c r="RHG65" s="11"/>
      <c r="RHH65" s="11"/>
      <c r="RHI65" s="11"/>
      <c r="RHJ65" s="11"/>
      <c r="RHK65" s="11"/>
      <c r="RHL65" s="11"/>
      <c r="RHM65" s="11"/>
      <c r="RHN65" s="11"/>
      <c r="RHO65" s="11"/>
      <c r="RHP65" s="11"/>
      <c r="RHQ65" s="11"/>
      <c r="RHR65" s="11"/>
      <c r="RHS65" s="11"/>
      <c r="RHT65" s="11"/>
      <c r="RHU65" s="11"/>
      <c r="RHV65" s="11"/>
      <c r="RHW65" s="11"/>
      <c r="RHX65" s="11"/>
      <c r="RHY65" s="11"/>
      <c r="RHZ65" s="11"/>
      <c r="RIA65" s="11"/>
      <c r="RIB65" s="11"/>
      <c r="RIC65" s="11"/>
      <c r="RID65" s="11"/>
      <c r="RIE65" s="11"/>
      <c r="RIF65" s="11"/>
      <c r="RIG65" s="11"/>
      <c r="RIH65" s="11"/>
      <c r="RII65" s="11"/>
      <c r="RIJ65" s="11"/>
      <c r="RIK65" s="11"/>
      <c r="RIL65" s="11"/>
      <c r="RIM65" s="11"/>
      <c r="RIN65" s="11"/>
      <c r="RIO65" s="11"/>
      <c r="RIP65" s="11"/>
      <c r="RIQ65" s="11"/>
      <c r="RIR65" s="11"/>
      <c r="RIS65" s="11"/>
      <c r="RIT65" s="11"/>
      <c r="RIU65" s="11"/>
      <c r="RIV65" s="11"/>
      <c r="RIW65" s="11"/>
      <c r="RIX65" s="11"/>
      <c r="RIY65" s="11"/>
      <c r="RIZ65" s="11"/>
      <c r="RJA65" s="11"/>
      <c r="RJB65" s="11"/>
      <c r="RJC65" s="11"/>
      <c r="RJD65" s="11"/>
      <c r="RJE65" s="11"/>
      <c r="RJF65" s="11"/>
      <c r="RJG65" s="11"/>
      <c r="RJH65" s="11"/>
      <c r="RJI65" s="11"/>
      <c r="RJJ65" s="11"/>
      <c r="RJK65" s="11"/>
      <c r="RJL65" s="11"/>
      <c r="RJM65" s="11"/>
      <c r="RJN65" s="11"/>
      <c r="RJO65" s="11"/>
      <c r="RJP65" s="11"/>
      <c r="RJQ65" s="11"/>
      <c r="RJR65" s="11"/>
      <c r="RJS65" s="11"/>
      <c r="RJT65" s="11"/>
      <c r="RJU65" s="11"/>
      <c r="RJV65" s="11"/>
      <c r="RJW65" s="11"/>
      <c r="RJX65" s="11"/>
      <c r="RJY65" s="11"/>
      <c r="RJZ65" s="11"/>
      <c r="RKA65" s="11"/>
      <c r="RKB65" s="11"/>
      <c r="RKC65" s="11"/>
      <c r="RKD65" s="11"/>
      <c r="RKE65" s="11"/>
      <c r="RKF65" s="11"/>
      <c r="RKG65" s="11"/>
      <c r="RKH65" s="11"/>
      <c r="RKI65" s="11"/>
      <c r="RKJ65" s="11"/>
      <c r="RKK65" s="11"/>
      <c r="RKL65" s="11"/>
      <c r="RKM65" s="11"/>
      <c r="RKN65" s="11"/>
      <c r="RKO65" s="11"/>
      <c r="RKP65" s="11"/>
      <c r="RKQ65" s="11"/>
      <c r="RKR65" s="11"/>
      <c r="RKS65" s="11"/>
      <c r="RKT65" s="11"/>
      <c r="RKU65" s="11"/>
      <c r="RKV65" s="11"/>
      <c r="RKW65" s="11"/>
      <c r="RKX65" s="11"/>
      <c r="RKY65" s="11"/>
      <c r="RKZ65" s="11"/>
      <c r="RLA65" s="11"/>
      <c r="RLB65" s="11"/>
      <c r="RLC65" s="11"/>
      <c r="RLD65" s="11"/>
      <c r="RLE65" s="11"/>
      <c r="RLF65" s="11"/>
      <c r="RLG65" s="11"/>
      <c r="RLH65" s="11"/>
      <c r="RLI65" s="11"/>
      <c r="RLJ65" s="11"/>
      <c r="RLK65" s="11"/>
      <c r="RLL65" s="11"/>
      <c r="RLM65" s="11"/>
      <c r="RLN65" s="11"/>
      <c r="RLO65" s="11"/>
      <c r="RLP65" s="11"/>
      <c r="RLQ65" s="11"/>
      <c r="RLR65" s="11"/>
      <c r="RLS65" s="11"/>
      <c r="RLT65" s="11"/>
      <c r="RLU65" s="11"/>
      <c r="RLV65" s="11"/>
      <c r="RLW65" s="11"/>
      <c r="RLX65" s="11"/>
      <c r="RLY65" s="11"/>
      <c r="RLZ65" s="11"/>
      <c r="RMA65" s="11"/>
      <c r="RMB65" s="11"/>
      <c r="RMC65" s="11"/>
      <c r="RMD65" s="11"/>
      <c r="RME65" s="11"/>
      <c r="RMF65" s="11"/>
      <c r="RMG65" s="11"/>
      <c r="RMH65" s="11"/>
      <c r="RMI65" s="11"/>
      <c r="RMJ65" s="11"/>
      <c r="RMK65" s="11"/>
      <c r="RML65" s="11"/>
      <c r="RMM65" s="11"/>
      <c r="RMN65" s="11"/>
      <c r="RMO65" s="11"/>
      <c r="RMP65" s="11"/>
      <c r="RMQ65" s="11"/>
      <c r="RMR65" s="11"/>
      <c r="RMS65" s="11"/>
      <c r="RMT65" s="11"/>
      <c r="RMU65" s="11"/>
      <c r="RMV65" s="11"/>
      <c r="RMW65" s="11"/>
      <c r="RMX65" s="11"/>
      <c r="RMY65" s="11"/>
      <c r="RMZ65" s="11"/>
      <c r="RNA65" s="11"/>
      <c r="RNB65" s="11"/>
      <c r="RNC65" s="11"/>
      <c r="RND65" s="11"/>
      <c r="RNE65" s="11"/>
      <c r="RNF65" s="11"/>
      <c r="RNG65" s="11"/>
      <c r="RNH65" s="11"/>
      <c r="RNI65" s="11"/>
      <c r="RNJ65" s="11"/>
      <c r="RNK65" s="11"/>
      <c r="RNL65" s="11"/>
      <c r="RNM65" s="11"/>
      <c r="RNN65" s="11"/>
      <c r="RNO65" s="11"/>
      <c r="RNP65" s="11"/>
      <c r="RNQ65" s="11"/>
      <c r="RNR65" s="11"/>
      <c r="RNS65" s="11"/>
      <c r="RNT65" s="11"/>
      <c r="RNU65" s="11"/>
      <c r="RNV65" s="11"/>
      <c r="RNW65" s="11"/>
      <c r="RNX65" s="11"/>
      <c r="RNY65" s="11"/>
      <c r="RNZ65" s="11"/>
      <c r="ROA65" s="11"/>
      <c r="ROB65" s="11"/>
      <c r="ROC65" s="11"/>
      <c r="ROD65" s="11"/>
      <c r="ROE65" s="11"/>
      <c r="ROF65" s="11"/>
      <c r="ROG65" s="11"/>
      <c r="ROH65" s="11"/>
      <c r="ROI65" s="11"/>
      <c r="ROJ65" s="11"/>
      <c r="ROK65" s="11"/>
      <c r="ROL65" s="11"/>
      <c r="ROM65" s="11"/>
      <c r="RON65" s="11"/>
      <c r="ROO65" s="11"/>
      <c r="ROP65" s="11"/>
      <c r="ROQ65" s="11"/>
      <c r="ROR65" s="11"/>
      <c r="ROS65" s="11"/>
      <c r="ROT65" s="11"/>
      <c r="ROU65" s="11"/>
      <c r="ROV65" s="11"/>
      <c r="ROW65" s="11"/>
      <c r="ROX65" s="11"/>
      <c r="ROY65" s="11"/>
      <c r="ROZ65" s="11"/>
      <c r="RPA65" s="11"/>
      <c r="RPB65" s="11"/>
      <c r="RPC65" s="11"/>
      <c r="RPD65" s="11"/>
      <c r="RPE65" s="11"/>
      <c r="RPF65" s="11"/>
      <c r="RPG65" s="11"/>
      <c r="RPH65" s="11"/>
      <c r="RPI65" s="11"/>
      <c r="RPJ65" s="11"/>
      <c r="RPK65" s="11"/>
      <c r="RPL65" s="11"/>
      <c r="RPM65" s="11"/>
      <c r="RPN65" s="11"/>
      <c r="RPO65" s="11"/>
      <c r="RPP65" s="11"/>
      <c r="RPQ65" s="11"/>
      <c r="RPR65" s="11"/>
      <c r="RPS65" s="11"/>
      <c r="RPT65" s="11"/>
      <c r="RPU65" s="11"/>
      <c r="RPV65" s="11"/>
      <c r="RPW65" s="11"/>
      <c r="RPX65" s="11"/>
      <c r="RPY65" s="11"/>
      <c r="RPZ65" s="11"/>
      <c r="RQA65" s="11"/>
      <c r="RQB65" s="11"/>
      <c r="RQC65" s="11"/>
      <c r="RQD65" s="11"/>
      <c r="RQE65" s="11"/>
      <c r="RQF65" s="11"/>
      <c r="RQG65" s="11"/>
      <c r="RQH65" s="11"/>
      <c r="RQI65" s="11"/>
      <c r="RQJ65" s="11"/>
      <c r="RQK65" s="11"/>
      <c r="RQL65" s="11"/>
      <c r="RQM65" s="11"/>
      <c r="RQN65" s="11"/>
      <c r="RQO65" s="11"/>
      <c r="RQP65" s="11"/>
      <c r="RQQ65" s="11"/>
      <c r="RQR65" s="11"/>
      <c r="RQS65" s="11"/>
      <c r="RQT65" s="11"/>
      <c r="RQU65" s="11"/>
      <c r="RQV65" s="11"/>
      <c r="RQW65" s="11"/>
      <c r="RQX65" s="11"/>
      <c r="RQY65" s="11"/>
      <c r="RQZ65" s="11"/>
      <c r="RRA65" s="11"/>
      <c r="RRB65" s="11"/>
      <c r="RRC65" s="11"/>
      <c r="RRD65" s="11"/>
      <c r="RRE65" s="11"/>
      <c r="RRF65" s="11"/>
      <c r="RRG65" s="11"/>
      <c r="RRH65" s="11"/>
      <c r="RRI65" s="11"/>
      <c r="RRJ65" s="11"/>
      <c r="RRK65" s="11"/>
      <c r="RRL65" s="11"/>
      <c r="RRM65" s="11"/>
      <c r="RRN65" s="11"/>
      <c r="RRO65" s="11"/>
      <c r="RRP65" s="11"/>
      <c r="RRQ65" s="11"/>
      <c r="RRR65" s="11"/>
      <c r="RRS65" s="11"/>
      <c r="RRT65" s="11"/>
      <c r="RRU65" s="11"/>
      <c r="RRV65" s="11"/>
      <c r="RRW65" s="11"/>
      <c r="RRX65" s="11"/>
      <c r="RRY65" s="11"/>
      <c r="RRZ65" s="11"/>
      <c r="RSA65" s="11"/>
      <c r="RSB65" s="11"/>
      <c r="RSC65" s="11"/>
      <c r="RSD65" s="11"/>
      <c r="RSE65" s="11"/>
      <c r="RSF65" s="11"/>
      <c r="RSG65" s="11"/>
      <c r="RSH65" s="11"/>
      <c r="RSI65" s="11"/>
      <c r="RSJ65" s="11"/>
      <c r="RSK65" s="11"/>
      <c r="RSL65" s="11"/>
      <c r="RSM65" s="11"/>
      <c r="RSN65" s="11"/>
      <c r="RSO65" s="11"/>
      <c r="RSP65" s="11"/>
      <c r="RSQ65" s="11"/>
      <c r="RSR65" s="11"/>
      <c r="RSS65" s="11"/>
      <c r="RST65" s="11"/>
      <c r="RSU65" s="11"/>
      <c r="RSV65" s="11"/>
      <c r="RSW65" s="11"/>
      <c r="RSX65" s="11"/>
      <c r="RSY65" s="11"/>
      <c r="RSZ65" s="11"/>
      <c r="RTA65" s="11"/>
      <c r="RTB65" s="11"/>
      <c r="RTC65" s="11"/>
      <c r="RTD65" s="11"/>
      <c r="RTE65" s="11"/>
      <c r="RTF65" s="11"/>
      <c r="RTG65" s="11"/>
      <c r="RTH65" s="11"/>
      <c r="RTI65" s="11"/>
      <c r="RTJ65" s="11"/>
      <c r="RTK65" s="11"/>
      <c r="RTL65" s="11"/>
      <c r="RTM65" s="11"/>
      <c r="RTN65" s="11"/>
      <c r="RTO65" s="11"/>
      <c r="RTP65" s="11"/>
      <c r="RTQ65" s="11"/>
      <c r="RTR65" s="11"/>
      <c r="RTS65" s="11"/>
      <c r="RTT65" s="11"/>
      <c r="RTU65" s="11"/>
      <c r="RTV65" s="11"/>
      <c r="RTW65" s="11"/>
      <c r="RTX65" s="11"/>
      <c r="RTY65" s="11"/>
      <c r="RTZ65" s="11"/>
      <c r="RUA65" s="11"/>
      <c r="RUB65" s="11"/>
      <c r="RUC65" s="11"/>
      <c r="RUD65" s="11"/>
      <c r="RUE65" s="11"/>
      <c r="RUF65" s="11"/>
      <c r="RUG65" s="11"/>
      <c r="RUH65" s="11"/>
      <c r="RUI65" s="11"/>
      <c r="RUJ65" s="11"/>
      <c r="RUK65" s="11"/>
      <c r="RUL65" s="11"/>
      <c r="RUM65" s="11"/>
      <c r="RUN65" s="11"/>
      <c r="RUO65" s="11"/>
      <c r="RUP65" s="11"/>
      <c r="RUQ65" s="11"/>
      <c r="RUR65" s="11"/>
      <c r="RUS65" s="11"/>
      <c r="RUT65" s="11"/>
      <c r="RUU65" s="11"/>
      <c r="RUV65" s="11"/>
      <c r="RUW65" s="11"/>
      <c r="RUX65" s="11"/>
      <c r="RUY65" s="11"/>
      <c r="RUZ65" s="11"/>
      <c r="RVA65" s="11"/>
      <c r="RVB65" s="11"/>
      <c r="RVC65" s="11"/>
      <c r="RVD65" s="11"/>
      <c r="RVE65" s="11"/>
      <c r="RVF65" s="11"/>
      <c r="RVG65" s="11"/>
      <c r="RVH65" s="11"/>
      <c r="RVI65" s="11"/>
      <c r="RVJ65" s="11"/>
      <c r="RVK65" s="11"/>
      <c r="RVL65" s="11"/>
      <c r="RVM65" s="11"/>
      <c r="RVN65" s="11"/>
      <c r="RVO65" s="11"/>
      <c r="RVP65" s="11"/>
      <c r="RVQ65" s="11"/>
      <c r="RVR65" s="11"/>
      <c r="RVS65" s="11"/>
      <c r="RVT65" s="11"/>
      <c r="RVU65" s="11"/>
      <c r="RVV65" s="11"/>
      <c r="RVW65" s="11"/>
      <c r="RVX65" s="11"/>
      <c r="RVY65" s="11"/>
      <c r="RVZ65" s="11"/>
      <c r="RWA65" s="11"/>
      <c r="RWB65" s="11"/>
      <c r="RWC65" s="11"/>
      <c r="RWD65" s="11"/>
      <c r="RWE65" s="11"/>
      <c r="RWF65" s="11"/>
      <c r="RWG65" s="11"/>
      <c r="RWH65" s="11"/>
      <c r="RWI65" s="11"/>
      <c r="RWJ65" s="11"/>
      <c r="RWK65" s="11"/>
      <c r="RWL65" s="11"/>
      <c r="RWM65" s="11"/>
      <c r="RWN65" s="11"/>
      <c r="RWO65" s="11"/>
      <c r="RWP65" s="11"/>
      <c r="RWQ65" s="11"/>
      <c r="RWR65" s="11"/>
      <c r="RWS65" s="11"/>
      <c r="RWT65" s="11"/>
      <c r="RWU65" s="11"/>
      <c r="RWV65" s="11"/>
      <c r="RWW65" s="11"/>
      <c r="RWX65" s="11"/>
      <c r="RWY65" s="11"/>
      <c r="RWZ65" s="11"/>
      <c r="RXA65" s="11"/>
      <c r="RXB65" s="11"/>
      <c r="RXC65" s="11"/>
      <c r="RXD65" s="11"/>
      <c r="RXE65" s="11"/>
      <c r="RXF65" s="11"/>
      <c r="RXG65" s="11"/>
      <c r="RXH65" s="11"/>
      <c r="RXI65" s="11"/>
      <c r="RXJ65" s="11"/>
      <c r="RXK65" s="11"/>
      <c r="RXL65" s="11"/>
      <c r="RXM65" s="11"/>
      <c r="RXN65" s="11"/>
      <c r="RXO65" s="11"/>
      <c r="RXP65" s="11"/>
      <c r="RXQ65" s="11"/>
      <c r="RXR65" s="11"/>
      <c r="RXS65" s="11"/>
      <c r="RXT65" s="11"/>
      <c r="RXU65" s="11"/>
      <c r="RXV65" s="11"/>
      <c r="RXW65" s="11"/>
      <c r="RXX65" s="11"/>
      <c r="RXY65" s="11"/>
      <c r="RXZ65" s="11"/>
      <c r="RYA65" s="11"/>
      <c r="RYB65" s="11"/>
      <c r="RYC65" s="11"/>
      <c r="RYD65" s="11"/>
      <c r="RYE65" s="11"/>
      <c r="RYF65" s="11"/>
      <c r="RYG65" s="11"/>
      <c r="RYH65" s="11"/>
      <c r="RYI65" s="11"/>
      <c r="RYJ65" s="11"/>
      <c r="RYK65" s="11"/>
      <c r="RYL65" s="11"/>
      <c r="RYM65" s="11"/>
      <c r="RYN65" s="11"/>
      <c r="RYO65" s="11"/>
      <c r="RYP65" s="11"/>
      <c r="RYQ65" s="11"/>
      <c r="RYR65" s="11"/>
      <c r="RYS65" s="11"/>
      <c r="RYT65" s="11"/>
      <c r="RYU65" s="11"/>
      <c r="RYV65" s="11"/>
      <c r="RYW65" s="11"/>
      <c r="RYX65" s="11"/>
      <c r="RYY65" s="11"/>
      <c r="RYZ65" s="11"/>
      <c r="RZA65" s="11"/>
      <c r="RZB65" s="11"/>
      <c r="RZC65" s="11"/>
      <c r="RZD65" s="11"/>
      <c r="RZE65" s="11"/>
      <c r="RZF65" s="11"/>
      <c r="RZG65" s="11"/>
      <c r="RZH65" s="11"/>
      <c r="RZI65" s="11"/>
      <c r="RZJ65" s="11"/>
      <c r="RZK65" s="11"/>
      <c r="RZL65" s="11"/>
      <c r="RZM65" s="11"/>
      <c r="RZN65" s="11"/>
      <c r="RZO65" s="11"/>
      <c r="RZP65" s="11"/>
      <c r="RZQ65" s="11"/>
      <c r="RZR65" s="11"/>
      <c r="RZS65" s="11"/>
      <c r="RZT65" s="11"/>
      <c r="RZU65" s="11"/>
      <c r="RZV65" s="11"/>
      <c r="RZW65" s="11"/>
      <c r="RZX65" s="11"/>
      <c r="RZY65" s="11"/>
      <c r="RZZ65" s="11"/>
      <c r="SAA65" s="11"/>
      <c r="SAB65" s="11"/>
      <c r="SAC65" s="11"/>
      <c r="SAD65" s="11"/>
      <c r="SAE65" s="11"/>
      <c r="SAF65" s="11"/>
      <c r="SAG65" s="11"/>
      <c r="SAH65" s="11"/>
      <c r="SAI65" s="11"/>
      <c r="SAJ65" s="11"/>
      <c r="SAK65" s="11"/>
      <c r="SAL65" s="11"/>
      <c r="SAM65" s="11"/>
      <c r="SAN65" s="11"/>
      <c r="SAO65" s="11"/>
      <c r="SAP65" s="11"/>
      <c r="SAQ65" s="11"/>
      <c r="SAR65" s="11"/>
      <c r="SAS65" s="11"/>
      <c r="SAT65" s="11"/>
      <c r="SAU65" s="11"/>
      <c r="SAV65" s="11"/>
      <c r="SAW65" s="11"/>
      <c r="SAX65" s="11"/>
      <c r="SAY65" s="11"/>
      <c r="SAZ65" s="11"/>
      <c r="SBA65" s="11"/>
      <c r="SBB65" s="11"/>
      <c r="SBC65" s="11"/>
      <c r="SBD65" s="11"/>
      <c r="SBE65" s="11"/>
      <c r="SBF65" s="11"/>
      <c r="SBG65" s="11"/>
      <c r="SBH65" s="11"/>
      <c r="SBI65" s="11"/>
      <c r="SBJ65" s="11"/>
      <c r="SBK65" s="11"/>
      <c r="SBL65" s="11"/>
      <c r="SBM65" s="11"/>
      <c r="SBN65" s="11"/>
      <c r="SBO65" s="11"/>
      <c r="SBP65" s="11"/>
      <c r="SBQ65" s="11"/>
      <c r="SBR65" s="11"/>
      <c r="SBS65" s="11"/>
      <c r="SBT65" s="11"/>
      <c r="SBU65" s="11"/>
      <c r="SBV65" s="11"/>
      <c r="SBW65" s="11"/>
      <c r="SBX65" s="11"/>
      <c r="SBY65" s="11"/>
      <c r="SBZ65" s="11"/>
      <c r="SCA65" s="11"/>
      <c r="SCB65" s="11"/>
      <c r="SCC65" s="11"/>
      <c r="SCD65" s="11"/>
      <c r="SCE65" s="11"/>
      <c r="SCF65" s="11"/>
      <c r="SCG65" s="11"/>
      <c r="SCH65" s="11"/>
      <c r="SCI65" s="11"/>
      <c r="SCJ65" s="11"/>
      <c r="SCK65" s="11"/>
      <c r="SCL65" s="11"/>
      <c r="SCM65" s="11"/>
      <c r="SCN65" s="11"/>
      <c r="SCO65" s="11"/>
      <c r="SCP65" s="11"/>
      <c r="SCQ65" s="11"/>
      <c r="SCR65" s="11"/>
      <c r="SCS65" s="11"/>
      <c r="SCT65" s="11"/>
      <c r="SCU65" s="11"/>
      <c r="SCV65" s="11"/>
      <c r="SCW65" s="11"/>
      <c r="SCX65" s="11"/>
      <c r="SCY65" s="11"/>
      <c r="SCZ65" s="11"/>
      <c r="SDA65" s="11"/>
      <c r="SDB65" s="11"/>
      <c r="SDC65" s="11"/>
      <c r="SDD65" s="11"/>
      <c r="SDE65" s="11"/>
      <c r="SDF65" s="11"/>
      <c r="SDG65" s="11"/>
      <c r="SDH65" s="11"/>
      <c r="SDI65" s="11"/>
      <c r="SDJ65" s="11"/>
      <c r="SDK65" s="11"/>
      <c r="SDL65" s="11"/>
      <c r="SDM65" s="11"/>
      <c r="SDN65" s="11"/>
      <c r="SDO65" s="11"/>
      <c r="SDP65" s="11"/>
      <c r="SDQ65" s="11"/>
      <c r="SDR65" s="11"/>
      <c r="SDS65" s="11"/>
      <c r="SDT65" s="11"/>
      <c r="SDU65" s="11"/>
      <c r="SDV65" s="11"/>
      <c r="SDW65" s="11"/>
      <c r="SDX65" s="11"/>
      <c r="SDY65" s="11"/>
      <c r="SDZ65" s="11"/>
      <c r="SEA65" s="11"/>
      <c r="SEB65" s="11"/>
      <c r="SEC65" s="11"/>
      <c r="SED65" s="11"/>
      <c r="SEE65" s="11"/>
      <c r="SEF65" s="11"/>
      <c r="SEG65" s="11"/>
      <c r="SEH65" s="11"/>
      <c r="SEI65" s="11"/>
      <c r="SEJ65" s="11"/>
      <c r="SEK65" s="11"/>
      <c r="SEL65" s="11"/>
      <c r="SEM65" s="11"/>
      <c r="SEN65" s="11"/>
      <c r="SEO65" s="11"/>
      <c r="SEP65" s="11"/>
      <c r="SEQ65" s="11"/>
      <c r="SER65" s="11"/>
      <c r="SES65" s="11"/>
      <c r="SET65" s="11"/>
      <c r="SEU65" s="11"/>
      <c r="SEV65" s="11"/>
      <c r="SEW65" s="11"/>
      <c r="SEX65" s="11"/>
      <c r="SEY65" s="11"/>
      <c r="SEZ65" s="11"/>
      <c r="SFA65" s="11"/>
      <c r="SFB65" s="11"/>
      <c r="SFC65" s="11"/>
      <c r="SFD65" s="11"/>
      <c r="SFE65" s="11"/>
      <c r="SFF65" s="11"/>
      <c r="SFG65" s="11"/>
      <c r="SFH65" s="11"/>
      <c r="SFI65" s="11"/>
      <c r="SFJ65" s="11"/>
      <c r="SFK65" s="11"/>
      <c r="SFL65" s="11"/>
      <c r="SFM65" s="11"/>
      <c r="SFN65" s="11"/>
      <c r="SFO65" s="11"/>
      <c r="SFP65" s="11"/>
      <c r="SFQ65" s="11"/>
      <c r="SFR65" s="11"/>
      <c r="SFS65" s="11"/>
      <c r="SFT65" s="11"/>
      <c r="SFU65" s="11"/>
      <c r="SFV65" s="11"/>
      <c r="SFW65" s="11"/>
      <c r="SFX65" s="11"/>
      <c r="SFY65" s="11"/>
      <c r="SFZ65" s="11"/>
      <c r="SGA65" s="11"/>
      <c r="SGB65" s="11"/>
      <c r="SGC65" s="11"/>
      <c r="SGD65" s="11"/>
      <c r="SGE65" s="11"/>
      <c r="SGF65" s="11"/>
      <c r="SGG65" s="11"/>
      <c r="SGH65" s="11"/>
      <c r="SGI65" s="11"/>
      <c r="SGJ65" s="11"/>
      <c r="SGK65" s="11"/>
      <c r="SGL65" s="11"/>
      <c r="SGM65" s="11"/>
      <c r="SGN65" s="11"/>
      <c r="SGO65" s="11"/>
      <c r="SGP65" s="11"/>
      <c r="SGQ65" s="11"/>
      <c r="SGR65" s="11"/>
      <c r="SGS65" s="11"/>
      <c r="SGT65" s="11"/>
      <c r="SGU65" s="11"/>
      <c r="SGV65" s="11"/>
      <c r="SGW65" s="11"/>
      <c r="SGX65" s="11"/>
      <c r="SGY65" s="11"/>
      <c r="SGZ65" s="11"/>
      <c r="SHA65" s="11"/>
      <c r="SHB65" s="11"/>
      <c r="SHC65" s="11"/>
      <c r="SHD65" s="11"/>
      <c r="SHE65" s="11"/>
      <c r="SHF65" s="11"/>
      <c r="SHG65" s="11"/>
      <c r="SHH65" s="11"/>
      <c r="SHI65" s="11"/>
      <c r="SHJ65" s="11"/>
      <c r="SHK65" s="11"/>
      <c r="SHL65" s="11"/>
      <c r="SHM65" s="11"/>
      <c r="SHN65" s="11"/>
      <c r="SHO65" s="11"/>
      <c r="SHP65" s="11"/>
      <c r="SHQ65" s="11"/>
      <c r="SHR65" s="11"/>
      <c r="SHS65" s="11"/>
      <c r="SHT65" s="11"/>
      <c r="SHU65" s="11"/>
      <c r="SHV65" s="11"/>
      <c r="SHW65" s="11"/>
      <c r="SHX65" s="11"/>
      <c r="SHY65" s="11"/>
      <c r="SHZ65" s="11"/>
      <c r="SIA65" s="11"/>
      <c r="SIB65" s="11"/>
      <c r="SIC65" s="11"/>
      <c r="SID65" s="11"/>
      <c r="SIE65" s="11"/>
      <c r="SIF65" s="11"/>
      <c r="SIG65" s="11"/>
      <c r="SIH65" s="11"/>
      <c r="SII65" s="11"/>
      <c r="SIJ65" s="11"/>
      <c r="SIK65" s="11"/>
      <c r="SIL65" s="11"/>
      <c r="SIM65" s="11"/>
      <c r="SIN65" s="11"/>
      <c r="SIO65" s="11"/>
      <c r="SIP65" s="11"/>
      <c r="SIQ65" s="11"/>
      <c r="SIR65" s="11"/>
      <c r="SIS65" s="11"/>
      <c r="SIT65" s="11"/>
      <c r="SIU65" s="11"/>
      <c r="SIV65" s="11"/>
      <c r="SIW65" s="11"/>
      <c r="SIX65" s="11"/>
      <c r="SIY65" s="11"/>
      <c r="SIZ65" s="11"/>
      <c r="SJA65" s="11"/>
      <c r="SJB65" s="11"/>
      <c r="SJC65" s="11"/>
      <c r="SJD65" s="11"/>
      <c r="SJE65" s="11"/>
      <c r="SJF65" s="11"/>
      <c r="SJG65" s="11"/>
      <c r="SJH65" s="11"/>
      <c r="SJI65" s="11"/>
      <c r="SJJ65" s="11"/>
      <c r="SJK65" s="11"/>
      <c r="SJL65" s="11"/>
      <c r="SJM65" s="11"/>
      <c r="SJN65" s="11"/>
      <c r="SJO65" s="11"/>
      <c r="SJP65" s="11"/>
      <c r="SJQ65" s="11"/>
      <c r="SJR65" s="11"/>
      <c r="SJS65" s="11"/>
      <c r="SJT65" s="11"/>
      <c r="SJU65" s="11"/>
      <c r="SJV65" s="11"/>
      <c r="SJW65" s="11"/>
      <c r="SJX65" s="11"/>
      <c r="SJY65" s="11"/>
      <c r="SJZ65" s="11"/>
      <c r="SKA65" s="11"/>
      <c r="SKB65" s="11"/>
      <c r="SKC65" s="11"/>
      <c r="SKD65" s="11"/>
      <c r="SKE65" s="11"/>
      <c r="SKF65" s="11"/>
      <c r="SKG65" s="11"/>
      <c r="SKH65" s="11"/>
      <c r="SKI65" s="11"/>
      <c r="SKJ65" s="11"/>
      <c r="SKK65" s="11"/>
      <c r="SKL65" s="11"/>
      <c r="SKM65" s="11"/>
      <c r="SKN65" s="11"/>
      <c r="SKO65" s="11"/>
      <c r="SKP65" s="11"/>
      <c r="SKQ65" s="11"/>
      <c r="SKR65" s="11"/>
      <c r="SKS65" s="11"/>
      <c r="SKT65" s="11"/>
      <c r="SKU65" s="11"/>
      <c r="SKV65" s="11"/>
      <c r="SKW65" s="11"/>
      <c r="SKX65" s="11"/>
      <c r="SKY65" s="11"/>
      <c r="SKZ65" s="11"/>
      <c r="SLA65" s="11"/>
      <c r="SLB65" s="11"/>
      <c r="SLC65" s="11"/>
      <c r="SLD65" s="11"/>
      <c r="SLE65" s="11"/>
      <c r="SLF65" s="11"/>
      <c r="SLG65" s="11"/>
      <c r="SLH65" s="11"/>
      <c r="SLI65" s="11"/>
      <c r="SLJ65" s="11"/>
      <c r="SLK65" s="11"/>
      <c r="SLL65" s="11"/>
      <c r="SLM65" s="11"/>
      <c r="SLN65" s="11"/>
      <c r="SLO65" s="11"/>
      <c r="SLP65" s="11"/>
      <c r="SLQ65" s="11"/>
      <c r="SLR65" s="11"/>
      <c r="SLS65" s="11"/>
      <c r="SLT65" s="11"/>
      <c r="SLU65" s="11"/>
      <c r="SLV65" s="11"/>
      <c r="SLW65" s="11"/>
      <c r="SLX65" s="11"/>
      <c r="SLY65" s="11"/>
      <c r="SLZ65" s="11"/>
      <c r="SMA65" s="11"/>
      <c r="SMB65" s="11"/>
      <c r="SMC65" s="11"/>
      <c r="SMD65" s="11"/>
      <c r="SME65" s="11"/>
      <c r="SMF65" s="11"/>
      <c r="SMG65" s="11"/>
      <c r="SMH65" s="11"/>
      <c r="SMI65" s="11"/>
      <c r="SMJ65" s="11"/>
      <c r="SMK65" s="11"/>
      <c r="SML65" s="11"/>
      <c r="SMM65" s="11"/>
      <c r="SMN65" s="11"/>
      <c r="SMO65" s="11"/>
      <c r="SMP65" s="11"/>
      <c r="SMQ65" s="11"/>
      <c r="SMR65" s="11"/>
      <c r="SMS65" s="11"/>
      <c r="SMT65" s="11"/>
      <c r="SMU65" s="11"/>
      <c r="SMV65" s="11"/>
      <c r="SMW65" s="11"/>
      <c r="SMX65" s="11"/>
      <c r="SMY65" s="11"/>
      <c r="SMZ65" s="11"/>
      <c r="SNA65" s="11"/>
      <c r="SNB65" s="11"/>
      <c r="SNC65" s="11"/>
      <c r="SND65" s="11"/>
      <c r="SNE65" s="11"/>
      <c r="SNF65" s="11"/>
      <c r="SNG65" s="11"/>
      <c r="SNH65" s="11"/>
      <c r="SNI65" s="11"/>
      <c r="SNJ65" s="11"/>
      <c r="SNK65" s="11"/>
      <c r="SNL65" s="11"/>
      <c r="SNM65" s="11"/>
      <c r="SNN65" s="11"/>
      <c r="SNO65" s="11"/>
      <c r="SNP65" s="11"/>
      <c r="SNQ65" s="11"/>
      <c r="SNR65" s="11"/>
      <c r="SNS65" s="11"/>
      <c r="SNT65" s="11"/>
      <c r="SNU65" s="11"/>
      <c r="SNV65" s="11"/>
      <c r="SNW65" s="11"/>
      <c r="SNX65" s="11"/>
      <c r="SNY65" s="11"/>
      <c r="SNZ65" s="11"/>
      <c r="SOA65" s="11"/>
      <c r="SOB65" s="11"/>
      <c r="SOC65" s="11"/>
      <c r="SOD65" s="11"/>
      <c r="SOE65" s="11"/>
      <c r="SOF65" s="11"/>
      <c r="SOG65" s="11"/>
      <c r="SOH65" s="11"/>
      <c r="SOI65" s="11"/>
      <c r="SOJ65" s="11"/>
      <c r="SOK65" s="11"/>
      <c r="SOL65" s="11"/>
      <c r="SOM65" s="11"/>
      <c r="SON65" s="11"/>
      <c r="SOO65" s="11"/>
      <c r="SOP65" s="11"/>
      <c r="SOQ65" s="11"/>
      <c r="SOR65" s="11"/>
      <c r="SOS65" s="11"/>
      <c r="SOT65" s="11"/>
      <c r="SOU65" s="11"/>
      <c r="SOV65" s="11"/>
      <c r="SOW65" s="11"/>
      <c r="SOX65" s="11"/>
      <c r="SOY65" s="11"/>
      <c r="SOZ65" s="11"/>
      <c r="SPA65" s="11"/>
      <c r="SPB65" s="11"/>
      <c r="SPC65" s="11"/>
      <c r="SPD65" s="11"/>
      <c r="SPE65" s="11"/>
      <c r="SPF65" s="11"/>
      <c r="SPG65" s="11"/>
      <c r="SPH65" s="11"/>
      <c r="SPI65" s="11"/>
      <c r="SPJ65" s="11"/>
      <c r="SPK65" s="11"/>
      <c r="SPL65" s="11"/>
      <c r="SPM65" s="11"/>
      <c r="SPN65" s="11"/>
      <c r="SPO65" s="11"/>
      <c r="SPP65" s="11"/>
      <c r="SPQ65" s="11"/>
      <c r="SPR65" s="11"/>
      <c r="SPS65" s="11"/>
      <c r="SPT65" s="11"/>
      <c r="SPU65" s="11"/>
      <c r="SPV65" s="11"/>
      <c r="SPW65" s="11"/>
      <c r="SPX65" s="11"/>
      <c r="SPY65" s="11"/>
      <c r="SPZ65" s="11"/>
      <c r="SQA65" s="11"/>
      <c r="SQB65" s="11"/>
      <c r="SQC65" s="11"/>
      <c r="SQD65" s="11"/>
      <c r="SQE65" s="11"/>
      <c r="SQF65" s="11"/>
      <c r="SQG65" s="11"/>
      <c r="SQH65" s="11"/>
      <c r="SQI65" s="11"/>
      <c r="SQJ65" s="11"/>
      <c r="SQK65" s="11"/>
      <c r="SQL65" s="11"/>
      <c r="SQM65" s="11"/>
      <c r="SQN65" s="11"/>
      <c r="SQO65" s="11"/>
      <c r="SQP65" s="11"/>
      <c r="SQQ65" s="11"/>
      <c r="SQR65" s="11"/>
      <c r="SQS65" s="11"/>
      <c r="SQT65" s="11"/>
      <c r="SQU65" s="11"/>
      <c r="SQV65" s="11"/>
      <c r="SQW65" s="11"/>
      <c r="SQX65" s="11"/>
      <c r="SQY65" s="11"/>
      <c r="SQZ65" s="11"/>
      <c r="SRA65" s="11"/>
      <c r="SRB65" s="11"/>
      <c r="SRC65" s="11"/>
      <c r="SRD65" s="11"/>
      <c r="SRE65" s="11"/>
      <c r="SRF65" s="11"/>
      <c r="SRG65" s="11"/>
      <c r="SRH65" s="11"/>
      <c r="SRI65" s="11"/>
      <c r="SRJ65" s="11"/>
      <c r="SRK65" s="11"/>
      <c r="SRL65" s="11"/>
      <c r="SRM65" s="11"/>
      <c r="SRN65" s="11"/>
      <c r="SRO65" s="11"/>
      <c r="SRP65" s="11"/>
      <c r="SRQ65" s="11"/>
      <c r="SRR65" s="11"/>
      <c r="SRS65" s="11"/>
      <c r="SRT65" s="11"/>
      <c r="SRU65" s="11"/>
      <c r="SRV65" s="11"/>
      <c r="SRW65" s="11"/>
      <c r="SRX65" s="11"/>
      <c r="SRY65" s="11"/>
      <c r="SRZ65" s="11"/>
      <c r="SSA65" s="11"/>
      <c r="SSB65" s="11"/>
      <c r="SSC65" s="11"/>
      <c r="SSD65" s="11"/>
      <c r="SSE65" s="11"/>
      <c r="SSF65" s="11"/>
      <c r="SSG65" s="11"/>
      <c r="SSH65" s="11"/>
      <c r="SSI65" s="11"/>
      <c r="SSJ65" s="11"/>
      <c r="SSK65" s="11"/>
      <c r="SSL65" s="11"/>
      <c r="SSM65" s="11"/>
      <c r="SSN65" s="11"/>
      <c r="SSO65" s="11"/>
      <c r="SSP65" s="11"/>
      <c r="SSQ65" s="11"/>
      <c r="SSR65" s="11"/>
      <c r="SSS65" s="11"/>
      <c r="SST65" s="11"/>
      <c r="SSU65" s="11"/>
      <c r="SSV65" s="11"/>
      <c r="SSW65" s="11"/>
      <c r="SSX65" s="11"/>
      <c r="SSY65" s="11"/>
      <c r="SSZ65" s="11"/>
      <c r="STA65" s="11"/>
      <c r="STB65" s="11"/>
      <c r="STC65" s="11"/>
      <c r="STD65" s="11"/>
      <c r="STE65" s="11"/>
      <c r="STF65" s="11"/>
      <c r="STG65" s="11"/>
      <c r="STH65" s="11"/>
      <c r="STI65" s="11"/>
      <c r="STJ65" s="11"/>
      <c r="STK65" s="11"/>
      <c r="STL65" s="11"/>
      <c r="STM65" s="11"/>
      <c r="STN65" s="11"/>
      <c r="STO65" s="11"/>
      <c r="STP65" s="11"/>
      <c r="STQ65" s="11"/>
      <c r="STR65" s="11"/>
      <c r="STS65" s="11"/>
      <c r="STT65" s="11"/>
      <c r="STU65" s="11"/>
      <c r="STV65" s="11"/>
      <c r="STW65" s="11"/>
      <c r="STX65" s="11"/>
      <c r="STY65" s="11"/>
      <c r="STZ65" s="11"/>
      <c r="SUA65" s="11"/>
      <c r="SUB65" s="11"/>
      <c r="SUC65" s="11"/>
      <c r="SUD65" s="11"/>
      <c r="SUE65" s="11"/>
      <c r="SUF65" s="11"/>
      <c r="SUG65" s="11"/>
      <c r="SUH65" s="11"/>
      <c r="SUI65" s="11"/>
      <c r="SUJ65" s="11"/>
      <c r="SUK65" s="11"/>
      <c r="SUL65" s="11"/>
      <c r="SUM65" s="11"/>
      <c r="SUN65" s="11"/>
      <c r="SUO65" s="11"/>
      <c r="SUP65" s="11"/>
      <c r="SUQ65" s="11"/>
      <c r="SUR65" s="11"/>
      <c r="SUS65" s="11"/>
      <c r="SUT65" s="11"/>
      <c r="SUU65" s="11"/>
      <c r="SUV65" s="11"/>
      <c r="SUW65" s="11"/>
      <c r="SUX65" s="11"/>
      <c r="SUY65" s="11"/>
      <c r="SUZ65" s="11"/>
      <c r="SVA65" s="11"/>
      <c r="SVB65" s="11"/>
      <c r="SVC65" s="11"/>
      <c r="SVD65" s="11"/>
      <c r="SVE65" s="11"/>
      <c r="SVF65" s="11"/>
      <c r="SVG65" s="11"/>
      <c r="SVH65" s="11"/>
      <c r="SVI65" s="11"/>
      <c r="SVJ65" s="11"/>
      <c r="SVK65" s="11"/>
      <c r="SVL65" s="11"/>
      <c r="SVM65" s="11"/>
      <c r="SVN65" s="11"/>
      <c r="SVO65" s="11"/>
      <c r="SVP65" s="11"/>
      <c r="SVQ65" s="11"/>
      <c r="SVR65" s="11"/>
      <c r="SVS65" s="11"/>
      <c r="SVT65" s="11"/>
      <c r="SVU65" s="11"/>
      <c r="SVV65" s="11"/>
      <c r="SVW65" s="11"/>
      <c r="SVX65" s="11"/>
      <c r="SVY65" s="11"/>
      <c r="SVZ65" s="11"/>
      <c r="SWA65" s="11"/>
      <c r="SWB65" s="11"/>
      <c r="SWC65" s="11"/>
      <c r="SWD65" s="11"/>
      <c r="SWE65" s="11"/>
      <c r="SWF65" s="11"/>
      <c r="SWG65" s="11"/>
      <c r="SWH65" s="11"/>
      <c r="SWI65" s="11"/>
      <c r="SWJ65" s="11"/>
      <c r="SWK65" s="11"/>
      <c r="SWL65" s="11"/>
      <c r="SWM65" s="11"/>
      <c r="SWN65" s="11"/>
      <c r="SWO65" s="11"/>
      <c r="SWP65" s="11"/>
      <c r="SWQ65" s="11"/>
      <c r="SWR65" s="11"/>
      <c r="SWS65" s="11"/>
      <c r="SWT65" s="11"/>
      <c r="SWU65" s="11"/>
      <c r="SWV65" s="11"/>
      <c r="SWW65" s="11"/>
      <c r="SWX65" s="11"/>
      <c r="SWY65" s="11"/>
      <c r="SWZ65" s="11"/>
      <c r="SXA65" s="11"/>
      <c r="SXB65" s="11"/>
      <c r="SXC65" s="11"/>
      <c r="SXD65" s="11"/>
      <c r="SXE65" s="11"/>
      <c r="SXF65" s="11"/>
      <c r="SXG65" s="11"/>
      <c r="SXH65" s="11"/>
      <c r="SXI65" s="11"/>
      <c r="SXJ65" s="11"/>
      <c r="SXK65" s="11"/>
      <c r="SXL65" s="11"/>
      <c r="SXM65" s="11"/>
      <c r="SXN65" s="11"/>
      <c r="SXO65" s="11"/>
      <c r="SXP65" s="11"/>
      <c r="SXQ65" s="11"/>
      <c r="SXR65" s="11"/>
      <c r="SXS65" s="11"/>
      <c r="SXT65" s="11"/>
      <c r="SXU65" s="11"/>
      <c r="SXV65" s="11"/>
      <c r="SXW65" s="11"/>
      <c r="SXX65" s="11"/>
      <c r="SXY65" s="11"/>
      <c r="SXZ65" s="11"/>
      <c r="SYA65" s="11"/>
      <c r="SYB65" s="11"/>
      <c r="SYC65" s="11"/>
      <c r="SYD65" s="11"/>
      <c r="SYE65" s="11"/>
      <c r="SYF65" s="11"/>
      <c r="SYG65" s="11"/>
      <c r="SYH65" s="11"/>
      <c r="SYI65" s="11"/>
      <c r="SYJ65" s="11"/>
      <c r="SYK65" s="11"/>
      <c r="SYL65" s="11"/>
      <c r="SYM65" s="11"/>
      <c r="SYN65" s="11"/>
      <c r="SYO65" s="11"/>
      <c r="SYP65" s="11"/>
      <c r="SYQ65" s="11"/>
      <c r="SYR65" s="11"/>
      <c r="SYS65" s="11"/>
      <c r="SYT65" s="11"/>
      <c r="SYU65" s="11"/>
      <c r="SYV65" s="11"/>
      <c r="SYW65" s="11"/>
      <c r="SYX65" s="11"/>
      <c r="SYY65" s="11"/>
      <c r="SYZ65" s="11"/>
      <c r="SZA65" s="11"/>
      <c r="SZB65" s="11"/>
      <c r="SZC65" s="11"/>
      <c r="SZD65" s="11"/>
      <c r="SZE65" s="11"/>
      <c r="SZF65" s="11"/>
      <c r="SZG65" s="11"/>
      <c r="SZH65" s="11"/>
      <c r="SZI65" s="11"/>
      <c r="SZJ65" s="11"/>
      <c r="SZK65" s="11"/>
      <c r="SZL65" s="11"/>
      <c r="SZM65" s="11"/>
      <c r="SZN65" s="11"/>
      <c r="SZO65" s="11"/>
      <c r="SZP65" s="11"/>
      <c r="SZQ65" s="11"/>
      <c r="SZR65" s="11"/>
      <c r="SZS65" s="11"/>
      <c r="SZT65" s="11"/>
      <c r="SZU65" s="11"/>
      <c r="SZV65" s="11"/>
      <c r="SZW65" s="11"/>
      <c r="SZX65" s="11"/>
      <c r="SZY65" s="11"/>
      <c r="SZZ65" s="11"/>
      <c r="TAA65" s="11"/>
      <c r="TAB65" s="11"/>
      <c r="TAC65" s="11"/>
      <c r="TAD65" s="11"/>
      <c r="TAE65" s="11"/>
      <c r="TAF65" s="11"/>
      <c r="TAG65" s="11"/>
      <c r="TAH65" s="11"/>
      <c r="TAI65" s="11"/>
      <c r="TAJ65" s="11"/>
      <c r="TAK65" s="11"/>
      <c r="TAL65" s="11"/>
      <c r="TAM65" s="11"/>
      <c r="TAN65" s="11"/>
      <c r="TAO65" s="11"/>
      <c r="TAP65" s="11"/>
      <c r="TAQ65" s="11"/>
      <c r="TAR65" s="11"/>
      <c r="TAS65" s="11"/>
      <c r="TAT65" s="11"/>
      <c r="TAU65" s="11"/>
      <c r="TAV65" s="11"/>
      <c r="TAW65" s="11"/>
      <c r="TAX65" s="11"/>
      <c r="TAY65" s="11"/>
      <c r="TAZ65" s="11"/>
      <c r="TBA65" s="11"/>
      <c r="TBB65" s="11"/>
      <c r="TBC65" s="11"/>
      <c r="TBD65" s="11"/>
      <c r="TBE65" s="11"/>
      <c r="TBF65" s="11"/>
      <c r="TBG65" s="11"/>
      <c r="TBH65" s="11"/>
      <c r="TBI65" s="11"/>
      <c r="TBJ65" s="11"/>
      <c r="TBK65" s="11"/>
      <c r="TBL65" s="11"/>
      <c r="TBM65" s="11"/>
      <c r="TBN65" s="11"/>
      <c r="TBO65" s="11"/>
      <c r="TBP65" s="11"/>
      <c r="TBQ65" s="11"/>
      <c r="TBR65" s="11"/>
      <c r="TBS65" s="11"/>
      <c r="TBT65" s="11"/>
      <c r="TBU65" s="11"/>
      <c r="TBV65" s="11"/>
      <c r="TBW65" s="11"/>
      <c r="TBX65" s="11"/>
      <c r="TBY65" s="11"/>
      <c r="TBZ65" s="11"/>
      <c r="TCA65" s="11"/>
      <c r="TCB65" s="11"/>
      <c r="TCC65" s="11"/>
      <c r="TCD65" s="11"/>
      <c r="TCE65" s="11"/>
      <c r="TCF65" s="11"/>
      <c r="TCG65" s="11"/>
      <c r="TCH65" s="11"/>
      <c r="TCI65" s="11"/>
      <c r="TCJ65" s="11"/>
      <c r="TCK65" s="11"/>
      <c r="TCL65" s="11"/>
      <c r="TCM65" s="11"/>
      <c r="TCN65" s="11"/>
      <c r="TCO65" s="11"/>
      <c r="TCP65" s="11"/>
      <c r="TCQ65" s="11"/>
      <c r="TCR65" s="11"/>
      <c r="TCS65" s="11"/>
      <c r="TCT65" s="11"/>
      <c r="TCU65" s="11"/>
      <c r="TCV65" s="11"/>
      <c r="TCW65" s="11"/>
      <c r="TCX65" s="11"/>
      <c r="TCY65" s="11"/>
      <c r="TCZ65" s="11"/>
      <c r="TDA65" s="11"/>
      <c r="TDB65" s="11"/>
      <c r="TDC65" s="11"/>
      <c r="TDD65" s="11"/>
      <c r="TDE65" s="11"/>
      <c r="TDF65" s="11"/>
      <c r="TDG65" s="11"/>
      <c r="TDH65" s="11"/>
      <c r="TDI65" s="11"/>
      <c r="TDJ65" s="11"/>
      <c r="TDK65" s="11"/>
      <c r="TDL65" s="11"/>
      <c r="TDM65" s="11"/>
      <c r="TDN65" s="11"/>
      <c r="TDO65" s="11"/>
      <c r="TDP65" s="11"/>
      <c r="TDQ65" s="11"/>
      <c r="TDR65" s="11"/>
      <c r="TDS65" s="11"/>
      <c r="TDT65" s="11"/>
      <c r="TDU65" s="11"/>
      <c r="TDV65" s="11"/>
      <c r="TDW65" s="11"/>
      <c r="TDX65" s="11"/>
      <c r="TDY65" s="11"/>
      <c r="TDZ65" s="11"/>
      <c r="TEA65" s="11"/>
      <c r="TEB65" s="11"/>
      <c r="TEC65" s="11"/>
      <c r="TED65" s="11"/>
      <c r="TEE65" s="11"/>
      <c r="TEF65" s="11"/>
      <c r="TEG65" s="11"/>
      <c r="TEH65" s="11"/>
      <c r="TEI65" s="11"/>
      <c r="TEJ65" s="11"/>
      <c r="TEK65" s="11"/>
      <c r="TEL65" s="11"/>
      <c r="TEM65" s="11"/>
      <c r="TEN65" s="11"/>
      <c r="TEO65" s="11"/>
      <c r="TEP65" s="11"/>
      <c r="TEQ65" s="11"/>
      <c r="TER65" s="11"/>
      <c r="TES65" s="11"/>
      <c r="TET65" s="11"/>
      <c r="TEU65" s="11"/>
      <c r="TEV65" s="11"/>
      <c r="TEW65" s="11"/>
      <c r="TEX65" s="11"/>
      <c r="TEY65" s="11"/>
      <c r="TEZ65" s="11"/>
      <c r="TFA65" s="11"/>
      <c r="TFB65" s="11"/>
      <c r="TFC65" s="11"/>
      <c r="TFD65" s="11"/>
      <c r="TFE65" s="11"/>
      <c r="TFF65" s="11"/>
      <c r="TFG65" s="11"/>
      <c r="TFH65" s="11"/>
      <c r="TFI65" s="11"/>
      <c r="TFJ65" s="11"/>
      <c r="TFK65" s="11"/>
      <c r="TFL65" s="11"/>
      <c r="TFM65" s="11"/>
      <c r="TFN65" s="11"/>
      <c r="TFO65" s="11"/>
      <c r="TFP65" s="11"/>
      <c r="TFQ65" s="11"/>
      <c r="TFR65" s="11"/>
      <c r="TFS65" s="11"/>
      <c r="TFT65" s="11"/>
      <c r="TFU65" s="11"/>
      <c r="TFV65" s="11"/>
      <c r="TFW65" s="11"/>
      <c r="TFX65" s="11"/>
      <c r="TFY65" s="11"/>
      <c r="TFZ65" s="11"/>
      <c r="TGA65" s="11"/>
      <c r="TGB65" s="11"/>
      <c r="TGC65" s="11"/>
      <c r="TGD65" s="11"/>
      <c r="TGE65" s="11"/>
      <c r="TGF65" s="11"/>
      <c r="TGG65" s="11"/>
      <c r="TGH65" s="11"/>
      <c r="TGI65" s="11"/>
      <c r="TGJ65" s="11"/>
      <c r="TGK65" s="11"/>
      <c r="TGL65" s="11"/>
      <c r="TGM65" s="11"/>
      <c r="TGN65" s="11"/>
      <c r="TGO65" s="11"/>
      <c r="TGP65" s="11"/>
      <c r="TGQ65" s="11"/>
      <c r="TGR65" s="11"/>
      <c r="TGS65" s="11"/>
      <c r="TGT65" s="11"/>
      <c r="TGU65" s="11"/>
      <c r="TGV65" s="11"/>
      <c r="TGW65" s="11"/>
      <c r="TGX65" s="11"/>
      <c r="TGY65" s="11"/>
      <c r="TGZ65" s="11"/>
      <c r="THA65" s="11"/>
      <c r="THB65" s="11"/>
      <c r="THC65" s="11"/>
      <c r="THD65" s="11"/>
      <c r="THE65" s="11"/>
      <c r="THF65" s="11"/>
      <c r="THG65" s="11"/>
      <c r="THH65" s="11"/>
      <c r="THI65" s="11"/>
      <c r="THJ65" s="11"/>
      <c r="THK65" s="11"/>
      <c r="THL65" s="11"/>
      <c r="THM65" s="11"/>
      <c r="THN65" s="11"/>
      <c r="THO65" s="11"/>
      <c r="THP65" s="11"/>
      <c r="THQ65" s="11"/>
      <c r="THR65" s="11"/>
      <c r="THS65" s="11"/>
      <c r="THT65" s="11"/>
      <c r="THU65" s="11"/>
      <c r="THV65" s="11"/>
      <c r="THW65" s="11"/>
      <c r="THX65" s="11"/>
      <c r="THY65" s="11"/>
      <c r="THZ65" s="11"/>
      <c r="TIA65" s="11"/>
      <c r="TIB65" s="11"/>
      <c r="TIC65" s="11"/>
      <c r="TID65" s="11"/>
      <c r="TIE65" s="11"/>
      <c r="TIF65" s="11"/>
      <c r="TIG65" s="11"/>
      <c r="TIH65" s="11"/>
      <c r="TII65" s="11"/>
      <c r="TIJ65" s="11"/>
      <c r="TIK65" s="11"/>
      <c r="TIL65" s="11"/>
      <c r="TIM65" s="11"/>
      <c r="TIN65" s="11"/>
      <c r="TIO65" s="11"/>
      <c r="TIP65" s="11"/>
      <c r="TIQ65" s="11"/>
      <c r="TIR65" s="11"/>
      <c r="TIS65" s="11"/>
      <c r="TIT65" s="11"/>
      <c r="TIU65" s="11"/>
      <c r="TIV65" s="11"/>
      <c r="TIW65" s="11"/>
      <c r="TIX65" s="11"/>
      <c r="TIY65" s="11"/>
      <c r="TIZ65" s="11"/>
      <c r="TJA65" s="11"/>
      <c r="TJB65" s="11"/>
      <c r="TJC65" s="11"/>
      <c r="TJD65" s="11"/>
      <c r="TJE65" s="11"/>
      <c r="TJF65" s="11"/>
      <c r="TJG65" s="11"/>
      <c r="TJH65" s="11"/>
      <c r="TJI65" s="11"/>
      <c r="TJJ65" s="11"/>
      <c r="TJK65" s="11"/>
      <c r="TJL65" s="11"/>
      <c r="TJM65" s="11"/>
      <c r="TJN65" s="11"/>
      <c r="TJO65" s="11"/>
      <c r="TJP65" s="11"/>
      <c r="TJQ65" s="11"/>
      <c r="TJR65" s="11"/>
      <c r="TJS65" s="11"/>
      <c r="TJT65" s="11"/>
      <c r="TJU65" s="11"/>
      <c r="TJV65" s="11"/>
      <c r="TJW65" s="11"/>
      <c r="TJX65" s="11"/>
      <c r="TJY65" s="11"/>
      <c r="TJZ65" s="11"/>
      <c r="TKA65" s="11"/>
      <c r="TKB65" s="11"/>
      <c r="TKC65" s="11"/>
      <c r="TKD65" s="11"/>
      <c r="TKE65" s="11"/>
      <c r="TKF65" s="11"/>
      <c r="TKG65" s="11"/>
      <c r="TKH65" s="11"/>
      <c r="TKI65" s="11"/>
      <c r="TKJ65" s="11"/>
      <c r="TKK65" s="11"/>
      <c r="TKL65" s="11"/>
      <c r="TKM65" s="11"/>
      <c r="TKN65" s="11"/>
      <c r="TKO65" s="11"/>
      <c r="TKP65" s="11"/>
      <c r="TKQ65" s="11"/>
      <c r="TKR65" s="11"/>
      <c r="TKS65" s="11"/>
      <c r="TKT65" s="11"/>
      <c r="TKU65" s="11"/>
      <c r="TKV65" s="11"/>
      <c r="TKW65" s="11"/>
      <c r="TKX65" s="11"/>
      <c r="TKY65" s="11"/>
      <c r="TKZ65" s="11"/>
      <c r="TLA65" s="11"/>
      <c r="TLB65" s="11"/>
      <c r="TLC65" s="11"/>
      <c r="TLD65" s="11"/>
      <c r="TLE65" s="11"/>
      <c r="TLF65" s="11"/>
      <c r="TLG65" s="11"/>
      <c r="TLH65" s="11"/>
      <c r="TLI65" s="11"/>
      <c r="TLJ65" s="11"/>
      <c r="TLK65" s="11"/>
      <c r="TLL65" s="11"/>
      <c r="TLM65" s="11"/>
      <c r="TLN65" s="11"/>
      <c r="TLO65" s="11"/>
      <c r="TLP65" s="11"/>
      <c r="TLQ65" s="11"/>
      <c r="TLR65" s="11"/>
      <c r="TLS65" s="11"/>
      <c r="TLT65" s="11"/>
      <c r="TLU65" s="11"/>
      <c r="TLV65" s="11"/>
      <c r="TLW65" s="11"/>
      <c r="TLX65" s="11"/>
      <c r="TLY65" s="11"/>
      <c r="TLZ65" s="11"/>
      <c r="TMA65" s="11"/>
      <c r="TMB65" s="11"/>
      <c r="TMC65" s="11"/>
      <c r="TMD65" s="11"/>
      <c r="TME65" s="11"/>
      <c r="TMF65" s="11"/>
      <c r="TMG65" s="11"/>
      <c r="TMH65" s="11"/>
      <c r="TMI65" s="11"/>
      <c r="TMJ65" s="11"/>
      <c r="TMK65" s="11"/>
      <c r="TML65" s="11"/>
      <c r="TMM65" s="11"/>
      <c r="TMN65" s="11"/>
      <c r="TMO65" s="11"/>
      <c r="TMP65" s="11"/>
      <c r="TMQ65" s="11"/>
      <c r="TMR65" s="11"/>
      <c r="TMS65" s="11"/>
      <c r="TMT65" s="11"/>
      <c r="TMU65" s="11"/>
      <c r="TMV65" s="11"/>
      <c r="TMW65" s="11"/>
      <c r="TMX65" s="11"/>
      <c r="TMY65" s="11"/>
      <c r="TMZ65" s="11"/>
      <c r="TNA65" s="11"/>
      <c r="TNB65" s="11"/>
      <c r="TNC65" s="11"/>
      <c r="TND65" s="11"/>
      <c r="TNE65" s="11"/>
      <c r="TNF65" s="11"/>
      <c r="TNG65" s="11"/>
      <c r="TNH65" s="11"/>
      <c r="TNI65" s="11"/>
      <c r="TNJ65" s="11"/>
      <c r="TNK65" s="11"/>
      <c r="TNL65" s="11"/>
      <c r="TNM65" s="11"/>
      <c r="TNN65" s="11"/>
      <c r="TNO65" s="11"/>
      <c r="TNP65" s="11"/>
      <c r="TNQ65" s="11"/>
      <c r="TNR65" s="11"/>
      <c r="TNS65" s="11"/>
      <c r="TNT65" s="11"/>
      <c r="TNU65" s="11"/>
      <c r="TNV65" s="11"/>
      <c r="TNW65" s="11"/>
      <c r="TNX65" s="11"/>
      <c r="TNY65" s="11"/>
      <c r="TNZ65" s="11"/>
      <c r="TOA65" s="11"/>
      <c r="TOB65" s="11"/>
      <c r="TOC65" s="11"/>
      <c r="TOD65" s="11"/>
      <c r="TOE65" s="11"/>
      <c r="TOF65" s="11"/>
      <c r="TOG65" s="11"/>
      <c r="TOH65" s="11"/>
      <c r="TOI65" s="11"/>
      <c r="TOJ65" s="11"/>
      <c r="TOK65" s="11"/>
      <c r="TOL65" s="11"/>
      <c r="TOM65" s="11"/>
      <c r="TON65" s="11"/>
      <c r="TOO65" s="11"/>
      <c r="TOP65" s="11"/>
      <c r="TOQ65" s="11"/>
      <c r="TOR65" s="11"/>
      <c r="TOS65" s="11"/>
      <c r="TOT65" s="11"/>
      <c r="TOU65" s="11"/>
      <c r="TOV65" s="11"/>
      <c r="TOW65" s="11"/>
      <c r="TOX65" s="11"/>
      <c r="TOY65" s="11"/>
      <c r="TOZ65" s="11"/>
      <c r="TPA65" s="11"/>
      <c r="TPB65" s="11"/>
      <c r="TPC65" s="11"/>
      <c r="TPD65" s="11"/>
      <c r="TPE65" s="11"/>
      <c r="TPF65" s="11"/>
      <c r="TPG65" s="11"/>
      <c r="TPH65" s="11"/>
      <c r="TPI65" s="11"/>
      <c r="TPJ65" s="11"/>
      <c r="TPK65" s="11"/>
      <c r="TPL65" s="11"/>
      <c r="TPM65" s="11"/>
      <c r="TPN65" s="11"/>
      <c r="TPO65" s="11"/>
      <c r="TPP65" s="11"/>
      <c r="TPQ65" s="11"/>
      <c r="TPR65" s="11"/>
      <c r="TPS65" s="11"/>
      <c r="TPT65" s="11"/>
      <c r="TPU65" s="11"/>
      <c r="TPV65" s="11"/>
      <c r="TPW65" s="11"/>
      <c r="TPX65" s="11"/>
      <c r="TPY65" s="11"/>
      <c r="TPZ65" s="11"/>
      <c r="TQA65" s="11"/>
      <c r="TQB65" s="11"/>
      <c r="TQC65" s="11"/>
      <c r="TQD65" s="11"/>
      <c r="TQE65" s="11"/>
      <c r="TQF65" s="11"/>
      <c r="TQG65" s="11"/>
      <c r="TQH65" s="11"/>
      <c r="TQI65" s="11"/>
      <c r="TQJ65" s="11"/>
      <c r="TQK65" s="11"/>
      <c r="TQL65" s="11"/>
      <c r="TQM65" s="11"/>
      <c r="TQN65" s="11"/>
      <c r="TQO65" s="11"/>
      <c r="TQP65" s="11"/>
      <c r="TQQ65" s="11"/>
      <c r="TQR65" s="11"/>
      <c r="TQS65" s="11"/>
      <c r="TQT65" s="11"/>
      <c r="TQU65" s="11"/>
      <c r="TQV65" s="11"/>
      <c r="TQW65" s="11"/>
      <c r="TQX65" s="11"/>
      <c r="TQY65" s="11"/>
      <c r="TQZ65" s="11"/>
      <c r="TRA65" s="11"/>
      <c r="TRB65" s="11"/>
      <c r="TRC65" s="11"/>
      <c r="TRD65" s="11"/>
      <c r="TRE65" s="11"/>
      <c r="TRF65" s="11"/>
      <c r="TRG65" s="11"/>
      <c r="TRH65" s="11"/>
      <c r="TRI65" s="11"/>
      <c r="TRJ65" s="11"/>
      <c r="TRK65" s="11"/>
      <c r="TRL65" s="11"/>
      <c r="TRM65" s="11"/>
      <c r="TRN65" s="11"/>
      <c r="TRO65" s="11"/>
      <c r="TRP65" s="11"/>
      <c r="TRQ65" s="11"/>
      <c r="TRR65" s="11"/>
      <c r="TRS65" s="11"/>
      <c r="TRT65" s="11"/>
      <c r="TRU65" s="11"/>
      <c r="TRV65" s="11"/>
      <c r="TRW65" s="11"/>
      <c r="TRX65" s="11"/>
      <c r="TRY65" s="11"/>
      <c r="TRZ65" s="11"/>
      <c r="TSA65" s="11"/>
      <c r="TSB65" s="11"/>
      <c r="TSC65" s="11"/>
      <c r="TSD65" s="11"/>
      <c r="TSE65" s="11"/>
      <c r="TSF65" s="11"/>
      <c r="TSG65" s="11"/>
      <c r="TSH65" s="11"/>
      <c r="TSI65" s="11"/>
      <c r="TSJ65" s="11"/>
      <c r="TSK65" s="11"/>
      <c r="TSL65" s="11"/>
      <c r="TSM65" s="11"/>
      <c r="TSN65" s="11"/>
      <c r="TSO65" s="11"/>
      <c r="TSP65" s="11"/>
      <c r="TSQ65" s="11"/>
      <c r="TSR65" s="11"/>
      <c r="TSS65" s="11"/>
      <c r="TST65" s="11"/>
      <c r="TSU65" s="11"/>
      <c r="TSV65" s="11"/>
      <c r="TSW65" s="11"/>
      <c r="TSX65" s="11"/>
      <c r="TSY65" s="11"/>
      <c r="TSZ65" s="11"/>
      <c r="TTA65" s="11"/>
      <c r="TTB65" s="11"/>
      <c r="TTC65" s="11"/>
      <c r="TTD65" s="11"/>
      <c r="TTE65" s="11"/>
      <c r="TTF65" s="11"/>
      <c r="TTG65" s="11"/>
      <c r="TTH65" s="11"/>
      <c r="TTI65" s="11"/>
      <c r="TTJ65" s="11"/>
      <c r="TTK65" s="11"/>
      <c r="TTL65" s="11"/>
      <c r="TTM65" s="11"/>
      <c r="TTN65" s="11"/>
      <c r="TTO65" s="11"/>
      <c r="TTP65" s="11"/>
      <c r="TTQ65" s="11"/>
      <c r="TTR65" s="11"/>
      <c r="TTS65" s="11"/>
      <c r="TTT65" s="11"/>
      <c r="TTU65" s="11"/>
      <c r="TTV65" s="11"/>
      <c r="TTW65" s="11"/>
      <c r="TTX65" s="11"/>
      <c r="TTY65" s="11"/>
      <c r="TTZ65" s="11"/>
      <c r="TUA65" s="11"/>
      <c r="TUB65" s="11"/>
      <c r="TUC65" s="11"/>
      <c r="TUD65" s="11"/>
      <c r="TUE65" s="11"/>
      <c r="TUF65" s="11"/>
      <c r="TUG65" s="11"/>
      <c r="TUH65" s="11"/>
      <c r="TUI65" s="11"/>
      <c r="TUJ65" s="11"/>
      <c r="TUK65" s="11"/>
      <c r="TUL65" s="11"/>
      <c r="TUM65" s="11"/>
      <c r="TUN65" s="11"/>
      <c r="TUO65" s="11"/>
      <c r="TUP65" s="11"/>
      <c r="TUQ65" s="11"/>
      <c r="TUR65" s="11"/>
      <c r="TUS65" s="11"/>
      <c r="TUT65" s="11"/>
      <c r="TUU65" s="11"/>
      <c r="TUV65" s="11"/>
      <c r="TUW65" s="11"/>
      <c r="TUX65" s="11"/>
      <c r="TUY65" s="11"/>
      <c r="TUZ65" s="11"/>
      <c r="TVA65" s="11"/>
      <c r="TVB65" s="11"/>
      <c r="TVC65" s="11"/>
      <c r="TVD65" s="11"/>
      <c r="TVE65" s="11"/>
      <c r="TVF65" s="11"/>
      <c r="TVG65" s="11"/>
      <c r="TVH65" s="11"/>
      <c r="TVI65" s="11"/>
      <c r="TVJ65" s="11"/>
      <c r="TVK65" s="11"/>
      <c r="TVL65" s="11"/>
      <c r="TVM65" s="11"/>
      <c r="TVN65" s="11"/>
      <c r="TVO65" s="11"/>
      <c r="TVP65" s="11"/>
      <c r="TVQ65" s="11"/>
      <c r="TVR65" s="11"/>
      <c r="TVS65" s="11"/>
      <c r="TVT65" s="11"/>
      <c r="TVU65" s="11"/>
      <c r="TVV65" s="11"/>
      <c r="TVW65" s="11"/>
      <c r="TVX65" s="11"/>
      <c r="TVY65" s="11"/>
      <c r="TVZ65" s="11"/>
      <c r="TWA65" s="11"/>
      <c r="TWB65" s="11"/>
      <c r="TWC65" s="11"/>
      <c r="TWD65" s="11"/>
      <c r="TWE65" s="11"/>
      <c r="TWF65" s="11"/>
      <c r="TWG65" s="11"/>
      <c r="TWH65" s="11"/>
      <c r="TWI65" s="11"/>
      <c r="TWJ65" s="11"/>
      <c r="TWK65" s="11"/>
      <c r="TWL65" s="11"/>
      <c r="TWM65" s="11"/>
      <c r="TWN65" s="11"/>
      <c r="TWO65" s="11"/>
      <c r="TWP65" s="11"/>
      <c r="TWQ65" s="11"/>
      <c r="TWR65" s="11"/>
      <c r="TWS65" s="11"/>
      <c r="TWT65" s="11"/>
      <c r="TWU65" s="11"/>
      <c r="TWV65" s="11"/>
      <c r="TWW65" s="11"/>
      <c r="TWX65" s="11"/>
      <c r="TWY65" s="11"/>
      <c r="TWZ65" s="11"/>
      <c r="TXA65" s="11"/>
      <c r="TXB65" s="11"/>
      <c r="TXC65" s="11"/>
      <c r="TXD65" s="11"/>
      <c r="TXE65" s="11"/>
      <c r="TXF65" s="11"/>
      <c r="TXG65" s="11"/>
      <c r="TXH65" s="11"/>
      <c r="TXI65" s="11"/>
      <c r="TXJ65" s="11"/>
      <c r="TXK65" s="11"/>
      <c r="TXL65" s="11"/>
      <c r="TXM65" s="11"/>
      <c r="TXN65" s="11"/>
      <c r="TXO65" s="11"/>
      <c r="TXP65" s="11"/>
      <c r="TXQ65" s="11"/>
      <c r="TXR65" s="11"/>
      <c r="TXS65" s="11"/>
      <c r="TXT65" s="11"/>
      <c r="TXU65" s="11"/>
      <c r="TXV65" s="11"/>
      <c r="TXW65" s="11"/>
      <c r="TXX65" s="11"/>
      <c r="TXY65" s="11"/>
      <c r="TXZ65" s="11"/>
      <c r="TYA65" s="11"/>
      <c r="TYB65" s="11"/>
      <c r="TYC65" s="11"/>
      <c r="TYD65" s="11"/>
      <c r="TYE65" s="11"/>
      <c r="TYF65" s="11"/>
      <c r="TYG65" s="11"/>
      <c r="TYH65" s="11"/>
      <c r="TYI65" s="11"/>
      <c r="TYJ65" s="11"/>
      <c r="TYK65" s="11"/>
      <c r="TYL65" s="11"/>
      <c r="TYM65" s="11"/>
      <c r="TYN65" s="11"/>
      <c r="TYO65" s="11"/>
      <c r="TYP65" s="11"/>
      <c r="TYQ65" s="11"/>
      <c r="TYR65" s="11"/>
      <c r="TYS65" s="11"/>
      <c r="TYT65" s="11"/>
      <c r="TYU65" s="11"/>
      <c r="TYV65" s="11"/>
      <c r="TYW65" s="11"/>
      <c r="TYX65" s="11"/>
      <c r="TYY65" s="11"/>
      <c r="TYZ65" s="11"/>
      <c r="TZA65" s="11"/>
      <c r="TZB65" s="11"/>
      <c r="TZC65" s="11"/>
      <c r="TZD65" s="11"/>
      <c r="TZE65" s="11"/>
      <c r="TZF65" s="11"/>
      <c r="TZG65" s="11"/>
      <c r="TZH65" s="11"/>
      <c r="TZI65" s="11"/>
      <c r="TZJ65" s="11"/>
      <c r="TZK65" s="11"/>
      <c r="TZL65" s="11"/>
      <c r="TZM65" s="11"/>
      <c r="TZN65" s="11"/>
      <c r="TZO65" s="11"/>
      <c r="TZP65" s="11"/>
      <c r="TZQ65" s="11"/>
      <c r="TZR65" s="11"/>
      <c r="TZS65" s="11"/>
      <c r="TZT65" s="11"/>
      <c r="TZU65" s="11"/>
      <c r="TZV65" s="11"/>
      <c r="TZW65" s="11"/>
      <c r="TZX65" s="11"/>
      <c r="TZY65" s="11"/>
      <c r="TZZ65" s="11"/>
      <c r="UAA65" s="11"/>
      <c r="UAB65" s="11"/>
      <c r="UAC65" s="11"/>
      <c r="UAD65" s="11"/>
      <c r="UAE65" s="11"/>
      <c r="UAF65" s="11"/>
      <c r="UAG65" s="11"/>
      <c r="UAH65" s="11"/>
      <c r="UAI65" s="11"/>
      <c r="UAJ65" s="11"/>
      <c r="UAK65" s="11"/>
      <c r="UAL65" s="11"/>
      <c r="UAM65" s="11"/>
      <c r="UAN65" s="11"/>
      <c r="UAO65" s="11"/>
      <c r="UAP65" s="11"/>
      <c r="UAQ65" s="11"/>
      <c r="UAR65" s="11"/>
      <c r="UAS65" s="11"/>
      <c r="UAT65" s="11"/>
      <c r="UAU65" s="11"/>
      <c r="UAV65" s="11"/>
      <c r="UAW65" s="11"/>
      <c r="UAX65" s="11"/>
      <c r="UAY65" s="11"/>
      <c r="UAZ65" s="11"/>
      <c r="UBA65" s="11"/>
      <c r="UBB65" s="11"/>
      <c r="UBC65" s="11"/>
      <c r="UBD65" s="11"/>
      <c r="UBE65" s="11"/>
      <c r="UBF65" s="11"/>
      <c r="UBG65" s="11"/>
      <c r="UBH65" s="11"/>
      <c r="UBI65" s="11"/>
      <c r="UBJ65" s="11"/>
      <c r="UBK65" s="11"/>
      <c r="UBL65" s="11"/>
      <c r="UBM65" s="11"/>
      <c r="UBN65" s="11"/>
      <c r="UBO65" s="11"/>
      <c r="UBP65" s="11"/>
      <c r="UBQ65" s="11"/>
      <c r="UBR65" s="11"/>
      <c r="UBS65" s="11"/>
      <c r="UBT65" s="11"/>
      <c r="UBU65" s="11"/>
      <c r="UBV65" s="11"/>
      <c r="UBW65" s="11"/>
      <c r="UBX65" s="11"/>
      <c r="UBY65" s="11"/>
      <c r="UBZ65" s="11"/>
      <c r="UCA65" s="11"/>
      <c r="UCB65" s="11"/>
      <c r="UCC65" s="11"/>
      <c r="UCD65" s="11"/>
      <c r="UCE65" s="11"/>
      <c r="UCF65" s="11"/>
      <c r="UCG65" s="11"/>
      <c r="UCH65" s="11"/>
      <c r="UCI65" s="11"/>
      <c r="UCJ65" s="11"/>
      <c r="UCK65" s="11"/>
      <c r="UCL65" s="11"/>
      <c r="UCM65" s="11"/>
      <c r="UCN65" s="11"/>
      <c r="UCO65" s="11"/>
      <c r="UCP65" s="11"/>
      <c r="UCQ65" s="11"/>
      <c r="UCR65" s="11"/>
      <c r="UCS65" s="11"/>
      <c r="UCT65" s="11"/>
      <c r="UCU65" s="11"/>
      <c r="UCV65" s="11"/>
      <c r="UCW65" s="11"/>
      <c r="UCX65" s="11"/>
      <c r="UCY65" s="11"/>
      <c r="UCZ65" s="11"/>
      <c r="UDA65" s="11"/>
      <c r="UDB65" s="11"/>
      <c r="UDC65" s="11"/>
      <c r="UDD65" s="11"/>
      <c r="UDE65" s="11"/>
      <c r="UDF65" s="11"/>
      <c r="UDG65" s="11"/>
      <c r="UDH65" s="11"/>
      <c r="UDI65" s="11"/>
      <c r="UDJ65" s="11"/>
      <c r="UDK65" s="11"/>
      <c r="UDL65" s="11"/>
      <c r="UDM65" s="11"/>
      <c r="UDN65" s="11"/>
      <c r="UDO65" s="11"/>
      <c r="UDP65" s="11"/>
      <c r="UDQ65" s="11"/>
      <c r="UDR65" s="11"/>
      <c r="UDS65" s="11"/>
      <c r="UDT65" s="11"/>
      <c r="UDU65" s="11"/>
      <c r="UDV65" s="11"/>
      <c r="UDW65" s="11"/>
      <c r="UDX65" s="11"/>
      <c r="UDY65" s="11"/>
      <c r="UDZ65" s="11"/>
      <c r="UEA65" s="11"/>
      <c r="UEB65" s="11"/>
      <c r="UEC65" s="11"/>
      <c r="UED65" s="11"/>
      <c r="UEE65" s="11"/>
      <c r="UEF65" s="11"/>
      <c r="UEG65" s="11"/>
      <c r="UEH65" s="11"/>
      <c r="UEI65" s="11"/>
      <c r="UEJ65" s="11"/>
      <c r="UEK65" s="11"/>
      <c r="UEL65" s="11"/>
      <c r="UEM65" s="11"/>
      <c r="UEN65" s="11"/>
      <c r="UEO65" s="11"/>
      <c r="UEP65" s="11"/>
      <c r="UEQ65" s="11"/>
      <c r="UER65" s="11"/>
      <c r="UES65" s="11"/>
      <c r="UET65" s="11"/>
      <c r="UEU65" s="11"/>
      <c r="UEV65" s="11"/>
      <c r="UEW65" s="11"/>
      <c r="UEX65" s="11"/>
      <c r="UEY65" s="11"/>
      <c r="UEZ65" s="11"/>
      <c r="UFA65" s="11"/>
      <c r="UFB65" s="11"/>
      <c r="UFC65" s="11"/>
      <c r="UFD65" s="11"/>
      <c r="UFE65" s="11"/>
      <c r="UFF65" s="11"/>
      <c r="UFG65" s="11"/>
      <c r="UFH65" s="11"/>
      <c r="UFI65" s="11"/>
      <c r="UFJ65" s="11"/>
      <c r="UFK65" s="11"/>
      <c r="UFL65" s="11"/>
      <c r="UFM65" s="11"/>
      <c r="UFN65" s="11"/>
      <c r="UFO65" s="11"/>
      <c r="UFP65" s="11"/>
      <c r="UFQ65" s="11"/>
      <c r="UFR65" s="11"/>
      <c r="UFS65" s="11"/>
      <c r="UFT65" s="11"/>
      <c r="UFU65" s="11"/>
      <c r="UFV65" s="11"/>
      <c r="UFW65" s="11"/>
      <c r="UFX65" s="11"/>
      <c r="UFY65" s="11"/>
      <c r="UFZ65" s="11"/>
      <c r="UGA65" s="11"/>
      <c r="UGB65" s="11"/>
      <c r="UGC65" s="11"/>
      <c r="UGD65" s="11"/>
      <c r="UGE65" s="11"/>
      <c r="UGF65" s="11"/>
      <c r="UGG65" s="11"/>
      <c r="UGH65" s="11"/>
      <c r="UGI65" s="11"/>
      <c r="UGJ65" s="11"/>
      <c r="UGK65" s="11"/>
      <c r="UGL65" s="11"/>
      <c r="UGM65" s="11"/>
      <c r="UGN65" s="11"/>
      <c r="UGO65" s="11"/>
      <c r="UGP65" s="11"/>
      <c r="UGQ65" s="11"/>
      <c r="UGR65" s="11"/>
      <c r="UGS65" s="11"/>
      <c r="UGT65" s="11"/>
      <c r="UGU65" s="11"/>
      <c r="UGV65" s="11"/>
      <c r="UGW65" s="11"/>
      <c r="UGX65" s="11"/>
      <c r="UGY65" s="11"/>
      <c r="UGZ65" s="11"/>
      <c r="UHA65" s="11"/>
      <c r="UHB65" s="11"/>
      <c r="UHC65" s="11"/>
      <c r="UHD65" s="11"/>
      <c r="UHE65" s="11"/>
      <c r="UHF65" s="11"/>
      <c r="UHG65" s="11"/>
      <c r="UHH65" s="11"/>
      <c r="UHI65" s="11"/>
      <c r="UHJ65" s="11"/>
      <c r="UHK65" s="11"/>
      <c r="UHL65" s="11"/>
      <c r="UHM65" s="11"/>
      <c r="UHN65" s="11"/>
      <c r="UHO65" s="11"/>
      <c r="UHP65" s="11"/>
      <c r="UHQ65" s="11"/>
      <c r="UHR65" s="11"/>
      <c r="UHS65" s="11"/>
      <c r="UHT65" s="11"/>
      <c r="UHU65" s="11"/>
      <c r="UHV65" s="11"/>
      <c r="UHW65" s="11"/>
      <c r="UHX65" s="11"/>
      <c r="UHY65" s="11"/>
      <c r="UHZ65" s="11"/>
      <c r="UIA65" s="11"/>
      <c r="UIB65" s="11"/>
      <c r="UIC65" s="11"/>
      <c r="UID65" s="11"/>
      <c r="UIE65" s="11"/>
      <c r="UIF65" s="11"/>
      <c r="UIG65" s="11"/>
      <c r="UIH65" s="11"/>
      <c r="UII65" s="11"/>
      <c r="UIJ65" s="11"/>
      <c r="UIK65" s="11"/>
      <c r="UIL65" s="11"/>
      <c r="UIM65" s="11"/>
      <c r="UIN65" s="11"/>
      <c r="UIO65" s="11"/>
      <c r="UIP65" s="11"/>
      <c r="UIQ65" s="11"/>
      <c r="UIR65" s="11"/>
      <c r="UIS65" s="11"/>
      <c r="UIT65" s="11"/>
      <c r="UIU65" s="11"/>
      <c r="UIV65" s="11"/>
      <c r="UIW65" s="11"/>
      <c r="UIX65" s="11"/>
      <c r="UIY65" s="11"/>
      <c r="UIZ65" s="11"/>
      <c r="UJA65" s="11"/>
      <c r="UJB65" s="11"/>
      <c r="UJC65" s="11"/>
      <c r="UJD65" s="11"/>
      <c r="UJE65" s="11"/>
      <c r="UJF65" s="11"/>
      <c r="UJG65" s="11"/>
      <c r="UJH65" s="11"/>
      <c r="UJI65" s="11"/>
      <c r="UJJ65" s="11"/>
      <c r="UJK65" s="11"/>
      <c r="UJL65" s="11"/>
      <c r="UJM65" s="11"/>
      <c r="UJN65" s="11"/>
      <c r="UJO65" s="11"/>
      <c r="UJP65" s="11"/>
      <c r="UJQ65" s="11"/>
      <c r="UJR65" s="11"/>
      <c r="UJS65" s="11"/>
      <c r="UJT65" s="11"/>
      <c r="UJU65" s="11"/>
      <c r="UJV65" s="11"/>
      <c r="UJW65" s="11"/>
      <c r="UJX65" s="11"/>
      <c r="UJY65" s="11"/>
      <c r="UJZ65" s="11"/>
      <c r="UKA65" s="11"/>
      <c r="UKB65" s="11"/>
      <c r="UKC65" s="11"/>
      <c r="UKD65" s="11"/>
      <c r="UKE65" s="11"/>
      <c r="UKF65" s="11"/>
      <c r="UKG65" s="11"/>
      <c r="UKH65" s="11"/>
      <c r="UKI65" s="11"/>
      <c r="UKJ65" s="11"/>
      <c r="UKK65" s="11"/>
      <c r="UKL65" s="11"/>
      <c r="UKM65" s="11"/>
      <c r="UKN65" s="11"/>
      <c r="UKO65" s="11"/>
      <c r="UKP65" s="11"/>
      <c r="UKQ65" s="11"/>
      <c r="UKR65" s="11"/>
      <c r="UKS65" s="11"/>
      <c r="UKT65" s="11"/>
      <c r="UKU65" s="11"/>
      <c r="UKV65" s="11"/>
      <c r="UKW65" s="11"/>
      <c r="UKX65" s="11"/>
      <c r="UKY65" s="11"/>
      <c r="UKZ65" s="11"/>
      <c r="ULA65" s="11"/>
      <c r="ULB65" s="11"/>
      <c r="ULC65" s="11"/>
      <c r="ULD65" s="11"/>
      <c r="ULE65" s="11"/>
      <c r="ULF65" s="11"/>
      <c r="ULG65" s="11"/>
      <c r="ULH65" s="11"/>
      <c r="ULI65" s="11"/>
      <c r="ULJ65" s="11"/>
      <c r="ULK65" s="11"/>
      <c r="ULL65" s="11"/>
      <c r="ULM65" s="11"/>
      <c r="ULN65" s="11"/>
      <c r="ULO65" s="11"/>
      <c r="ULP65" s="11"/>
      <c r="ULQ65" s="11"/>
      <c r="ULR65" s="11"/>
      <c r="ULS65" s="11"/>
      <c r="ULT65" s="11"/>
      <c r="ULU65" s="11"/>
      <c r="ULV65" s="11"/>
      <c r="ULW65" s="11"/>
      <c r="ULX65" s="11"/>
      <c r="ULY65" s="11"/>
      <c r="ULZ65" s="11"/>
      <c r="UMA65" s="11"/>
      <c r="UMB65" s="11"/>
      <c r="UMC65" s="11"/>
      <c r="UMD65" s="11"/>
      <c r="UME65" s="11"/>
      <c r="UMF65" s="11"/>
      <c r="UMG65" s="11"/>
      <c r="UMH65" s="11"/>
      <c r="UMI65" s="11"/>
      <c r="UMJ65" s="11"/>
      <c r="UMK65" s="11"/>
      <c r="UML65" s="11"/>
      <c r="UMM65" s="11"/>
      <c r="UMN65" s="11"/>
      <c r="UMO65" s="11"/>
      <c r="UMP65" s="11"/>
      <c r="UMQ65" s="11"/>
      <c r="UMR65" s="11"/>
      <c r="UMS65" s="11"/>
      <c r="UMT65" s="11"/>
      <c r="UMU65" s="11"/>
      <c r="UMV65" s="11"/>
      <c r="UMW65" s="11"/>
      <c r="UMX65" s="11"/>
      <c r="UMY65" s="11"/>
      <c r="UMZ65" s="11"/>
      <c r="UNA65" s="11"/>
      <c r="UNB65" s="11"/>
      <c r="UNC65" s="11"/>
      <c r="UND65" s="11"/>
      <c r="UNE65" s="11"/>
      <c r="UNF65" s="11"/>
      <c r="UNG65" s="11"/>
      <c r="UNH65" s="11"/>
      <c r="UNI65" s="11"/>
      <c r="UNJ65" s="11"/>
      <c r="UNK65" s="11"/>
      <c r="UNL65" s="11"/>
      <c r="UNM65" s="11"/>
      <c r="UNN65" s="11"/>
      <c r="UNO65" s="11"/>
      <c r="UNP65" s="11"/>
      <c r="UNQ65" s="11"/>
      <c r="UNR65" s="11"/>
      <c r="UNS65" s="11"/>
      <c r="UNT65" s="11"/>
      <c r="UNU65" s="11"/>
      <c r="UNV65" s="11"/>
      <c r="UNW65" s="11"/>
      <c r="UNX65" s="11"/>
      <c r="UNY65" s="11"/>
      <c r="UNZ65" s="11"/>
      <c r="UOA65" s="11"/>
      <c r="UOB65" s="11"/>
      <c r="UOC65" s="11"/>
      <c r="UOD65" s="11"/>
      <c r="UOE65" s="11"/>
      <c r="UOF65" s="11"/>
      <c r="UOG65" s="11"/>
      <c r="UOH65" s="11"/>
      <c r="UOI65" s="11"/>
      <c r="UOJ65" s="11"/>
      <c r="UOK65" s="11"/>
      <c r="UOL65" s="11"/>
      <c r="UOM65" s="11"/>
      <c r="UON65" s="11"/>
      <c r="UOO65" s="11"/>
      <c r="UOP65" s="11"/>
      <c r="UOQ65" s="11"/>
      <c r="UOR65" s="11"/>
      <c r="UOS65" s="11"/>
      <c r="UOT65" s="11"/>
      <c r="UOU65" s="11"/>
      <c r="UOV65" s="11"/>
      <c r="UOW65" s="11"/>
      <c r="UOX65" s="11"/>
      <c r="UOY65" s="11"/>
      <c r="UOZ65" s="11"/>
      <c r="UPA65" s="11"/>
      <c r="UPB65" s="11"/>
      <c r="UPC65" s="11"/>
      <c r="UPD65" s="11"/>
      <c r="UPE65" s="11"/>
      <c r="UPF65" s="11"/>
      <c r="UPG65" s="11"/>
      <c r="UPH65" s="11"/>
      <c r="UPI65" s="11"/>
      <c r="UPJ65" s="11"/>
      <c r="UPK65" s="11"/>
      <c r="UPL65" s="11"/>
      <c r="UPM65" s="11"/>
      <c r="UPN65" s="11"/>
      <c r="UPO65" s="11"/>
      <c r="UPP65" s="11"/>
      <c r="UPQ65" s="11"/>
      <c r="UPR65" s="11"/>
      <c r="UPS65" s="11"/>
      <c r="UPT65" s="11"/>
      <c r="UPU65" s="11"/>
      <c r="UPV65" s="11"/>
      <c r="UPW65" s="11"/>
      <c r="UPX65" s="11"/>
      <c r="UPY65" s="11"/>
      <c r="UPZ65" s="11"/>
      <c r="UQA65" s="11"/>
      <c r="UQB65" s="11"/>
      <c r="UQC65" s="11"/>
      <c r="UQD65" s="11"/>
      <c r="UQE65" s="11"/>
      <c r="UQF65" s="11"/>
      <c r="UQG65" s="11"/>
      <c r="UQH65" s="11"/>
      <c r="UQI65" s="11"/>
      <c r="UQJ65" s="11"/>
      <c r="UQK65" s="11"/>
      <c r="UQL65" s="11"/>
      <c r="UQM65" s="11"/>
      <c r="UQN65" s="11"/>
      <c r="UQO65" s="11"/>
      <c r="UQP65" s="11"/>
      <c r="UQQ65" s="11"/>
      <c r="UQR65" s="11"/>
      <c r="UQS65" s="11"/>
      <c r="UQT65" s="11"/>
      <c r="UQU65" s="11"/>
      <c r="UQV65" s="11"/>
      <c r="UQW65" s="11"/>
      <c r="UQX65" s="11"/>
      <c r="UQY65" s="11"/>
      <c r="UQZ65" s="11"/>
      <c r="URA65" s="11"/>
      <c r="URB65" s="11"/>
      <c r="URC65" s="11"/>
      <c r="URD65" s="11"/>
      <c r="URE65" s="11"/>
      <c r="URF65" s="11"/>
      <c r="URG65" s="11"/>
      <c r="URH65" s="11"/>
      <c r="URI65" s="11"/>
      <c r="URJ65" s="11"/>
      <c r="URK65" s="11"/>
      <c r="URL65" s="11"/>
      <c r="URM65" s="11"/>
      <c r="URN65" s="11"/>
      <c r="URO65" s="11"/>
      <c r="URP65" s="11"/>
      <c r="URQ65" s="11"/>
      <c r="URR65" s="11"/>
      <c r="URS65" s="11"/>
      <c r="URT65" s="11"/>
      <c r="URU65" s="11"/>
      <c r="URV65" s="11"/>
      <c r="URW65" s="11"/>
      <c r="URX65" s="11"/>
      <c r="URY65" s="11"/>
      <c r="URZ65" s="11"/>
      <c r="USA65" s="11"/>
      <c r="USB65" s="11"/>
      <c r="USC65" s="11"/>
      <c r="USD65" s="11"/>
      <c r="USE65" s="11"/>
      <c r="USF65" s="11"/>
      <c r="USG65" s="11"/>
      <c r="USH65" s="11"/>
      <c r="USI65" s="11"/>
      <c r="USJ65" s="11"/>
      <c r="USK65" s="11"/>
      <c r="USL65" s="11"/>
      <c r="USM65" s="11"/>
      <c r="USN65" s="11"/>
      <c r="USO65" s="11"/>
      <c r="USP65" s="11"/>
      <c r="USQ65" s="11"/>
      <c r="USR65" s="11"/>
      <c r="USS65" s="11"/>
      <c r="UST65" s="11"/>
      <c r="USU65" s="11"/>
      <c r="USV65" s="11"/>
      <c r="USW65" s="11"/>
      <c r="USX65" s="11"/>
      <c r="USY65" s="11"/>
      <c r="USZ65" s="11"/>
      <c r="UTA65" s="11"/>
      <c r="UTB65" s="11"/>
      <c r="UTC65" s="11"/>
      <c r="UTD65" s="11"/>
      <c r="UTE65" s="11"/>
      <c r="UTF65" s="11"/>
      <c r="UTG65" s="11"/>
      <c r="UTH65" s="11"/>
      <c r="UTI65" s="11"/>
      <c r="UTJ65" s="11"/>
      <c r="UTK65" s="11"/>
      <c r="UTL65" s="11"/>
      <c r="UTM65" s="11"/>
      <c r="UTN65" s="11"/>
      <c r="UTO65" s="11"/>
      <c r="UTP65" s="11"/>
      <c r="UTQ65" s="11"/>
      <c r="UTR65" s="11"/>
      <c r="UTS65" s="11"/>
      <c r="UTT65" s="11"/>
      <c r="UTU65" s="11"/>
      <c r="UTV65" s="11"/>
      <c r="UTW65" s="11"/>
      <c r="UTX65" s="11"/>
      <c r="UTY65" s="11"/>
      <c r="UTZ65" s="11"/>
      <c r="UUA65" s="11"/>
      <c r="UUB65" s="11"/>
      <c r="UUC65" s="11"/>
      <c r="UUD65" s="11"/>
      <c r="UUE65" s="11"/>
      <c r="UUF65" s="11"/>
      <c r="UUG65" s="11"/>
      <c r="UUH65" s="11"/>
      <c r="UUI65" s="11"/>
      <c r="UUJ65" s="11"/>
      <c r="UUK65" s="11"/>
      <c r="UUL65" s="11"/>
      <c r="UUM65" s="11"/>
      <c r="UUN65" s="11"/>
      <c r="UUO65" s="11"/>
      <c r="UUP65" s="11"/>
      <c r="UUQ65" s="11"/>
      <c r="UUR65" s="11"/>
      <c r="UUS65" s="11"/>
      <c r="UUT65" s="11"/>
      <c r="UUU65" s="11"/>
      <c r="UUV65" s="11"/>
      <c r="UUW65" s="11"/>
      <c r="UUX65" s="11"/>
      <c r="UUY65" s="11"/>
      <c r="UUZ65" s="11"/>
      <c r="UVA65" s="11"/>
      <c r="UVB65" s="11"/>
      <c r="UVC65" s="11"/>
      <c r="UVD65" s="11"/>
      <c r="UVE65" s="11"/>
      <c r="UVF65" s="11"/>
      <c r="UVG65" s="11"/>
      <c r="UVH65" s="11"/>
      <c r="UVI65" s="11"/>
      <c r="UVJ65" s="11"/>
      <c r="UVK65" s="11"/>
      <c r="UVL65" s="11"/>
      <c r="UVM65" s="11"/>
      <c r="UVN65" s="11"/>
      <c r="UVO65" s="11"/>
      <c r="UVP65" s="11"/>
      <c r="UVQ65" s="11"/>
      <c r="UVR65" s="11"/>
      <c r="UVS65" s="11"/>
      <c r="UVT65" s="11"/>
      <c r="UVU65" s="11"/>
      <c r="UVV65" s="11"/>
      <c r="UVW65" s="11"/>
      <c r="UVX65" s="11"/>
      <c r="UVY65" s="11"/>
      <c r="UVZ65" s="11"/>
      <c r="UWA65" s="11"/>
      <c r="UWB65" s="11"/>
      <c r="UWC65" s="11"/>
      <c r="UWD65" s="11"/>
      <c r="UWE65" s="11"/>
      <c r="UWF65" s="11"/>
      <c r="UWG65" s="11"/>
      <c r="UWH65" s="11"/>
      <c r="UWI65" s="11"/>
      <c r="UWJ65" s="11"/>
      <c r="UWK65" s="11"/>
      <c r="UWL65" s="11"/>
      <c r="UWM65" s="11"/>
      <c r="UWN65" s="11"/>
      <c r="UWO65" s="11"/>
      <c r="UWP65" s="11"/>
      <c r="UWQ65" s="11"/>
      <c r="UWR65" s="11"/>
      <c r="UWS65" s="11"/>
      <c r="UWT65" s="11"/>
      <c r="UWU65" s="11"/>
      <c r="UWV65" s="11"/>
      <c r="UWW65" s="11"/>
      <c r="UWX65" s="11"/>
      <c r="UWY65" s="11"/>
      <c r="UWZ65" s="11"/>
      <c r="UXA65" s="11"/>
      <c r="UXB65" s="11"/>
      <c r="UXC65" s="11"/>
      <c r="UXD65" s="11"/>
      <c r="UXE65" s="11"/>
      <c r="UXF65" s="11"/>
      <c r="UXG65" s="11"/>
      <c r="UXH65" s="11"/>
      <c r="UXI65" s="11"/>
      <c r="UXJ65" s="11"/>
      <c r="UXK65" s="11"/>
      <c r="UXL65" s="11"/>
      <c r="UXM65" s="11"/>
      <c r="UXN65" s="11"/>
      <c r="UXO65" s="11"/>
      <c r="UXP65" s="11"/>
      <c r="UXQ65" s="11"/>
      <c r="UXR65" s="11"/>
      <c r="UXS65" s="11"/>
      <c r="UXT65" s="11"/>
      <c r="UXU65" s="11"/>
      <c r="UXV65" s="11"/>
      <c r="UXW65" s="11"/>
      <c r="UXX65" s="11"/>
      <c r="UXY65" s="11"/>
      <c r="UXZ65" s="11"/>
      <c r="UYA65" s="11"/>
      <c r="UYB65" s="11"/>
      <c r="UYC65" s="11"/>
      <c r="UYD65" s="11"/>
      <c r="UYE65" s="11"/>
      <c r="UYF65" s="11"/>
      <c r="UYG65" s="11"/>
      <c r="UYH65" s="11"/>
      <c r="UYI65" s="11"/>
      <c r="UYJ65" s="11"/>
      <c r="UYK65" s="11"/>
      <c r="UYL65" s="11"/>
      <c r="UYM65" s="11"/>
      <c r="UYN65" s="11"/>
      <c r="UYO65" s="11"/>
      <c r="UYP65" s="11"/>
      <c r="UYQ65" s="11"/>
      <c r="UYR65" s="11"/>
      <c r="UYS65" s="11"/>
      <c r="UYT65" s="11"/>
      <c r="UYU65" s="11"/>
      <c r="UYV65" s="11"/>
      <c r="UYW65" s="11"/>
      <c r="UYX65" s="11"/>
      <c r="UYY65" s="11"/>
      <c r="UYZ65" s="11"/>
      <c r="UZA65" s="11"/>
      <c r="UZB65" s="11"/>
      <c r="UZC65" s="11"/>
      <c r="UZD65" s="11"/>
      <c r="UZE65" s="11"/>
      <c r="UZF65" s="11"/>
      <c r="UZG65" s="11"/>
      <c r="UZH65" s="11"/>
      <c r="UZI65" s="11"/>
      <c r="UZJ65" s="11"/>
      <c r="UZK65" s="11"/>
      <c r="UZL65" s="11"/>
      <c r="UZM65" s="11"/>
      <c r="UZN65" s="11"/>
      <c r="UZO65" s="11"/>
      <c r="UZP65" s="11"/>
      <c r="UZQ65" s="11"/>
      <c r="UZR65" s="11"/>
      <c r="UZS65" s="11"/>
      <c r="UZT65" s="11"/>
      <c r="UZU65" s="11"/>
      <c r="UZV65" s="11"/>
      <c r="UZW65" s="11"/>
      <c r="UZX65" s="11"/>
      <c r="UZY65" s="11"/>
      <c r="UZZ65" s="11"/>
      <c r="VAA65" s="11"/>
      <c r="VAB65" s="11"/>
      <c r="VAC65" s="11"/>
      <c r="VAD65" s="11"/>
      <c r="VAE65" s="11"/>
      <c r="VAF65" s="11"/>
      <c r="VAG65" s="11"/>
      <c r="VAH65" s="11"/>
      <c r="VAI65" s="11"/>
      <c r="VAJ65" s="11"/>
      <c r="VAK65" s="11"/>
      <c r="VAL65" s="11"/>
      <c r="VAM65" s="11"/>
      <c r="VAN65" s="11"/>
      <c r="VAO65" s="11"/>
      <c r="VAP65" s="11"/>
      <c r="VAQ65" s="11"/>
      <c r="VAR65" s="11"/>
      <c r="VAS65" s="11"/>
      <c r="VAT65" s="11"/>
      <c r="VAU65" s="11"/>
      <c r="VAV65" s="11"/>
      <c r="VAW65" s="11"/>
      <c r="VAX65" s="11"/>
      <c r="VAY65" s="11"/>
      <c r="VAZ65" s="11"/>
      <c r="VBA65" s="11"/>
      <c r="VBB65" s="11"/>
      <c r="VBC65" s="11"/>
      <c r="VBD65" s="11"/>
      <c r="VBE65" s="11"/>
      <c r="VBF65" s="11"/>
      <c r="VBG65" s="11"/>
      <c r="VBH65" s="11"/>
      <c r="VBI65" s="11"/>
      <c r="VBJ65" s="11"/>
      <c r="VBK65" s="11"/>
      <c r="VBL65" s="11"/>
      <c r="VBM65" s="11"/>
      <c r="VBN65" s="11"/>
      <c r="VBO65" s="11"/>
      <c r="VBP65" s="11"/>
      <c r="VBQ65" s="11"/>
      <c r="VBR65" s="11"/>
      <c r="VBS65" s="11"/>
      <c r="VBT65" s="11"/>
      <c r="VBU65" s="11"/>
      <c r="VBV65" s="11"/>
      <c r="VBW65" s="11"/>
      <c r="VBX65" s="11"/>
      <c r="VBY65" s="11"/>
      <c r="VBZ65" s="11"/>
      <c r="VCA65" s="11"/>
      <c r="VCB65" s="11"/>
      <c r="VCC65" s="11"/>
      <c r="VCD65" s="11"/>
      <c r="VCE65" s="11"/>
      <c r="VCF65" s="11"/>
      <c r="VCG65" s="11"/>
      <c r="VCH65" s="11"/>
      <c r="VCI65" s="11"/>
      <c r="VCJ65" s="11"/>
      <c r="VCK65" s="11"/>
      <c r="VCL65" s="11"/>
      <c r="VCM65" s="11"/>
      <c r="VCN65" s="11"/>
      <c r="VCO65" s="11"/>
      <c r="VCP65" s="11"/>
      <c r="VCQ65" s="11"/>
      <c r="VCR65" s="11"/>
      <c r="VCS65" s="11"/>
      <c r="VCT65" s="11"/>
      <c r="VCU65" s="11"/>
      <c r="VCV65" s="11"/>
      <c r="VCW65" s="11"/>
      <c r="VCX65" s="11"/>
      <c r="VCY65" s="11"/>
      <c r="VCZ65" s="11"/>
      <c r="VDA65" s="11"/>
      <c r="VDB65" s="11"/>
      <c r="VDC65" s="11"/>
      <c r="VDD65" s="11"/>
      <c r="VDE65" s="11"/>
      <c r="VDF65" s="11"/>
      <c r="VDG65" s="11"/>
      <c r="VDH65" s="11"/>
      <c r="VDI65" s="11"/>
      <c r="VDJ65" s="11"/>
      <c r="VDK65" s="11"/>
      <c r="VDL65" s="11"/>
      <c r="VDM65" s="11"/>
      <c r="VDN65" s="11"/>
      <c r="VDO65" s="11"/>
      <c r="VDP65" s="11"/>
      <c r="VDQ65" s="11"/>
      <c r="VDR65" s="11"/>
      <c r="VDS65" s="11"/>
      <c r="VDT65" s="11"/>
      <c r="VDU65" s="11"/>
      <c r="VDV65" s="11"/>
      <c r="VDW65" s="11"/>
      <c r="VDX65" s="11"/>
      <c r="VDY65" s="11"/>
      <c r="VDZ65" s="11"/>
      <c r="VEA65" s="11"/>
      <c r="VEB65" s="11"/>
      <c r="VEC65" s="11"/>
      <c r="VED65" s="11"/>
      <c r="VEE65" s="11"/>
      <c r="VEF65" s="11"/>
      <c r="VEG65" s="11"/>
      <c r="VEH65" s="11"/>
      <c r="VEI65" s="11"/>
      <c r="VEJ65" s="11"/>
      <c r="VEK65" s="11"/>
      <c r="VEL65" s="11"/>
      <c r="VEM65" s="11"/>
      <c r="VEN65" s="11"/>
      <c r="VEO65" s="11"/>
      <c r="VEP65" s="11"/>
      <c r="VEQ65" s="11"/>
      <c r="VER65" s="11"/>
      <c r="VES65" s="11"/>
      <c r="VET65" s="11"/>
      <c r="VEU65" s="11"/>
      <c r="VEV65" s="11"/>
      <c r="VEW65" s="11"/>
      <c r="VEX65" s="11"/>
      <c r="VEY65" s="11"/>
      <c r="VEZ65" s="11"/>
      <c r="VFA65" s="11"/>
      <c r="VFB65" s="11"/>
      <c r="VFC65" s="11"/>
      <c r="VFD65" s="11"/>
      <c r="VFE65" s="11"/>
      <c r="VFF65" s="11"/>
      <c r="VFG65" s="11"/>
      <c r="VFH65" s="11"/>
      <c r="VFI65" s="11"/>
      <c r="VFJ65" s="11"/>
      <c r="VFK65" s="11"/>
      <c r="VFL65" s="11"/>
      <c r="VFM65" s="11"/>
      <c r="VFN65" s="11"/>
      <c r="VFO65" s="11"/>
      <c r="VFP65" s="11"/>
      <c r="VFQ65" s="11"/>
      <c r="VFR65" s="11"/>
      <c r="VFS65" s="11"/>
      <c r="VFT65" s="11"/>
      <c r="VFU65" s="11"/>
      <c r="VFV65" s="11"/>
      <c r="VFW65" s="11"/>
      <c r="VFX65" s="11"/>
      <c r="VFY65" s="11"/>
      <c r="VFZ65" s="11"/>
      <c r="VGA65" s="11"/>
      <c r="VGB65" s="11"/>
      <c r="VGC65" s="11"/>
      <c r="VGD65" s="11"/>
      <c r="VGE65" s="11"/>
      <c r="VGF65" s="11"/>
      <c r="VGG65" s="11"/>
      <c r="VGH65" s="11"/>
      <c r="VGI65" s="11"/>
      <c r="VGJ65" s="11"/>
      <c r="VGK65" s="11"/>
      <c r="VGL65" s="11"/>
      <c r="VGM65" s="11"/>
      <c r="VGN65" s="11"/>
      <c r="VGO65" s="11"/>
      <c r="VGP65" s="11"/>
      <c r="VGQ65" s="11"/>
      <c r="VGR65" s="11"/>
      <c r="VGS65" s="11"/>
      <c r="VGT65" s="11"/>
      <c r="VGU65" s="11"/>
      <c r="VGV65" s="11"/>
      <c r="VGW65" s="11"/>
      <c r="VGX65" s="11"/>
      <c r="VGY65" s="11"/>
      <c r="VGZ65" s="11"/>
      <c r="VHA65" s="11"/>
      <c r="VHB65" s="11"/>
      <c r="VHC65" s="11"/>
      <c r="VHD65" s="11"/>
      <c r="VHE65" s="11"/>
      <c r="VHF65" s="11"/>
      <c r="VHG65" s="11"/>
      <c r="VHH65" s="11"/>
      <c r="VHI65" s="11"/>
      <c r="VHJ65" s="11"/>
      <c r="VHK65" s="11"/>
      <c r="VHL65" s="11"/>
      <c r="VHM65" s="11"/>
      <c r="VHN65" s="11"/>
      <c r="VHO65" s="11"/>
      <c r="VHP65" s="11"/>
      <c r="VHQ65" s="11"/>
      <c r="VHR65" s="11"/>
      <c r="VHS65" s="11"/>
      <c r="VHT65" s="11"/>
      <c r="VHU65" s="11"/>
      <c r="VHV65" s="11"/>
      <c r="VHW65" s="11"/>
      <c r="VHX65" s="11"/>
      <c r="VHY65" s="11"/>
      <c r="VHZ65" s="11"/>
      <c r="VIA65" s="11"/>
      <c r="VIB65" s="11"/>
      <c r="VIC65" s="11"/>
      <c r="VID65" s="11"/>
      <c r="VIE65" s="11"/>
      <c r="VIF65" s="11"/>
      <c r="VIG65" s="11"/>
      <c r="VIH65" s="11"/>
      <c r="VII65" s="11"/>
      <c r="VIJ65" s="11"/>
      <c r="VIK65" s="11"/>
      <c r="VIL65" s="11"/>
      <c r="VIM65" s="11"/>
      <c r="VIN65" s="11"/>
      <c r="VIO65" s="11"/>
      <c r="VIP65" s="11"/>
      <c r="VIQ65" s="11"/>
      <c r="VIR65" s="11"/>
      <c r="VIS65" s="11"/>
      <c r="VIT65" s="11"/>
      <c r="VIU65" s="11"/>
      <c r="VIV65" s="11"/>
      <c r="VIW65" s="11"/>
      <c r="VIX65" s="11"/>
      <c r="VIY65" s="11"/>
      <c r="VIZ65" s="11"/>
      <c r="VJA65" s="11"/>
      <c r="VJB65" s="11"/>
      <c r="VJC65" s="11"/>
      <c r="VJD65" s="11"/>
      <c r="VJE65" s="11"/>
      <c r="VJF65" s="11"/>
      <c r="VJG65" s="11"/>
      <c r="VJH65" s="11"/>
      <c r="VJI65" s="11"/>
      <c r="VJJ65" s="11"/>
      <c r="VJK65" s="11"/>
      <c r="VJL65" s="11"/>
      <c r="VJM65" s="11"/>
      <c r="VJN65" s="11"/>
      <c r="VJO65" s="11"/>
      <c r="VJP65" s="11"/>
      <c r="VJQ65" s="11"/>
      <c r="VJR65" s="11"/>
      <c r="VJS65" s="11"/>
      <c r="VJT65" s="11"/>
      <c r="VJU65" s="11"/>
      <c r="VJV65" s="11"/>
      <c r="VJW65" s="11"/>
      <c r="VJX65" s="11"/>
      <c r="VJY65" s="11"/>
      <c r="VJZ65" s="11"/>
      <c r="VKA65" s="11"/>
      <c r="VKB65" s="11"/>
      <c r="VKC65" s="11"/>
      <c r="VKD65" s="11"/>
      <c r="VKE65" s="11"/>
      <c r="VKF65" s="11"/>
      <c r="VKG65" s="11"/>
      <c r="VKH65" s="11"/>
      <c r="VKI65" s="11"/>
      <c r="VKJ65" s="11"/>
      <c r="VKK65" s="11"/>
      <c r="VKL65" s="11"/>
      <c r="VKM65" s="11"/>
      <c r="VKN65" s="11"/>
      <c r="VKO65" s="11"/>
      <c r="VKP65" s="11"/>
      <c r="VKQ65" s="11"/>
      <c r="VKR65" s="11"/>
      <c r="VKS65" s="11"/>
      <c r="VKT65" s="11"/>
      <c r="VKU65" s="11"/>
      <c r="VKV65" s="11"/>
      <c r="VKW65" s="11"/>
      <c r="VKX65" s="11"/>
      <c r="VKY65" s="11"/>
      <c r="VKZ65" s="11"/>
      <c r="VLA65" s="11"/>
      <c r="VLB65" s="11"/>
      <c r="VLC65" s="11"/>
      <c r="VLD65" s="11"/>
      <c r="VLE65" s="11"/>
      <c r="VLF65" s="11"/>
      <c r="VLG65" s="11"/>
      <c r="VLH65" s="11"/>
      <c r="VLI65" s="11"/>
      <c r="VLJ65" s="11"/>
      <c r="VLK65" s="11"/>
      <c r="VLL65" s="11"/>
      <c r="VLM65" s="11"/>
      <c r="VLN65" s="11"/>
      <c r="VLO65" s="11"/>
      <c r="VLP65" s="11"/>
      <c r="VLQ65" s="11"/>
      <c r="VLR65" s="11"/>
      <c r="VLS65" s="11"/>
      <c r="VLT65" s="11"/>
      <c r="VLU65" s="11"/>
      <c r="VLV65" s="11"/>
      <c r="VLW65" s="11"/>
      <c r="VLX65" s="11"/>
      <c r="VLY65" s="11"/>
      <c r="VLZ65" s="11"/>
      <c r="VMA65" s="11"/>
      <c r="VMB65" s="11"/>
      <c r="VMC65" s="11"/>
      <c r="VMD65" s="11"/>
      <c r="VME65" s="11"/>
      <c r="VMF65" s="11"/>
      <c r="VMG65" s="11"/>
      <c r="VMH65" s="11"/>
      <c r="VMI65" s="11"/>
      <c r="VMJ65" s="11"/>
      <c r="VMK65" s="11"/>
      <c r="VML65" s="11"/>
      <c r="VMM65" s="11"/>
      <c r="VMN65" s="11"/>
      <c r="VMO65" s="11"/>
      <c r="VMP65" s="11"/>
      <c r="VMQ65" s="11"/>
      <c r="VMR65" s="11"/>
      <c r="VMS65" s="11"/>
      <c r="VMT65" s="11"/>
      <c r="VMU65" s="11"/>
      <c r="VMV65" s="11"/>
      <c r="VMW65" s="11"/>
      <c r="VMX65" s="11"/>
      <c r="VMY65" s="11"/>
      <c r="VMZ65" s="11"/>
      <c r="VNA65" s="11"/>
      <c r="VNB65" s="11"/>
      <c r="VNC65" s="11"/>
      <c r="VND65" s="11"/>
      <c r="VNE65" s="11"/>
      <c r="VNF65" s="11"/>
      <c r="VNG65" s="11"/>
      <c r="VNH65" s="11"/>
      <c r="VNI65" s="11"/>
      <c r="VNJ65" s="11"/>
      <c r="VNK65" s="11"/>
      <c r="VNL65" s="11"/>
      <c r="VNM65" s="11"/>
      <c r="VNN65" s="11"/>
      <c r="VNO65" s="11"/>
      <c r="VNP65" s="11"/>
      <c r="VNQ65" s="11"/>
      <c r="VNR65" s="11"/>
      <c r="VNS65" s="11"/>
      <c r="VNT65" s="11"/>
      <c r="VNU65" s="11"/>
      <c r="VNV65" s="11"/>
      <c r="VNW65" s="11"/>
      <c r="VNX65" s="11"/>
      <c r="VNY65" s="11"/>
      <c r="VNZ65" s="11"/>
      <c r="VOA65" s="11"/>
      <c r="VOB65" s="11"/>
      <c r="VOC65" s="11"/>
      <c r="VOD65" s="11"/>
      <c r="VOE65" s="11"/>
      <c r="VOF65" s="11"/>
      <c r="VOG65" s="11"/>
      <c r="VOH65" s="11"/>
      <c r="VOI65" s="11"/>
      <c r="VOJ65" s="11"/>
      <c r="VOK65" s="11"/>
      <c r="VOL65" s="11"/>
      <c r="VOM65" s="11"/>
      <c r="VON65" s="11"/>
      <c r="VOO65" s="11"/>
      <c r="VOP65" s="11"/>
      <c r="VOQ65" s="11"/>
      <c r="VOR65" s="11"/>
      <c r="VOS65" s="11"/>
      <c r="VOT65" s="11"/>
      <c r="VOU65" s="11"/>
      <c r="VOV65" s="11"/>
      <c r="VOW65" s="11"/>
      <c r="VOX65" s="11"/>
      <c r="VOY65" s="11"/>
      <c r="VOZ65" s="11"/>
      <c r="VPA65" s="11"/>
      <c r="VPB65" s="11"/>
      <c r="VPC65" s="11"/>
      <c r="VPD65" s="11"/>
      <c r="VPE65" s="11"/>
      <c r="VPF65" s="11"/>
      <c r="VPG65" s="11"/>
      <c r="VPH65" s="11"/>
      <c r="VPI65" s="11"/>
      <c r="VPJ65" s="11"/>
      <c r="VPK65" s="11"/>
      <c r="VPL65" s="11"/>
      <c r="VPM65" s="11"/>
      <c r="VPN65" s="11"/>
      <c r="VPO65" s="11"/>
      <c r="VPP65" s="11"/>
      <c r="VPQ65" s="11"/>
      <c r="VPR65" s="11"/>
      <c r="VPS65" s="11"/>
      <c r="VPT65" s="11"/>
      <c r="VPU65" s="11"/>
      <c r="VPV65" s="11"/>
      <c r="VPW65" s="11"/>
      <c r="VPX65" s="11"/>
      <c r="VPY65" s="11"/>
      <c r="VPZ65" s="11"/>
      <c r="VQA65" s="11"/>
      <c r="VQB65" s="11"/>
      <c r="VQC65" s="11"/>
      <c r="VQD65" s="11"/>
      <c r="VQE65" s="11"/>
      <c r="VQF65" s="11"/>
      <c r="VQG65" s="11"/>
      <c r="VQH65" s="11"/>
      <c r="VQI65" s="11"/>
      <c r="VQJ65" s="11"/>
      <c r="VQK65" s="11"/>
      <c r="VQL65" s="11"/>
      <c r="VQM65" s="11"/>
      <c r="VQN65" s="11"/>
      <c r="VQO65" s="11"/>
      <c r="VQP65" s="11"/>
      <c r="VQQ65" s="11"/>
      <c r="VQR65" s="11"/>
      <c r="VQS65" s="11"/>
      <c r="VQT65" s="11"/>
      <c r="VQU65" s="11"/>
      <c r="VQV65" s="11"/>
      <c r="VQW65" s="11"/>
      <c r="VQX65" s="11"/>
      <c r="VQY65" s="11"/>
      <c r="VQZ65" s="11"/>
      <c r="VRA65" s="11"/>
      <c r="VRB65" s="11"/>
      <c r="VRC65" s="11"/>
      <c r="VRD65" s="11"/>
      <c r="VRE65" s="11"/>
      <c r="VRF65" s="11"/>
      <c r="VRG65" s="11"/>
      <c r="VRH65" s="11"/>
      <c r="VRI65" s="11"/>
      <c r="VRJ65" s="11"/>
      <c r="VRK65" s="11"/>
      <c r="VRL65" s="11"/>
      <c r="VRM65" s="11"/>
      <c r="VRN65" s="11"/>
      <c r="VRO65" s="11"/>
      <c r="VRP65" s="11"/>
      <c r="VRQ65" s="11"/>
      <c r="VRR65" s="11"/>
      <c r="VRS65" s="11"/>
      <c r="VRT65" s="11"/>
      <c r="VRU65" s="11"/>
      <c r="VRV65" s="11"/>
      <c r="VRW65" s="11"/>
      <c r="VRX65" s="11"/>
      <c r="VRY65" s="11"/>
      <c r="VRZ65" s="11"/>
      <c r="VSA65" s="11"/>
      <c r="VSB65" s="11"/>
      <c r="VSC65" s="11"/>
      <c r="VSD65" s="11"/>
      <c r="VSE65" s="11"/>
      <c r="VSF65" s="11"/>
      <c r="VSG65" s="11"/>
      <c r="VSH65" s="11"/>
      <c r="VSI65" s="11"/>
      <c r="VSJ65" s="11"/>
      <c r="VSK65" s="11"/>
      <c r="VSL65" s="11"/>
      <c r="VSM65" s="11"/>
      <c r="VSN65" s="11"/>
      <c r="VSO65" s="11"/>
      <c r="VSP65" s="11"/>
      <c r="VSQ65" s="11"/>
      <c r="VSR65" s="11"/>
      <c r="VSS65" s="11"/>
      <c r="VST65" s="11"/>
      <c r="VSU65" s="11"/>
      <c r="VSV65" s="11"/>
      <c r="VSW65" s="11"/>
      <c r="VSX65" s="11"/>
      <c r="VSY65" s="11"/>
      <c r="VSZ65" s="11"/>
      <c r="VTA65" s="11"/>
      <c r="VTB65" s="11"/>
      <c r="VTC65" s="11"/>
      <c r="VTD65" s="11"/>
      <c r="VTE65" s="11"/>
      <c r="VTF65" s="11"/>
      <c r="VTG65" s="11"/>
      <c r="VTH65" s="11"/>
      <c r="VTI65" s="11"/>
      <c r="VTJ65" s="11"/>
      <c r="VTK65" s="11"/>
      <c r="VTL65" s="11"/>
      <c r="VTM65" s="11"/>
      <c r="VTN65" s="11"/>
      <c r="VTO65" s="11"/>
      <c r="VTP65" s="11"/>
      <c r="VTQ65" s="11"/>
      <c r="VTR65" s="11"/>
      <c r="VTS65" s="11"/>
      <c r="VTT65" s="11"/>
      <c r="VTU65" s="11"/>
      <c r="VTV65" s="11"/>
      <c r="VTW65" s="11"/>
      <c r="VTX65" s="11"/>
      <c r="VTY65" s="11"/>
      <c r="VTZ65" s="11"/>
      <c r="VUA65" s="11"/>
      <c r="VUB65" s="11"/>
      <c r="VUC65" s="11"/>
      <c r="VUD65" s="11"/>
      <c r="VUE65" s="11"/>
      <c r="VUF65" s="11"/>
      <c r="VUG65" s="11"/>
      <c r="VUH65" s="11"/>
      <c r="VUI65" s="11"/>
      <c r="VUJ65" s="11"/>
      <c r="VUK65" s="11"/>
      <c r="VUL65" s="11"/>
      <c r="VUM65" s="11"/>
      <c r="VUN65" s="11"/>
      <c r="VUO65" s="11"/>
      <c r="VUP65" s="11"/>
      <c r="VUQ65" s="11"/>
      <c r="VUR65" s="11"/>
      <c r="VUS65" s="11"/>
      <c r="VUT65" s="11"/>
      <c r="VUU65" s="11"/>
      <c r="VUV65" s="11"/>
      <c r="VUW65" s="11"/>
      <c r="VUX65" s="11"/>
      <c r="VUY65" s="11"/>
      <c r="VUZ65" s="11"/>
      <c r="VVA65" s="11"/>
      <c r="VVB65" s="11"/>
      <c r="VVC65" s="11"/>
      <c r="VVD65" s="11"/>
      <c r="VVE65" s="11"/>
      <c r="VVF65" s="11"/>
      <c r="VVG65" s="11"/>
      <c r="VVH65" s="11"/>
      <c r="VVI65" s="11"/>
      <c r="VVJ65" s="11"/>
      <c r="VVK65" s="11"/>
      <c r="VVL65" s="11"/>
      <c r="VVM65" s="11"/>
      <c r="VVN65" s="11"/>
      <c r="VVO65" s="11"/>
      <c r="VVP65" s="11"/>
      <c r="VVQ65" s="11"/>
      <c r="VVR65" s="11"/>
      <c r="VVS65" s="11"/>
      <c r="VVT65" s="11"/>
      <c r="VVU65" s="11"/>
      <c r="VVV65" s="11"/>
      <c r="VVW65" s="11"/>
      <c r="VVX65" s="11"/>
      <c r="VVY65" s="11"/>
      <c r="VVZ65" s="11"/>
      <c r="VWA65" s="11"/>
      <c r="VWB65" s="11"/>
      <c r="VWC65" s="11"/>
      <c r="VWD65" s="11"/>
      <c r="VWE65" s="11"/>
      <c r="VWF65" s="11"/>
      <c r="VWG65" s="11"/>
      <c r="VWH65" s="11"/>
      <c r="VWI65" s="11"/>
      <c r="VWJ65" s="11"/>
      <c r="VWK65" s="11"/>
      <c r="VWL65" s="11"/>
      <c r="VWM65" s="11"/>
      <c r="VWN65" s="11"/>
      <c r="VWO65" s="11"/>
      <c r="VWP65" s="11"/>
      <c r="VWQ65" s="11"/>
      <c r="VWR65" s="11"/>
      <c r="VWS65" s="11"/>
      <c r="VWT65" s="11"/>
      <c r="VWU65" s="11"/>
      <c r="VWV65" s="11"/>
      <c r="VWW65" s="11"/>
      <c r="VWX65" s="11"/>
      <c r="VWY65" s="11"/>
      <c r="VWZ65" s="11"/>
      <c r="VXA65" s="11"/>
      <c r="VXB65" s="11"/>
      <c r="VXC65" s="11"/>
      <c r="VXD65" s="11"/>
      <c r="VXE65" s="11"/>
      <c r="VXF65" s="11"/>
      <c r="VXG65" s="11"/>
      <c r="VXH65" s="11"/>
      <c r="VXI65" s="11"/>
      <c r="VXJ65" s="11"/>
      <c r="VXK65" s="11"/>
      <c r="VXL65" s="11"/>
      <c r="VXM65" s="11"/>
      <c r="VXN65" s="11"/>
      <c r="VXO65" s="11"/>
      <c r="VXP65" s="11"/>
      <c r="VXQ65" s="11"/>
      <c r="VXR65" s="11"/>
      <c r="VXS65" s="11"/>
      <c r="VXT65" s="11"/>
      <c r="VXU65" s="11"/>
      <c r="VXV65" s="11"/>
      <c r="VXW65" s="11"/>
      <c r="VXX65" s="11"/>
      <c r="VXY65" s="11"/>
      <c r="VXZ65" s="11"/>
      <c r="VYA65" s="11"/>
      <c r="VYB65" s="11"/>
      <c r="VYC65" s="11"/>
      <c r="VYD65" s="11"/>
      <c r="VYE65" s="11"/>
      <c r="VYF65" s="11"/>
      <c r="VYG65" s="11"/>
      <c r="VYH65" s="11"/>
      <c r="VYI65" s="11"/>
      <c r="VYJ65" s="11"/>
      <c r="VYK65" s="11"/>
      <c r="VYL65" s="11"/>
      <c r="VYM65" s="11"/>
      <c r="VYN65" s="11"/>
      <c r="VYO65" s="11"/>
      <c r="VYP65" s="11"/>
      <c r="VYQ65" s="11"/>
      <c r="VYR65" s="11"/>
      <c r="VYS65" s="11"/>
      <c r="VYT65" s="11"/>
      <c r="VYU65" s="11"/>
      <c r="VYV65" s="11"/>
      <c r="VYW65" s="11"/>
      <c r="VYX65" s="11"/>
      <c r="VYY65" s="11"/>
      <c r="VYZ65" s="11"/>
      <c r="VZA65" s="11"/>
      <c r="VZB65" s="11"/>
      <c r="VZC65" s="11"/>
      <c r="VZD65" s="11"/>
      <c r="VZE65" s="11"/>
      <c r="VZF65" s="11"/>
      <c r="VZG65" s="11"/>
      <c r="VZH65" s="11"/>
      <c r="VZI65" s="11"/>
      <c r="VZJ65" s="11"/>
      <c r="VZK65" s="11"/>
      <c r="VZL65" s="11"/>
      <c r="VZM65" s="11"/>
      <c r="VZN65" s="11"/>
      <c r="VZO65" s="11"/>
      <c r="VZP65" s="11"/>
      <c r="VZQ65" s="11"/>
      <c r="VZR65" s="11"/>
      <c r="VZS65" s="11"/>
      <c r="VZT65" s="11"/>
      <c r="VZU65" s="11"/>
      <c r="VZV65" s="11"/>
      <c r="VZW65" s="11"/>
      <c r="VZX65" s="11"/>
      <c r="VZY65" s="11"/>
      <c r="VZZ65" s="11"/>
      <c r="WAA65" s="11"/>
      <c r="WAB65" s="11"/>
      <c r="WAC65" s="11"/>
      <c r="WAD65" s="11"/>
      <c r="WAE65" s="11"/>
      <c r="WAF65" s="11"/>
      <c r="WAG65" s="11"/>
      <c r="WAH65" s="11"/>
      <c r="WAI65" s="11"/>
      <c r="WAJ65" s="11"/>
      <c r="WAK65" s="11"/>
      <c r="WAL65" s="11"/>
      <c r="WAM65" s="11"/>
      <c r="WAN65" s="11"/>
      <c r="WAO65" s="11"/>
      <c r="WAP65" s="11"/>
      <c r="WAQ65" s="11"/>
      <c r="WAR65" s="11"/>
      <c r="WAS65" s="11"/>
      <c r="WAT65" s="11"/>
      <c r="WAU65" s="11"/>
      <c r="WAV65" s="11"/>
      <c r="WAW65" s="11"/>
      <c r="WAX65" s="11"/>
      <c r="WAY65" s="11"/>
      <c r="WAZ65" s="11"/>
      <c r="WBA65" s="11"/>
      <c r="WBB65" s="11"/>
      <c r="WBC65" s="11"/>
      <c r="WBD65" s="11"/>
      <c r="WBE65" s="11"/>
      <c r="WBF65" s="11"/>
      <c r="WBG65" s="11"/>
      <c r="WBH65" s="11"/>
      <c r="WBI65" s="11"/>
      <c r="WBJ65" s="11"/>
      <c r="WBK65" s="11"/>
      <c r="WBL65" s="11"/>
      <c r="WBM65" s="11"/>
      <c r="WBN65" s="11"/>
      <c r="WBO65" s="11"/>
      <c r="WBP65" s="11"/>
      <c r="WBQ65" s="11"/>
      <c r="WBR65" s="11"/>
      <c r="WBS65" s="11"/>
      <c r="WBT65" s="11"/>
      <c r="WBU65" s="11"/>
      <c r="WBV65" s="11"/>
      <c r="WBW65" s="11"/>
      <c r="WBX65" s="11"/>
      <c r="WBY65" s="11"/>
      <c r="WBZ65" s="11"/>
      <c r="WCA65" s="11"/>
      <c r="WCB65" s="11"/>
      <c r="WCC65" s="11"/>
      <c r="WCD65" s="11"/>
      <c r="WCE65" s="11"/>
      <c r="WCF65" s="11"/>
      <c r="WCG65" s="11"/>
      <c r="WCH65" s="11"/>
      <c r="WCI65" s="11"/>
      <c r="WCJ65" s="11"/>
      <c r="WCK65" s="11"/>
      <c r="WCL65" s="11"/>
      <c r="WCM65" s="11"/>
      <c r="WCN65" s="11"/>
      <c r="WCO65" s="11"/>
      <c r="WCP65" s="11"/>
      <c r="WCQ65" s="11"/>
      <c r="WCR65" s="11"/>
      <c r="WCS65" s="11"/>
      <c r="WCT65" s="11"/>
      <c r="WCU65" s="11"/>
      <c r="WCV65" s="11"/>
      <c r="WCW65" s="11"/>
      <c r="WCX65" s="11"/>
      <c r="WCY65" s="11"/>
      <c r="WCZ65" s="11"/>
      <c r="WDA65" s="11"/>
      <c r="WDB65" s="11"/>
      <c r="WDC65" s="11"/>
      <c r="WDD65" s="11"/>
      <c r="WDE65" s="11"/>
      <c r="WDF65" s="11"/>
      <c r="WDG65" s="11"/>
      <c r="WDH65" s="11"/>
      <c r="WDI65" s="11"/>
      <c r="WDJ65" s="11"/>
      <c r="WDK65" s="11"/>
      <c r="WDL65" s="11"/>
      <c r="WDM65" s="11"/>
      <c r="WDN65" s="11"/>
      <c r="WDO65" s="11"/>
      <c r="WDP65" s="11"/>
      <c r="WDQ65" s="11"/>
      <c r="WDR65" s="11"/>
      <c r="WDS65" s="11"/>
      <c r="WDT65" s="11"/>
      <c r="WDU65" s="11"/>
      <c r="WDV65" s="11"/>
      <c r="WDW65" s="11"/>
      <c r="WDX65" s="11"/>
      <c r="WDY65" s="11"/>
      <c r="WDZ65" s="11"/>
      <c r="WEA65" s="11"/>
      <c r="WEB65" s="11"/>
      <c r="WEC65" s="11"/>
      <c r="WED65" s="11"/>
      <c r="WEE65" s="11"/>
      <c r="WEF65" s="11"/>
      <c r="WEG65" s="11"/>
      <c r="WEH65" s="11"/>
      <c r="WEI65" s="11"/>
      <c r="WEJ65" s="11"/>
      <c r="WEK65" s="11"/>
      <c r="WEL65" s="11"/>
      <c r="WEM65" s="11"/>
      <c r="WEN65" s="11"/>
      <c r="WEO65" s="11"/>
      <c r="WEP65" s="11"/>
      <c r="WEQ65" s="11"/>
      <c r="WER65" s="11"/>
      <c r="WES65" s="11"/>
      <c r="WET65" s="11"/>
      <c r="WEU65" s="11"/>
      <c r="WEV65" s="11"/>
      <c r="WEW65" s="11"/>
      <c r="WEX65" s="11"/>
      <c r="WEY65" s="11"/>
      <c r="WEZ65" s="11"/>
      <c r="WFA65" s="11"/>
      <c r="WFB65" s="11"/>
      <c r="WFC65" s="11"/>
      <c r="WFD65" s="11"/>
      <c r="WFE65" s="11"/>
      <c r="WFF65" s="11"/>
      <c r="WFG65" s="11"/>
      <c r="WFH65" s="11"/>
      <c r="WFI65" s="11"/>
      <c r="WFJ65" s="11"/>
      <c r="WFK65" s="11"/>
      <c r="WFL65" s="11"/>
      <c r="WFM65" s="11"/>
      <c r="WFN65" s="11"/>
      <c r="WFO65" s="11"/>
      <c r="WFP65" s="11"/>
      <c r="WFQ65" s="11"/>
      <c r="WFR65" s="11"/>
      <c r="WFS65" s="11"/>
      <c r="WFT65" s="11"/>
      <c r="WFU65" s="11"/>
      <c r="WFV65" s="11"/>
      <c r="WFW65" s="11"/>
      <c r="WFX65" s="11"/>
      <c r="WFY65" s="11"/>
      <c r="WFZ65" s="11"/>
      <c r="WGA65" s="11"/>
      <c r="WGB65" s="11"/>
      <c r="WGC65" s="11"/>
      <c r="WGD65" s="11"/>
      <c r="WGE65" s="11"/>
      <c r="WGF65" s="11"/>
      <c r="WGG65" s="11"/>
      <c r="WGH65" s="11"/>
      <c r="WGI65" s="11"/>
      <c r="WGJ65" s="11"/>
      <c r="WGK65" s="11"/>
      <c r="WGL65" s="11"/>
      <c r="WGM65" s="11"/>
      <c r="WGN65" s="11"/>
      <c r="WGO65" s="11"/>
      <c r="WGP65" s="11"/>
      <c r="WGQ65" s="11"/>
      <c r="WGR65" s="11"/>
      <c r="WGS65" s="11"/>
      <c r="WGT65" s="11"/>
      <c r="WGU65" s="11"/>
      <c r="WGV65" s="11"/>
      <c r="WGW65" s="11"/>
      <c r="WGX65" s="11"/>
      <c r="WGY65" s="11"/>
      <c r="WGZ65" s="11"/>
      <c r="WHA65" s="11"/>
      <c r="WHB65" s="11"/>
      <c r="WHC65" s="11"/>
      <c r="WHD65" s="11"/>
      <c r="WHE65" s="11"/>
      <c r="WHF65" s="11"/>
      <c r="WHG65" s="11"/>
      <c r="WHH65" s="11"/>
      <c r="WHI65" s="11"/>
      <c r="WHJ65" s="11"/>
      <c r="WHK65" s="11"/>
      <c r="WHL65" s="11"/>
      <c r="WHM65" s="11"/>
      <c r="WHN65" s="11"/>
      <c r="WHO65" s="11"/>
      <c r="WHP65" s="11"/>
      <c r="WHQ65" s="11"/>
      <c r="WHR65" s="11"/>
      <c r="WHS65" s="11"/>
      <c r="WHT65" s="11"/>
      <c r="WHU65" s="11"/>
      <c r="WHV65" s="11"/>
      <c r="WHW65" s="11"/>
      <c r="WHX65" s="11"/>
      <c r="WHY65" s="11"/>
      <c r="WHZ65" s="11"/>
      <c r="WIA65" s="11"/>
      <c r="WIB65" s="11"/>
      <c r="WIC65" s="11"/>
      <c r="WID65" s="11"/>
      <c r="WIE65" s="11"/>
      <c r="WIF65" s="11"/>
      <c r="WIG65" s="11"/>
      <c r="WIH65" s="11"/>
      <c r="WII65" s="11"/>
      <c r="WIJ65" s="11"/>
      <c r="WIK65" s="11"/>
      <c r="WIL65" s="11"/>
      <c r="WIM65" s="11"/>
      <c r="WIN65" s="11"/>
      <c r="WIO65" s="11"/>
      <c r="WIP65" s="11"/>
      <c r="WIQ65" s="11"/>
      <c r="WIR65" s="11"/>
      <c r="WIS65" s="11"/>
      <c r="WIT65" s="11"/>
      <c r="WIU65" s="11"/>
      <c r="WIV65" s="11"/>
      <c r="WIW65" s="11"/>
      <c r="WIX65" s="11"/>
      <c r="WIY65" s="11"/>
      <c r="WIZ65" s="11"/>
      <c r="WJA65" s="11"/>
      <c r="WJB65" s="11"/>
      <c r="WJC65" s="11"/>
      <c r="WJD65" s="11"/>
      <c r="WJE65" s="11"/>
      <c r="WJF65" s="11"/>
      <c r="WJG65" s="11"/>
      <c r="WJH65" s="11"/>
      <c r="WJI65" s="11"/>
      <c r="WJJ65" s="11"/>
      <c r="WJK65" s="11"/>
      <c r="WJL65" s="11"/>
      <c r="WJM65" s="11"/>
      <c r="WJN65" s="11"/>
      <c r="WJO65" s="11"/>
      <c r="WJP65" s="11"/>
      <c r="WJQ65" s="11"/>
      <c r="WJR65" s="11"/>
      <c r="WJS65" s="11"/>
      <c r="WJT65" s="11"/>
      <c r="WJU65" s="11"/>
      <c r="WJV65" s="11"/>
      <c r="WJW65" s="11"/>
      <c r="WJX65" s="11"/>
      <c r="WJY65" s="11"/>
      <c r="WJZ65" s="11"/>
      <c r="WKA65" s="11"/>
      <c r="WKB65" s="11"/>
      <c r="WKC65" s="11"/>
      <c r="WKD65" s="11"/>
      <c r="WKE65" s="11"/>
      <c r="WKF65" s="11"/>
      <c r="WKG65" s="11"/>
      <c r="WKH65" s="11"/>
      <c r="WKI65" s="11"/>
      <c r="WKJ65" s="11"/>
      <c r="WKK65" s="11"/>
      <c r="WKL65" s="11"/>
      <c r="WKM65" s="11"/>
      <c r="WKN65" s="11"/>
      <c r="WKO65" s="11"/>
      <c r="WKP65" s="11"/>
      <c r="WKQ65" s="11"/>
      <c r="WKR65" s="11"/>
      <c r="WKS65" s="11"/>
      <c r="WKT65" s="11"/>
      <c r="WKU65" s="11"/>
      <c r="WKV65" s="11"/>
      <c r="WKW65" s="11"/>
      <c r="WKX65" s="11"/>
      <c r="WKY65" s="11"/>
      <c r="WKZ65" s="11"/>
      <c r="WLA65" s="11"/>
      <c r="WLB65" s="11"/>
      <c r="WLC65" s="11"/>
      <c r="WLD65" s="11"/>
      <c r="WLE65" s="11"/>
      <c r="WLF65" s="11"/>
      <c r="WLG65" s="11"/>
      <c r="WLH65" s="11"/>
      <c r="WLI65" s="11"/>
      <c r="WLJ65" s="11"/>
      <c r="WLK65" s="11"/>
      <c r="WLL65" s="11"/>
      <c r="WLM65" s="11"/>
      <c r="WLN65" s="11"/>
      <c r="WLO65" s="11"/>
      <c r="WLP65" s="11"/>
      <c r="WLQ65" s="11"/>
      <c r="WLR65" s="11"/>
      <c r="WLS65" s="11"/>
      <c r="WLT65" s="11"/>
      <c r="WLU65" s="11"/>
      <c r="WLV65" s="11"/>
      <c r="WLW65" s="11"/>
      <c r="WLX65" s="11"/>
      <c r="WLY65" s="11"/>
      <c r="WLZ65" s="11"/>
      <c r="WMA65" s="11"/>
      <c r="WMB65" s="11"/>
      <c r="WMC65" s="11"/>
      <c r="WMD65" s="11"/>
      <c r="WME65" s="11"/>
      <c r="WMF65" s="11"/>
      <c r="WMG65" s="11"/>
      <c r="WMH65" s="11"/>
      <c r="WMI65" s="11"/>
      <c r="WMJ65" s="11"/>
      <c r="WMK65" s="11"/>
      <c r="WML65" s="11"/>
      <c r="WMM65" s="11"/>
      <c r="WMN65" s="11"/>
      <c r="WMO65" s="11"/>
      <c r="WMP65" s="11"/>
      <c r="WMQ65" s="11"/>
      <c r="WMR65" s="11"/>
      <c r="WMS65" s="11"/>
      <c r="WMT65" s="11"/>
      <c r="WMU65" s="11"/>
      <c r="WMV65" s="11"/>
      <c r="WMW65" s="11"/>
      <c r="WMX65" s="11"/>
      <c r="WMY65" s="11"/>
      <c r="WMZ65" s="11"/>
      <c r="WNA65" s="11"/>
      <c r="WNB65" s="11"/>
      <c r="WNC65" s="11"/>
      <c r="WND65" s="11"/>
      <c r="WNE65" s="11"/>
      <c r="WNF65" s="11"/>
      <c r="WNG65" s="11"/>
      <c r="WNH65" s="11"/>
      <c r="WNI65" s="11"/>
      <c r="WNJ65" s="11"/>
      <c r="WNK65" s="11"/>
      <c r="WNL65" s="11"/>
      <c r="WNM65" s="11"/>
      <c r="WNN65" s="11"/>
      <c r="WNO65" s="11"/>
      <c r="WNP65" s="11"/>
      <c r="WNQ65" s="11"/>
      <c r="WNR65" s="11"/>
      <c r="WNS65" s="11"/>
      <c r="WNT65" s="11"/>
      <c r="WNU65" s="11"/>
      <c r="WNV65" s="11"/>
      <c r="WNW65" s="11"/>
      <c r="WNX65" s="11"/>
      <c r="WNY65" s="11"/>
      <c r="WNZ65" s="11"/>
      <c r="WOA65" s="11"/>
      <c r="WOB65" s="11"/>
      <c r="WOC65" s="11"/>
      <c r="WOD65" s="11"/>
      <c r="WOE65" s="11"/>
      <c r="WOF65" s="11"/>
      <c r="WOG65" s="11"/>
      <c r="WOH65" s="11"/>
      <c r="WOI65" s="11"/>
      <c r="WOJ65" s="11"/>
      <c r="WOK65" s="11"/>
      <c r="WOL65" s="11"/>
      <c r="WOM65" s="11"/>
      <c r="WON65" s="11"/>
      <c r="WOO65" s="11"/>
      <c r="WOP65" s="11"/>
      <c r="WOQ65" s="11"/>
      <c r="WOR65" s="11"/>
      <c r="WOS65" s="11"/>
      <c r="WOT65" s="11"/>
      <c r="WOU65" s="11"/>
      <c r="WOV65" s="11"/>
      <c r="WOW65" s="11"/>
      <c r="WOX65" s="11"/>
      <c r="WOY65" s="11"/>
      <c r="WOZ65" s="11"/>
      <c r="WPA65" s="11"/>
      <c r="WPB65" s="11"/>
      <c r="WPC65" s="11"/>
      <c r="WPD65" s="11"/>
      <c r="WPE65" s="11"/>
      <c r="WPF65" s="11"/>
      <c r="WPG65" s="11"/>
      <c r="WPH65" s="11"/>
      <c r="WPI65" s="11"/>
      <c r="WPJ65" s="11"/>
      <c r="WPK65" s="11"/>
      <c r="WPL65" s="11"/>
      <c r="WPM65" s="11"/>
      <c r="WPN65" s="11"/>
      <c r="WPO65" s="11"/>
      <c r="WPP65" s="11"/>
      <c r="WPQ65" s="11"/>
      <c r="WPR65" s="11"/>
      <c r="WPS65" s="11"/>
      <c r="WPT65" s="11"/>
      <c r="WPU65" s="11"/>
      <c r="WPV65" s="11"/>
      <c r="WPW65" s="11"/>
      <c r="WPX65" s="11"/>
      <c r="WPY65" s="11"/>
      <c r="WPZ65" s="11"/>
      <c r="WQA65" s="11"/>
      <c r="WQB65" s="11"/>
      <c r="WQC65" s="11"/>
      <c r="WQD65" s="11"/>
      <c r="WQE65" s="11"/>
      <c r="WQF65" s="11"/>
      <c r="WQG65" s="11"/>
      <c r="WQH65" s="11"/>
      <c r="WQI65" s="11"/>
      <c r="WQJ65" s="11"/>
      <c r="WQK65" s="11"/>
      <c r="WQL65" s="11"/>
      <c r="WQM65" s="11"/>
      <c r="WQN65" s="11"/>
      <c r="WQO65" s="11"/>
      <c r="WQP65" s="11"/>
      <c r="WQQ65" s="11"/>
      <c r="WQR65" s="11"/>
      <c r="WQS65" s="11"/>
      <c r="WQT65" s="11"/>
      <c r="WQU65" s="11"/>
      <c r="WQV65" s="11"/>
      <c r="WQW65" s="11"/>
      <c r="WQX65" s="11"/>
      <c r="WQY65" s="11"/>
      <c r="WQZ65" s="11"/>
      <c r="WRA65" s="11"/>
      <c r="WRB65" s="11"/>
      <c r="WRC65" s="11"/>
      <c r="WRD65" s="11"/>
      <c r="WRE65" s="11"/>
      <c r="WRF65" s="11"/>
      <c r="WRG65" s="11"/>
      <c r="WRH65" s="11"/>
      <c r="WRI65" s="11"/>
      <c r="WRJ65" s="11"/>
      <c r="WRK65" s="11"/>
      <c r="WRL65" s="11"/>
      <c r="WRM65" s="11"/>
      <c r="WRN65" s="11"/>
      <c r="WRO65" s="11"/>
      <c r="WRP65" s="11"/>
      <c r="WRQ65" s="11"/>
      <c r="WRR65" s="11"/>
      <c r="WRS65" s="11"/>
      <c r="WRT65" s="11"/>
      <c r="WRU65" s="11"/>
      <c r="WRV65" s="11"/>
      <c r="WRW65" s="11"/>
      <c r="WRX65" s="11"/>
      <c r="WRY65" s="11"/>
      <c r="WRZ65" s="11"/>
      <c r="WSA65" s="11"/>
      <c r="WSB65" s="11"/>
      <c r="WSC65" s="11"/>
      <c r="WSD65" s="11"/>
      <c r="WSE65" s="11"/>
      <c r="WSF65" s="11"/>
      <c r="WSG65" s="11"/>
      <c r="WSH65" s="11"/>
      <c r="WSI65" s="11"/>
      <c r="WSJ65" s="11"/>
      <c r="WSK65" s="11"/>
      <c r="WSL65" s="11"/>
      <c r="WSM65" s="11"/>
      <c r="WSN65" s="11"/>
      <c r="WSO65" s="11"/>
      <c r="WSP65" s="11"/>
      <c r="WSQ65" s="11"/>
      <c r="WSR65" s="11"/>
      <c r="WSS65" s="11"/>
      <c r="WST65" s="11"/>
      <c r="WSU65" s="11"/>
      <c r="WSV65" s="11"/>
      <c r="WSW65" s="11"/>
      <c r="WSX65" s="11"/>
      <c r="WSY65" s="11"/>
      <c r="WSZ65" s="11"/>
      <c r="WTA65" s="11"/>
      <c r="WTB65" s="11"/>
      <c r="WTC65" s="11"/>
      <c r="WTD65" s="11"/>
      <c r="WTE65" s="11"/>
      <c r="WTF65" s="11"/>
      <c r="WTG65" s="11"/>
      <c r="WTH65" s="11"/>
      <c r="WTI65" s="11"/>
      <c r="WTJ65" s="11"/>
      <c r="WTK65" s="11"/>
      <c r="WTL65" s="11"/>
      <c r="WTM65" s="11"/>
      <c r="WTN65" s="11"/>
      <c r="WTO65" s="11"/>
      <c r="WTP65" s="11"/>
      <c r="WTQ65" s="11"/>
      <c r="WTR65" s="11"/>
      <c r="WTS65" s="11"/>
      <c r="WTT65" s="11"/>
      <c r="WTU65" s="11"/>
      <c r="WTV65" s="11"/>
      <c r="WTW65" s="11"/>
      <c r="WTX65" s="11"/>
      <c r="WTY65" s="11"/>
      <c r="WTZ65" s="11"/>
      <c r="WUA65" s="11"/>
      <c r="WUB65" s="11"/>
      <c r="WUC65" s="11"/>
      <c r="WUD65" s="11"/>
      <c r="WUE65" s="11"/>
      <c r="WUF65" s="11"/>
      <c r="WUG65" s="11"/>
      <c r="WUH65" s="11"/>
      <c r="WUI65" s="11"/>
      <c r="WUJ65" s="11"/>
      <c r="WUK65" s="11"/>
      <c r="WUL65" s="11"/>
      <c r="WUM65" s="11"/>
      <c r="WUN65" s="11"/>
    </row>
    <row r="66" spans="1:16108" ht="13" x14ac:dyDescent="0.3">
      <c r="A66" s="18"/>
      <c r="B66" s="197" t="s">
        <v>604</v>
      </c>
      <c r="F66" s="171">
        <v>-20000</v>
      </c>
      <c r="H66" s="199" t="s">
        <v>636</v>
      </c>
      <c r="J66" s="390"/>
      <c r="K66" s="390"/>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c r="AMM66" s="11"/>
      <c r="AMN66" s="11"/>
      <c r="AMO66" s="11"/>
      <c r="AMP66" s="11"/>
      <c r="AMQ66" s="11"/>
      <c r="AMR66" s="11"/>
      <c r="AMS66" s="11"/>
      <c r="AMT66" s="11"/>
      <c r="AMU66" s="11"/>
      <c r="AMV66" s="11"/>
      <c r="AMW66" s="11"/>
      <c r="AMX66" s="11"/>
      <c r="AMY66" s="11"/>
      <c r="AMZ66" s="11"/>
      <c r="ANA66" s="11"/>
      <c r="ANB66" s="11"/>
      <c r="ANC66" s="11"/>
      <c r="AND66" s="11"/>
      <c r="ANE66" s="11"/>
      <c r="ANF66" s="11"/>
      <c r="ANG66" s="11"/>
      <c r="ANH66" s="11"/>
      <c r="ANI66" s="11"/>
      <c r="ANJ66" s="11"/>
      <c r="ANK66" s="11"/>
      <c r="ANL66" s="11"/>
      <c r="ANM66" s="11"/>
      <c r="ANN66" s="11"/>
      <c r="ANO66" s="11"/>
      <c r="ANP66" s="11"/>
      <c r="ANQ66" s="11"/>
      <c r="ANR66" s="11"/>
      <c r="ANS66" s="11"/>
      <c r="ANT66" s="11"/>
      <c r="ANU66" s="11"/>
      <c r="ANV66" s="11"/>
      <c r="ANW66" s="11"/>
      <c r="ANX66" s="11"/>
      <c r="ANY66" s="11"/>
      <c r="ANZ66" s="11"/>
      <c r="AOA66" s="11"/>
      <c r="AOB66" s="11"/>
      <c r="AOC66" s="11"/>
      <c r="AOD66" s="11"/>
      <c r="AOE66" s="11"/>
      <c r="AOF66" s="11"/>
      <c r="AOG66" s="11"/>
      <c r="AOH66" s="11"/>
      <c r="AOI66" s="11"/>
      <c r="AOJ66" s="11"/>
      <c r="AOK66" s="11"/>
      <c r="AOL66" s="11"/>
      <c r="AOM66" s="11"/>
      <c r="AON66" s="11"/>
      <c r="AOO66" s="11"/>
      <c r="AOP66" s="11"/>
      <c r="AOQ66" s="11"/>
      <c r="AOR66" s="11"/>
      <c r="AOS66" s="11"/>
      <c r="AOT66" s="11"/>
      <c r="AOU66" s="11"/>
      <c r="AOV66" s="11"/>
      <c r="AOW66" s="11"/>
      <c r="AOX66" s="11"/>
      <c r="AOY66" s="11"/>
      <c r="AOZ66" s="11"/>
      <c r="APA66" s="11"/>
      <c r="APB66" s="11"/>
      <c r="APC66" s="11"/>
      <c r="APD66" s="11"/>
      <c r="APE66" s="11"/>
      <c r="APF66" s="11"/>
      <c r="APG66" s="11"/>
      <c r="APH66" s="11"/>
      <c r="API66" s="11"/>
      <c r="APJ66" s="11"/>
      <c r="APK66" s="11"/>
      <c r="APL66" s="11"/>
      <c r="APM66" s="11"/>
      <c r="APN66" s="11"/>
      <c r="APO66" s="11"/>
      <c r="APP66" s="11"/>
      <c r="APQ66" s="11"/>
      <c r="APR66" s="11"/>
      <c r="APS66" s="11"/>
      <c r="APT66" s="11"/>
      <c r="APU66" s="11"/>
      <c r="APV66" s="11"/>
      <c r="APW66" s="11"/>
      <c r="APX66" s="11"/>
      <c r="APY66" s="11"/>
      <c r="APZ66" s="11"/>
      <c r="AQA66" s="11"/>
      <c r="AQB66" s="11"/>
      <c r="AQC66" s="11"/>
      <c r="AQD66" s="11"/>
      <c r="AQE66" s="11"/>
      <c r="AQF66" s="11"/>
      <c r="AQG66" s="11"/>
      <c r="AQH66" s="11"/>
      <c r="AQI66" s="11"/>
      <c r="AQJ66" s="11"/>
      <c r="AQK66" s="11"/>
      <c r="AQL66" s="11"/>
      <c r="AQM66" s="11"/>
      <c r="AQN66" s="11"/>
      <c r="AQO66" s="11"/>
      <c r="AQP66" s="11"/>
      <c r="AQQ66" s="11"/>
      <c r="AQR66" s="11"/>
      <c r="AQS66" s="11"/>
      <c r="AQT66" s="11"/>
      <c r="AQU66" s="11"/>
      <c r="AQV66" s="11"/>
      <c r="AQW66" s="11"/>
      <c r="AQX66" s="11"/>
      <c r="AQY66" s="11"/>
      <c r="AQZ66" s="11"/>
      <c r="ARA66" s="11"/>
      <c r="ARB66" s="11"/>
      <c r="ARC66" s="11"/>
      <c r="ARD66" s="11"/>
      <c r="ARE66" s="11"/>
      <c r="ARF66" s="11"/>
      <c r="ARG66" s="11"/>
      <c r="ARH66" s="11"/>
      <c r="ARI66" s="11"/>
      <c r="ARJ66" s="11"/>
      <c r="ARK66" s="11"/>
      <c r="ARL66" s="11"/>
      <c r="ARM66" s="11"/>
      <c r="ARN66" s="11"/>
      <c r="ARO66" s="11"/>
      <c r="ARP66" s="11"/>
      <c r="ARQ66" s="11"/>
      <c r="ARR66" s="11"/>
      <c r="ARS66" s="11"/>
      <c r="ART66" s="11"/>
      <c r="ARU66" s="11"/>
      <c r="ARV66" s="11"/>
      <c r="ARW66" s="11"/>
      <c r="ARX66" s="11"/>
      <c r="ARY66" s="11"/>
      <c r="ARZ66" s="11"/>
      <c r="ASA66" s="11"/>
      <c r="ASB66" s="11"/>
      <c r="ASC66" s="11"/>
      <c r="ASD66" s="11"/>
      <c r="ASE66" s="11"/>
      <c r="ASF66" s="11"/>
      <c r="ASG66" s="11"/>
      <c r="ASH66" s="11"/>
      <c r="ASI66" s="11"/>
      <c r="ASJ66" s="11"/>
      <c r="ASK66" s="11"/>
      <c r="ASL66" s="11"/>
      <c r="ASM66" s="11"/>
      <c r="ASN66" s="11"/>
      <c r="ASO66" s="11"/>
      <c r="ASP66" s="11"/>
      <c r="ASQ66" s="11"/>
      <c r="ASR66" s="11"/>
      <c r="ASS66" s="11"/>
      <c r="AST66" s="11"/>
      <c r="ASU66" s="11"/>
      <c r="ASV66" s="11"/>
      <c r="ASW66" s="11"/>
      <c r="ASX66" s="11"/>
      <c r="ASY66" s="11"/>
      <c r="ASZ66" s="11"/>
      <c r="ATA66" s="11"/>
      <c r="ATB66" s="11"/>
      <c r="ATC66" s="11"/>
      <c r="ATD66" s="11"/>
      <c r="ATE66" s="11"/>
      <c r="ATF66" s="11"/>
      <c r="ATG66" s="11"/>
      <c r="ATH66" s="11"/>
      <c r="ATI66" s="11"/>
      <c r="ATJ66" s="11"/>
      <c r="ATK66" s="11"/>
      <c r="ATL66" s="11"/>
      <c r="ATM66" s="11"/>
      <c r="ATN66" s="11"/>
      <c r="ATO66" s="11"/>
      <c r="ATP66" s="11"/>
      <c r="ATQ66" s="11"/>
      <c r="ATR66" s="11"/>
      <c r="ATS66" s="11"/>
      <c r="ATT66" s="11"/>
      <c r="ATU66" s="11"/>
      <c r="ATV66" s="11"/>
      <c r="ATW66" s="11"/>
      <c r="ATX66" s="11"/>
      <c r="ATY66" s="11"/>
      <c r="ATZ66" s="11"/>
      <c r="AUA66" s="11"/>
      <c r="AUB66" s="11"/>
      <c r="AUC66" s="11"/>
      <c r="AUD66" s="11"/>
      <c r="AUE66" s="11"/>
      <c r="AUF66" s="11"/>
      <c r="AUG66" s="11"/>
      <c r="AUH66" s="11"/>
      <c r="AUI66" s="11"/>
      <c r="AUJ66" s="11"/>
      <c r="AUK66" s="11"/>
      <c r="AUL66" s="11"/>
      <c r="AUM66" s="11"/>
      <c r="AUN66" s="11"/>
      <c r="AUO66" s="11"/>
      <c r="AUP66" s="11"/>
      <c r="AUQ66" s="11"/>
      <c r="AUR66" s="11"/>
      <c r="AUS66" s="11"/>
      <c r="AUT66" s="11"/>
      <c r="AUU66" s="11"/>
      <c r="AUV66" s="11"/>
      <c r="AUW66" s="11"/>
      <c r="AUX66" s="11"/>
      <c r="AUY66" s="11"/>
      <c r="AUZ66" s="11"/>
      <c r="AVA66" s="11"/>
      <c r="AVB66" s="11"/>
      <c r="AVC66" s="11"/>
      <c r="AVD66" s="11"/>
      <c r="AVE66" s="11"/>
      <c r="AVF66" s="11"/>
      <c r="AVG66" s="11"/>
      <c r="AVH66" s="11"/>
      <c r="AVI66" s="11"/>
      <c r="AVJ66" s="11"/>
      <c r="AVK66" s="11"/>
      <c r="AVL66" s="11"/>
      <c r="AVM66" s="11"/>
      <c r="AVN66" s="11"/>
      <c r="AVO66" s="11"/>
      <c r="AVP66" s="11"/>
      <c r="AVQ66" s="11"/>
      <c r="AVR66" s="11"/>
      <c r="AVS66" s="11"/>
      <c r="AVT66" s="11"/>
      <c r="AVU66" s="11"/>
      <c r="AVV66" s="11"/>
      <c r="AVW66" s="11"/>
      <c r="AVX66" s="11"/>
      <c r="AVY66" s="11"/>
      <c r="AVZ66" s="11"/>
      <c r="AWA66" s="11"/>
      <c r="AWB66" s="11"/>
      <c r="AWC66" s="11"/>
      <c r="AWD66" s="11"/>
      <c r="AWE66" s="11"/>
      <c r="AWF66" s="11"/>
      <c r="AWG66" s="11"/>
      <c r="AWH66" s="11"/>
      <c r="AWI66" s="11"/>
      <c r="AWJ66" s="11"/>
      <c r="AWK66" s="11"/>
      <c r="AWL66" s="11"/>
      <c r="AWM66" s="11"/>
      <c r="AWN66" s="11"/>
      <c r="AWO66" s="11"/>
      <c r="AWP66" s="11"/>
      <c r="AWQ66" s="11"/>
      <c r="AWR66" s="11"/>
      <c r="AWS66" s="11"/>
      <c r="AWT66" s="11"/>
      <c r="AWU66" s="11"/>
      <c r="AWV66" s="11"/>
      <c r="AWW66" s="11"/>
      <c r="AWX66" s="11"/>
      <c r="AWY66" s="11"/>
      <c r="AWZ66" s="11"/>
      <c r="AXA66" s="11"/>
      <c r="AXB66" s="11"/>
      <c r="AXC66" s="11"/>
      <c r="AXD66" s="11"/>
      <c r="AXE66" s="11"/>
      <c r="AXF66" s="11"/>
      <c r="AXG66" s="11"/>
      <c r="AXH66" s="11"/>
      <c r="AXI66" s="11"/>
      <c r="AXJ66" s="11"/>
      <c r="AXK66" s="11"/>
      <c r="AXL66" s="11"/>
      <c r="AXM66" s="11"/>
      <c r="AXN66" s="11"/>
      <c r="AXO66" s="11"/>
      <c r="AXP66" s="11"/>
      <c r="AXQ66" s="11"/>
      <c r="AXR66" s="11"/>
      <c r="AXS66" s="11"/>
      <c r="AXT66" s="11"/>
      <c r="AXU66" s="11"/>
      <c r="AXV66" s="11"/>
      <c r="AXW66" s="11"/>
      <c r="AXX66" s="11"/>
      <c r="AXY66" s="11"/>
      <c r="AXZ66" s="11"/>
      <c r="AYA66" s="11"/>
      <c r="AYB66" s="11"/>
      <c r="AYC66" s="11"/>
      <c r="AYD66" s="11"/>
      <c r="AYE66" s="11"/>
      <c r="AYF66" s="11"/>
      <c r="AYG66" s="11"/>
      <c r="AYH66" s="11"/>
      <c r="AYI66" s="11"/>
      <c r="AYJ66" s="11"/>
      <c r="AYK66" s="11"/>
      <c r="AYL66" s="11"/>
      <c r="AYM66" s="11"/>
      <c r="AYN66" s="11"/>
      <c r="AYO66" s="11"/>
      <c r="AYP66" s="11"/>
      <c r="AYQ66" s="11"/>
      <c r="AYR66" s="11"/>
      <c r="AYS66" s="11"/>
      <c r="AYT66" s="11"/>
      <c r="AYU66" s="11"/>
      <c r="AYV66" s="11"/>
      <c r="AYW66" s="11"/>
      <c r="AYX66" s="11"/>
      <c r="AYY66" s="11"/>
      <c r="AYZ66" s="11"/>
      <c r="AZA66" s="11"/>
      <c r="AZB66" s="11"/>
      <c r="AZC66" s="11"/>
      <c r="AZD66" s="11"/>
      <c r="AZE66" s="11"/>
      <c r="AZF66" s="11"/>
      <c r="AZG66" s="11"/>
      <c r="AZH66" s="11"/>
      <c r="AZI66" s="11"/>
      <c r="AZJ66" s="11"/>
      <c r="AZK66" s="11"/>
      <c r="AZL66" s="11"/>
      <c r="AZM66" s="11"/>
      <c r="AZN66" s="11"/>
      <c r="AZO66" s="11"/>
      <c r="AZP66" s="11"/>
      <c r="AZQ66" s="11"/>
      <c r="AZR66" s="11"/>
      <c r="AZS66" s="11"/>
      <c r="AZT66" s="11"/>
      <c r="AZU66" s="11"/>
      <c r="AZV66" s="11"/>
      <c r="AZW66" s="11"/>
      <c r="AZX66" s="11"/>
      <c r="AZY66" s="11"/>
      <c r="AZZ66" s="11"/>
      <c r="BAA66" s="11"/>
      <c r="BAB66" s="11"/>
      <c r="BAC66" s="11"/>
      <c r="BAD66" s="11"/>
      <c r="BAE66" s="11"/>
      <c r="BAF66" s="11"/>
      <c r="BAG66" s="11"/>
      <c r="BAH66" s="11"/>
      <c r="BAI66" s="11"/>
      <c r="BAJ66" s="11"/>
      <c r="BAK66" s="11"/>
      <c r="BAL66" s="11"/>
      <c r="BAM66" s="11"/>
      <c r="BAN66" s="11"/>
      <c r="BAO66" s="11"/>
      <c r="BAP66" s="11"/>
      <c r="BAQ66" s="11"/>
      <c r="BAR66" s="11"/>
      <c r="BAS66" s="11"/>
      <c r="BAT66" s="11"/>
      <c r="BAU66" s="11"/>
      <c r="BAV66" s="11"/>
      <c r="BAW66" s="11"/>
      <c r="BAX66" s="11"/>
      <c r="BAY66" s="11"/>
      <c r="BAZ66" s="11"/>
      <c r="BBA66" s="11"/>
      <c r="BBB66" s="11"/>
      <c r="BBC66" s="11"/>
      <c r="BBD66" s="11"/>
      <c r="BBE66" s="11"/>
      <c r="BBF66" s="11"/>
      <c r="BBG66" s="11"/>
      <c r="BBH66" s="11"/>
      <c r="BBI66" s="11"/>
      <c r="BBJ66" s="11"/>
      <c r="BBK66" s="11"/>
      <c r="BBL66" s="11"/>
      <c r="BBM66" s="11"/>
      <c r="BBN66" s="11"/>
      <c r="BBO66" s="11"/>
      <c r="BBP66" s="11"/>
      <c r="BBQ66" s="11"/>
      <c r="BBR66" s="11"/>
      <c r="BBS66" s="11"/>
      <c r="BBT66" s="11"/>
      <c r="BBU66" s="11"/>
      <c r="BBV66" s="11"/>
      <c r="BBW66" s="11"/>
      <c r="BBX66" s="11"/>
      <c r="BBY66" s="11"/>
      <c r="BBZ66" s="11"/>
      <c r="BCA66" s="11"/>
      <c r="BCB66" s="11"/>
      <c r="BCC66" s="11"/>
      <c r="BCD66" s="11"/>
      <c r="BCE66" s="11"/>
      <c r="BCF66" s="11"/>
      <c r="BCG66" s="11"/>
      <c r="BCH66" s="11"/>
      <c r="BCI66" s="11"/>
      <c r="BCJ66" s="11"/>
      <c r="BCK66" s="11"/>
      <c r="BCL66" s="11"/>
      <c r="BCM66" s="11"/>
      <c r="BCN66" s="11"/>
      <c r="BCO66" s="11"/>
      <c r="BCP66" s="11"/>
      <c r="BCQ66" s="11"/>
      <c r="BCR66" s="11"/>
      <c r="BCS66" s="11"/>
      <c r="BCT66" s="11"/>
      <c r="BCU66" s="11"/>
      <c r="BCV66" s="11"/>
      <c r="BCW66" s="11"/>
      <c r="BCX66" s="11"/>
      <c r="BCY66" s="11"/>
      <c r="BCZ66" s="11"/>
      <c r="BDA66" s="11"/>
      <c r="BDB66" s="11"/>
      <c r="BDC66" s="11"/>
      <c r="BDD66" s="11"/>
      <c r="BDE66" s="11"/>
      <c r="BDF66" s="11"/>
      <c r="BDG66" s="11"/>
      <c r="BDH66" s="11"/>
      <c r="BDI66" s="11"/>
      <c r="BDJ66" s="11"/>
      <c r="BDK66" s="11"/>
      <c r="BDL66" s="11"/>
      <c r="BDM66" s="11"/>
      <c r="BDN66" s="11"/>
      <c r="BDO66" s="11"/>
      <c r="BDP66" s="11"/>
      <c r="BDQ66" s="11"/>
      <c r="BDR66" s="11"/>
      <c r="BDS66" s="11"/>
      <c r="BDT66" s="11"/>
      <c r="BDU66" s="11"/>
      <c r="BDV66" s="11"/>
      <c r="BDW66" s="11"/>
      <c r="BDX66" s="11"/>
      <c r="BDY66" s="11"/>
      <c r="BDZ66" s="11"/>
      <c r="BEA66" s="11"/>
      <c r="BEB66" s="11"/>
      <c r="BEC66" s="11"/>
      <c r="BED66" s="11"/>
      <c r="BEE66" s="11"/>
      <c r="BEF66" s="11"/>
      <c r="BEG66" s="11"/>
      <c r="BEH66" s="11"/>
      <c r="BEI66" s="11"/>
      <c r="BEJ66" s="11"/>
      <c r="BEK66" s="11"/>
      <c r="BEL66" s="11"/>
      <c r="BEM66" s="11"/>
      <c r="BEN66" s="11"/>
      <c r="BEO66" s="11"/>
      <c r="BEP66" s="11"/>
      <c r="BEQ66" s="11"/>
      <c r="BER66" s="11"/>
      <c r="BES66" s="11"/>
      <c r="BET66" s="11"/>
      <c r="BEU66" s="11"/>
      <c r="BEV66" s="11"/>
      <c r="BEW66" s="11"/>
      <c r="BEX66" s="11"/>
      <c r="BEY66" s="11"/>
      <c r="BEZ66" s="11"/>
      <c r="BFA66" s="11"/>
      <c r="BFB66" s="11"/>
      <c r="BFC66" s="11"/>
      <c r="BFD66" s="11"/>
      <c r="BFE66" s="11"/>
      <c r="BFF66" s="11"/>
      <c r="BFG66" s="11"/>
      <c r="BFH66" s="11"/>
      <c r="BFI66" s="11"/>
      <c r="BFJ66" s="11"/>
      <c r="BFK66" s="11"/>
      <c r="BFL66" s="11"/>
      <c r="BFM66" s="11"/>
      <c r="BFN66" s="11"/>
      <c r="BFO66" s="11"/>
      <c r="BFP66" s="11"/>
      <c r="BFQ66" s="11"/>
      <c r="BFR66" s="11"/>
      <c r="BFS66" s="11"/>
      <c r="BFT66" s="11"/>
      <c r="BFU66" s="11"/>
      <c r="BFV66" s="11"/>
      <c r="BFW66" s="11"/>
      <c r="BFX66" s="11"/>
      <c r="BFY66" s="11"/>
      <c r="BFZ66" s="11"/>
      <c r="BGA66" s="11"/>
      <c r="BGB66" s="11"/>
      <c r="BGC66" s="11"/>
      <c r="BGD66" s="11"/>
      <c r="BGE66" s="11"/>
      <c r="BGF66" s="11"/>
      <c r="BGG66" s="11"/>
      <c r="BGH66" s="11"/>
      <c r="BGI66" s="11"/>
      <c r="BGJ66" s="11"/>
      <c r="BGK66" s="11"/>
      <c r="BGL66" s="11"/>
      <c r="BGM66" s="11"/>
      <c r="BGN66" s="11"/>
      <c r="BGO66" s="11"/>
      <c r="BGP66" s="11"/>
      <c r="BGQ66" s="11"/>
      <c r="BGR66" s="11"/>
      <c r="BGS66" s="11"/>
      <c r="BGT66" s="11"/>
      <c r="BGU66" s="11"/>
      <c r="BGV66" s="11"/>
      <c r="BGW66" s="11"/>
      <c r="BGX66" s="11"/>
      <c r="BGY66" s="11"/>
      <c r="BGZ66" s="11"/>
      <c r="BHA66" s="11"/>
      <c r="BHB66" s="11"/>
      <c r="BHC66" s="11"/>
      <c r="BHD66" s="11"/>
      <c r="BHE66" s="11"/>
      <c r="BHF66" s="11"/>
      <c r="BHG66" s="11"/>
      <c r="BHH66" s="11"/>
      <c r="BHI66" s="11"/>
      <c r="BHJ66" s="11"/>
      <c r="BHK66" s="11"/>
      <c r="BHL66" s="11"/>
      <c r="BHM66" s="11"/>
      <c r="BHN66" s="11"/>
      <c r="BHO66" s="11"/>
      <c r="BHP66" s="11"/>
      <c r="BHQ66" s="11"/>
      <c r="BHR66" s="11"/>
      <c r="BHS66" s="11"/>
      <c r="BHT66" s="11"/>
      <c r="BHU66" s="11"/>
      <c r="BHV66" s="11"/>
      <c r="BHW66" s="11"/>
      <c r="BHX66" s="11"/>
      <c r="BHY66" s="11"/>
      <c r="BHZ66" s="11"/>
      <c r="BIA66" s="11"/>
      <c r="BIB66" s="11"/>
      <c r="BIC66" s="11"/>
      <c r="BID66" s="11"/>
      <c r="BIE66" s="11"/>
      <c r="BIF66" s="11"/>
      <c r="BIG66" s="11"/>
      <c r="BIH66" s="11"/>
      <c r="BII66" s="11"/>
      <c r="BIJ66" s="11"/>
      <c r="BIK66" s="11"/>
      <c r="BIL66" s="11"/>
      <c r="BIM66" s="11"/>
      <c r="BIN66" s="11"/>
      <c r="BIO66" s="11"/>
      <c r="BIP66" s="11"/>
      <c r="BIQ66" s="11"/>
      <c r="BIR66" s="11"/>
      <c r="BIS66" s="11"/>
      <c r="BIT66" s="11"/>
      <c r="BIU66" s="11"/>
      <c r="BIV66" s="11"/>
      <c r="BIW66" s="11"/>
      <c r="BIX66" s="11"/>
      <c r="BIY66" s="11"/>
      <c r="BIZ66" s="11"/>
      <c r="BJA66" s="11"/>
      <c r="BJB66" s="11"/>
      <c r="BJC66" s="11"/>
      <c r="BJD66" s="11"/>
      <c r="BJE66" s="11"/>
      <c r="BJF66" s="11"/>
      <c r="BJG66" s="11"/>
      <c r="BJH66" s="11"/>
      <c r="BJI66" s="11"/>
      <c r="BJJ66" s="11"/>
      <c r="BJK66" s="11"/>
      <c r="BJL66" s="11"/>
      <c r="BJM66" s="11"/>
      <c r="BJN66" s="11"/>
      <c r="BJO66" s="11"/>
      <c r="BJP66" s="11"/>
      <c r="BJQ66" s="11"/>
      <c r="BJR66" s="11"/>
      <c r="BJS66" s="11"/>
      <c r="BJT66" s="11"/>
      <c r="BJU66" s="11"/>
      <c r="BJV66" s="11"/>
      <c r="BJW66" s="11"/>
      <c r="BJX66" s="11"/>
      <c r="BJY66" s="11"/>
      <c r="BJZ66" s="11"/>
      <c r="BKA66" s="11"/>
      <c r="BKB66" s="11"/>
      <c r="BKC66" s="11"/>
      <c r="BKD66" s="11"/>
      <c r="BKE66" s="11"/>
      <c r="BKF66" s="11"/>
      <c r="BKG66" s="11"/>
      <c r="BKH66" s="11"/>
      <c r="BKI66" s="11"/>
      <c r="BKJ66" s="11"/>
      <c r="BKK66" s="11"/>
      <c r="BKL66" s="11"/>
      <c r="BKM66" s="11"/>
      <c r="BKN66" s="11"/>
      <c r="BKO66" s="11"/>
      <c r="BKP66" s="11"/>
      <c r="BKQ66" s="11"/>
      <c r="BKR66" s="11"/>
      <c r="BKS66" s="11"/>
      <c r="BKT66" s="11"/>
      <c r="BKU66" s="11"/>
      <c r="BKV66" s="11"/>
      <c r="BKW66" s="11"/>
      <c r="BKX66" s="11"/>
      <c r="BKY66" s="11"/>
      <c r="BKZ66" s="11"/>
      <c r="BLA66" s="11"/>
      <c r="BLB66" s="11"/>
      <c r="BLC66" s="11"/>
      <c r="BLD66" s="11"/>
      <c r="BLE66" s="11"/>
      <c r="BLF66" s="11"/>
      <c r="BLG66" s="11"/>
      <c r="BLH66" s="11"/>
      <c r="BLI66" s="11"/>
      <c r="BLJ66" s="11"/>
      <c r="BLK66" s="11"/>
      <c r="BLL66" s="11"/>
      <c r="BLM66" s="11"/>
      <c r="BLN66" s="11"/>
      <c r="BLO66" s="11"/>
      <c r="BLP66" s="11"/>
      <c r="BLQ66" s="11"/>
      <c r="BLR66" s="11"/>
      <c r="BLS66" s="11"/>
      <c r="BLT66" s="11"/>
      <c r="BLU66" s="11"/>
      <c r="BLV66" s="11"/>
      <c r="BLW66" s="11"/>
      <c r="BLX66" s="11"/>
      <c r="BLY66" s="11"/>
      <c r="BLZ66" s="11"/>
      <c r="BMA66" s="11"/>
      <c r="BMB66" s="11"/>
      <c r="BMC66" s="11"/>
      <c r="BMD66" s="11"/>
      <c r="BME66" s="11"/>
      <c r="BMF66" s="11"/>
      <c r="BMG66" s="11"/>
      <c r="BMH66" s="11"/>
      <c r="BMI66" s="11"/>
      <c r="BMJ66" s="11"/>
      <c r="BMK66" s="11"/>
      <c r="BML66" s="11"/>
      <c r="BMM66" s="11"/>
      <c r="BMN66" s="11"/>
      <c r="BMO66" s="11"/>
      <c r="BMP66" s="11"/>
      <c r="BMQ66" s="11"/>
      <c r="BMR66" s="11"/>
      <c r="BMS66" s="11"/>
      <c r="BMT66" s="11"/>
      <c r="BMU66" s="11"/>
      <c r="BMV66" s="11"/>
      <c r="BMW66" s="11"/>
      <c r="BMX66" s="11"/>
      <c r="BMY66" s="11"/>
      <c r="BMZ66" s="11"/>
      <c r="BNA66" s="11"/>
      <c r="BNB66" s="11"/>
      <c r="BNC66" s="11"/>
      <c r="BND66" s="11"/>
      <c r="BNE66" s="11"/>
      <c r="BNF66" s="11"/>
      <c r="BNG66" s="11"/>
      <c r="BNH66" s="11"/>
      <c r="BNI66" s="11"/>
      <c r="BNJ66" s="11"/>
      <c r="BNK66" s="11"/>
      <c r="BNL66" s="11"/>
      <c r="BNM66" s="11"/>
      <c r="BNN66" s="11"/>
      <c r="BNO66" s="11"/>
      <c r="BNP66" s="11"/>
      <c r="BNQ66" s="11"/>
      <c r="BNR66" s="11"/>
      <c r="BNS66" s="11"/>
      <c r="BNT66" s="11"/>
      <c r="BNU66" s="11"/>
      <c r="BNV66" s="11"/>
      <c r="BNW66" s="11"/>
      <c r="BNX66" s="11"/>
      <c r="BNY66" s="11"/>
      <c r="BNZ66" s="11"/>
      <c r="BOA66" s="11"/>
      <c r="BOB66" s="11"/>
      <c r="BOC66" s="11"/>
      <c r="BOD66" s="11"/>
      <c r="BOE66" s="11"/>
      <c r="BOF66" s="11"/>
      <c r="BOG66" s="11"/>
      <c r="BOH66" s="11"/>
      <c r="BOI66" s="11"/>
      <c r="BOJ66" s="11"/>
      <c r="BOK66" s="11"/>
      <c r="BOL66" s="11"/>
      <c r="BOM66" s="11"/>
      <c r="BON66" s="11"/>
      <c r="BOO66" s="11"/>
      <c r="BOP66" s="11"/>
      <c r="BOQ66" s="11"/>
      <c r="BOR66" s="11"/>
      <c r="BOS66" s="11"/>
      <c r="BOT66" s="11"/>
      <c r="BOU66" s="11"/>
      <c r="BOV66" s="11"/>
      <c r="BOW66" s="11"/>
      <c r="BOX66" s="11"/>
      <c r="BOY66" s="11"/>
      <c r="BOZ66" s="11"/>
      <c r="BPA66" s="11"/>
      <c r="BPB66" s="11"/>
      <c r="BPC66" s="11"/>
      <c r="BPD66" s="11"/>
      <c r="BPE66" s="11"/>
      <c r="BPF66" s="11"/>
      <c r="BPG66" s="11"/>
      <c r="BPH66" s="11"/>
      <c r="BPI66" s="11"/>
      <c r="BPJ66" s="11"/>
      <c r="BPK66" s="11"/>
      <c r="BPL66" s="11"/>
      <c r="BPM66" s="11"/>
      <c r="BPN66" s="11"/>
      <c r="BPO66" s="11"/>
      <c r="BPP66" s="11"/>
      <c r="BPQ66" s="11"/>
      <c r="BPR66" s="11"/>
      <c r="BPS66" s="11"/>
      <c r="BPT66" s="11"/>
      <c r="BPU66" s="11"/>
      <c r="BPV66" s="11"/>
      <c r="BPW66" s="11"/>
      <c r="BPX66" s="11"/>
      <c r="BPY66" s="11"/>
      <c r="BPZ66" s="11"/>
      <c r="BQA66" s="11"/>
      <c r="BQB66" s="11"/>
      <c r="BQC66" s="11"/>
      <c r="BQD66" s="11"/>
      <c r="BQE66" s="11"/>
      <c r="BQF66" s="11"/>
      <c r="BQG66" s="11"/>
      <c r="BQH66" s="11"/>
      <c r="BQI66" s="11"/>
      <c r="BQJ66" s="11"/>
      <c r="BQK66" s="11"/>
      <c r="BQL66" s="11"/>
      <c r="BQM66" s="11"/>
      <c r="BQN66" s="11"/>
      <c r="BQO66" s="11"/>
      <c r="BQP66" s="11"/>
      <c r="BQQ66" s="11"/>
      <c r="BQR66" s="11"/>
      <c r="BQS66" s="11"/>
      <c r="BQT66" s="11"/>
      <c r="BQU66" s="11"/>
      <c r="BQV66" s="11"/>
      <c r="BQW66" s="11"/>
      <c r="BQX66" s="11"/>
      <c r="BQY66" s="11"/>
      <c r="BQZ66" s="11"/>
      <c r="BRA66" s="11"/>
      <c r="BRB66" s="11"/>
      <c r="BRC66" s="11"/>
      <c r="BRD66" s="11"/>
      <c r="BRE66" s="11"/>
      <c r="BRF66" s="11"/>
      <c r="BRG66" s="11"/>
      <c r="BRH66" s="11"/>
      <c r="BRI66" s="11"/>
      <c r="BRJ66" s="11"/>
      <c r="BRK66" s="11"/>
      <c r="BRL66" s="11"/>
      <c r="BRM66" s="11"/>
      <c r="BRN66" s="11"/>
      <c r="BRO66" s="11"/>
      <c r="BRP66" s="11"/>
      <c r="BRQ66" s="11"/>
      <c r="BRR66" s="11"/>
      <c r="BRS66" s="11"/>
      <c r="BRT66" s="11"/>
      <c r="BRU66" s="11"/>
      <c r="BRV66" s="11"/>
      <c r="BRW66" s="11"/>
      <c r="BRX66" s="11"/>
      <c r="BRY66" s="11"/>
      <c r="BRZ66" s="11"/>
      <c r="BSA66" s="11"/>
      <c r="BSB66" s="11"/>
      <c r="BSC66" s="11"/>
      <c r="BSD66" s="11"/>
      <c r="BSE66" s="11"/>
      <c r="BSF66" s="11"/>
      <c r="BSG66" s="11"/>
      <c r="BSH66" s="11"/>
      <c r="BSI66" s="11"/>
      <c r="BSJ66" s="11"/>
      <c r="BSK66" s="11"/>
      <c r="BSL66" s="11"/>
      <c r="BSM66" s="11"/>
      <c r="BSN66" s="11"/>
      <c r="BSO66" s="11"/>
      <c r="BSP66" s="11"/>
      <c r="BSQ66" s="11"/>
      <c r="BSR66" s="11"/>
      <c r="BSS66" s="11"/>
      <c r="BST66" s="11"/>
      <c r="BSU66" s="11"/>
      <c r="BSV66" s="11"/>
      <c r="BSW66" s="11"/>
      <c r="BSX66" s="11"/>
      <c r="BSY66" s="11"/>
      <c r="BSZ66" s="11"/>
      <c r="BTA66" s="11"/>
      <c r="BTB66" s="11"/>
      <c r="BTC66" s="11"/>
      <c r="BTD66" s="11"/>
      <c r="BTE66" s="11"/>
      <c r="BTF66" s="11"/>
      <c r="BTG66" s="11"/>
      <c r="BTH66" s="11"/>
      <c r="BTI66" s="11"/>
      <c r="BTJ66" s="11"/>
      <c r="BTK66" s="11"/>
      <c r="BTL66" s="11"/>
      <c r="BTM66" s="11"/>
      <c r="BTN66" s="11"/>
      <c r="BTO66" s="11"/>
      <c r="BTP66" s="11"/>
      <c r="BTQ66" s="11"/>
      <c r="BTR66" s="11"/>
      <c r="BTS66" s="11"/>
      <c r="BTT66" s="11"/>
      <c r="BTU66" s="11"/>
      <c r="BTV66" s="11"/>
      <c r="BTW66" s="11"/>
      <c r="BTX66" s="11"/>
      <c r="BTY66" s="11"/>
      <c r="BTZ66" s="11"/>
      <c r="BUA66" s="11"/>
      <c r="BUB66" s="11"/>
      <c r="BUC66" s="11"/>
      <c r="BUD66" s="11"/>
      <c r="BUE66" s="11"/>
      <c r="BUF66" s="11"/>
      <c r="BUG66" s="11"/>
      <c r="BUH66" s="11"/>
      <c r="BUI66" s="11"/>
      <c r="BUJ66" s="11"/>
      <c r="BUK66" s="11"/>
      <c r="BUL66" s="11"/>
      <c r="BUM66" s="11"/>
      <c r="BUN66" s="11"/>
      <c r="BUO66" s="11"/>
      <c r="BUP66" s="11"/>
      <c r="BUQ66" s="11"/>
      <c r="BUR66" s="11"/>
      <c r="BUS66" s="11"/>
      <c r="BUT66" s="11"/>
      <c r="BUU66" s="11"/>
      <c r="BUV66" s="11"/>
      <c r="BUW66" s="11"/>
      <c r="BUX66" s="11"/>
      <c r="BUY66" s="11"/>
      <c r="BUZ66" s="11"/>
      <c r="BVA66" s="11"/>
      <c r="BVB66" s="11"/>
      <c r="BVC66" s="11"/>
      <c r="BVD66" s="11"/>
      <c r="BVE66" s="11"/>
      <c r="BVF66" s="11"/>
      <c r="BVG66" s="11"/>
      <c r="BVH66" s="11"/>
      <c r="BVI66" s="11"/>
      <c r="BVJ66" s="11"/>
      <c r="BVK66" s="11"/>
      <c r="BVL66" s="11"/>
      <c r="BVM66" s="11"/>
      <c r="BVN66" s="11"/>
      <c r="BVO66" s="11"/>
      <c r="BVP66" s="11"/>
      <c r="BVQ66" s="11"/>
      <c r="BVR66" s="11"/>
      <c r="BVS66" s="11"/>
      <c r="BVT66" s="11"/>
      <c r="BVU66" s="11"/>
      <c r="BVV66" s="11"/>
      <c r="BVW66" s="11"/>
      <c r="BVX66" s="11"/>
      <c r="BVY66" s="11"/>
      <c r="BVZ66" s="11"/>
      <c r="BWA66" s="11"/>
      <c r="BWB66" s="11"/>
      <c r="BWC66" s="11"/>
      <c r="BWD66" s="11"/>
      <c r="BWE66" s="11"/>
      <c r="BWF66" s="11"/>
      <c r="BWG66" s="11"/>
      <c r="BWH66" s="11"/>
      <c r="BWI66" s="11"/>
      <c r="BWJ66" s="11"/>
      <c r="BWK66" s="11"/>
      <c r="BWL66" s="11"/>
      <c r="BWM66" s="11"/>
      <c r="BWN66" s="11"/>
      <c r="BWO66" s="11"/>
      <c r="BWP66" s="11"/>
      <c r="BWQ66" s="11"/>
      <c r="BWR66" s="11"/>
      <c r="BWS66" s="11"/>
      <c r="BWT66" s="11"/>
      <c r="BWU66" s="11"/>
      <c r="BWV66" s="11"/>
      <c r="BWW66" s="11"/>
      <c r="BWX66" s="11"/>
      <c r="BWY66" s="11"/>
      <c r="BWZ66" s="11"/>
      <c r="BXA66" s="11"/>
      <c r="BXB66" s="11"/>
      <c r="BXC66" s="11"/>
      <c r="BXD66" s="11"/>
      <c r="BXE66" s="11"/>
      <c r="BXF66" s="11"/>
      <c r="BXG66" s="11"/>
      <c r="BXH66" s="11"/>
      <c r="BXI66" s="11"/>
      <c r="BXJ66" s="11"/>
      <c r="BXK66" s="11"/>
      <c r="BXL66" s="11"/>
      <c r="BXM66" s="11"/>
      <c r="BXN66" s="11"/>
      <c r="BXO66" s="11"/>
      <c r="BXP66" s="11"/>
      <c r="BXQ66" s="11"/>
      <c r="BXR66" s="11"/>
      <c r="BXS66" s="11"/>
      <c r="BXT66" s="11"/>
      <c r="BXU66" s="11"/>
      <c r="BXV66" s="11"/>
      <c r="BXW66" s="11"/>
      <c r="BXX66" s="11"/>
      <c r="BXY66" s="11"/>
      <c r="BXZ66" s="11"/>
      <c r="BYA66" s="11"/>
      <c r="BYB66" s="11"/>
      <c r="BYC66" s="11"/>
      <c r="BYD66" s="11"/>
      <c r="BYE66" s="11"/>
      <c r="BYF66" s="11"/>
      <c r="BYG66" s="11"/>
      <c r="BYH66" s="11"/>
      <c r="BYI66" s="11"/>
      <c r="BYJ66" s="11"/>
      <c r="BYK66" s="11"/>
      <c r="BYL66" s="11"/>
      <c r="BYM66" s="11"/>
      <c r="BYN66" s="11"/>
      <c r="BYO66" s="11"/>
      <c r="BYP66" s="11"/>
      <c r="BYQ66" s="11"/>
      <c r="BYR66" s="11"/>
      <c r="BYS66" s="11"/>
      <c r="BYT66" s="11"/>
      <c r="BYU66" s="11"/>
      <c r="BYV66" s="11"/>
      <c r="BYW66" s="11"/>
      <c r="BYX66" s="11"/>
      <c r="BYY66" s="11"/>
      <c r="BYZ66" s="11"/>
      <c r="BZA66" s="11"/>
      <c r="BZB66" s="11"/>
      <c r="BZC66" s="11"/>
      <c r="BZD66" s="11"/>
      <c r="BZE66" s="11"/>
      <c r="BZF66" s="11"/>
      <c r="BZG66" s="11"/>
      <c r="BZH66" s="11"/>
      <c r="BZI66" s="11"/>
      <c r="BZJ66" s="11"/>
      <c r="BZK66" s="11"/>
      <c r="BZL66" s="11"/>
      <c r="BZM66" s="11"/>
      <c r="BZN66" s="11"/>
      <c r="BZO66" s="11"/>
      <c r="BZP66" s="11"/>
      <c r="BZQ66" s="11"/>
      <c r="BZR66" s="11"/>
      <c r="BZS66" s="11"/>
      <c r="BZT66" s="11"/>
      <c r="BZU66" s="11"/>
      <c r="BZV66" s="11"/>
      <c r="BZW66" s="11"/>
      <c r="BZX66" s="11"/>
      <c r="BZY66" s="11"/>
      <c r="BZZ66" s="11"/>
      <c r="CAA66" s="11"/>
      <c r="CAB66" s="11"/>
      <c r="CAC66" s="11"/>
      <c r="CAD66" s="11"/>
      <c r="CAE66" s="11"/>
      <c r="CAF66" s="11"/>
      <c r="CAG66" s="11"/>
      <c r="CAH66" s="11"/>
      <c r="CAI66" s="11"/>
      <c r="CAJ66" s="11"/>
      <c r="CAK66" s="11"/>
      <c r="CAL66" s="11"/>
      <c r="CAM66" s="11"/>
      <c r="CAN66" s="11"/>
      <c r="CAO66" s="11"/>
      <c r="CAP66" s="11"/>
      <c r="CAQ66" s="11"/>
      <c r="CAR66" s="11"/>
      <c r="CAS66" s="11"/>
      <c r="CAT66" s="11"/>
      <c r="CAU66" s="11"/>
      <c r="CAV66" s="11"/>
      <c r="CAW66" s="11"/>
      <c r="CAX66" s="11"/>
      <c r="CAY66" s="11"/>
      <c r="CAZ66" s="11"/>
      <c r="CBA66" s="11"/>
      <c r="CBB66" s="11"/>
      <c r="CBC66" s="11"/>
      <c r="CBD66" s="11"/>
      <c r="CBE66" s="11"/>
      <c r="CBF66" s="11"/>
      <c r="CBG66" s="11"/>
      <c r="CBH66" s="11"/>
      <c r="CBI66" s="11"/>
      <c r="CBJ66" s="11"/>
      <c r="CBK66" s="11"/>
      <c r="CBL66" s="11"/>
      <c r="CBM66" s="11"/>
      <c r="CBN66" s="11"/>
      <c r="CBO66" s="11"/>
      <c r="CBP66" s="11"/>
      <c r="CBQ66" s="11"/>
      <c r="CBR66" s="11"/>
      <c r="CBS66" s="11"/>
      <c r="CBT66" s="11"/>
      <c r="CBU66" s="11"/>
      <c r="CBV66" s="11"/>
      <c r="CBW66" s="11"/>
      <c r="CBX66" s="11"/>
      <c r="CBY66" s="11"/>
      <c r="CBZ66" s="11"/>
      <c r="CCA66" s="11"/>
      <c r="CCB66" s="11"/>
      <c r="CCC66" s="11"/>
      <c r="CCD66" s="11"/>
      <c r="CCE66" s="11"/>
      <c r="CCF66" s="11"/>
      <c r="CCG66" s="11"/>
      <c r="CCH66" s="11"/>
      <c r="CCI66" s="11"/>
      <c r="CCJ66" s="11"/>
      <c r="CCK66" s="11"/>
      <c r="CCL66" s="11"/>
      <c r="CCM66" s="11"/>
      <c r="CCN66" s="11"/>
      <c r="CCO66" s="11"/>
      <c r="CCP66" s="11"/>
      <c r="CCQ66" s="11"/>
      <c r="CCR66" s="11"/>
      <c r="CCS66" s="11"/>
      <c r="CCT66" s="11"/>
      <c r="CCU66" s="11"/>
      <c r="CCV66" s="11"/>
      <c r="CCW66" s="11"/>
      <c r="CCX66" s="11"/>
      <c r="CCY66" s="11"/>
      <c r="CCZ66" s="11"/>
      <c r="CDA66" s="11"/>
      <c r="CDB66" s="11"/>
      <c r="CDC66" s="11"/>
      <c r="CDD66" s="11"/>
      <c r="CDE66" s="11"/>
      <c r="CDF66" s="11"/>
      <c r="CDG66" s="11"/>
      <c r="CDH66" s="11"/>
      <c r="CDI66" s="11"/>
      <c r="CDJ66" s="11"/>
      <c r="CDK66" s="11"/>
      <c r="CDL66" s="11"/>
      <c r="CDM66" s="11"/>
      <c r="CDN66" s="11"/>
      <c r="CDO66" s="11"/>
      <c r="CDP66" s="11"/>
      <c r="CDQ66" s="11"/>
      <c r="CDR66" s="11"/>
      <c r="CDS66" s="11"/>
      <c r="CDT66" s="11"/>
      <c r="CDU66" s="11"/>
      <c r="CDV66" s="11"/>
      <c r="CDW66" s="11"/>
      <c r="CDX66" s="11"/>
      <c r="CDY66" s="11"/>
      <c r="CDZ66" s="11"/>
      <c r="CEA66" s="11"/>
      <c r="CEB66" s="11"/>
      <c r="CEC66" s="11"/>
      <c r="CED66" s="11"/>
      <c r="CEE66" s="11"/>
      <c r="CEF66" s="11"/>
      <c r="CEG66" s="11"/>
      <c r="CEH66" s="11"/>
      <c r="CEI66" s="11"/>
      <c r="CEJ66" s="11"/>
      <c r="CEK66" s="11"/>
      <c r="CEL66" s="11"/>
      <c r="CEM66" s="11"/>
      <c r="CEN66" s="11"/>
      <c r="CEO66" s="11"/>
      <c r="CEP66" s="11"/>
      <c r="CEQ66" s="11"/>
      <c r="CER66" s="11"/>
      <c r="CES66" s="11"/>
      <c r="CET66" s="11"/>
      <c r="CEU66" s="11"/>
      <c r="CEV66" s="11"/>
      <c r="CEW66" s="11"/>
      <c r="CEX66" s="11"/>
      <c r="CEY66" s="11"/>
      <c r="CEZ66" s="11"/>
      <c r="CFA66" s="11"/>
      <c r="CFB66" s="11"/>
      <c r="CFC66" s="11"/>
      <c r="CFD66" s="11"/>
      <c r="CFE66" s="11"/>
      <c r="CFF66" s="11"/>
      <c r="CFG66" s="11"/>
      <c r="CFH66" s="11"/>
      <c r="CFI66" s="11"/>
      <c r="CFJ66" s="11"/>
      <c r="CFK66" s="11"/>
      <c r="CFL66" s="11"/>
      <c r="CFM66" s="11"/>
      <c r="CFN66" s="11"/>
      <c r="CFO66" s="11"/>
      <c r="CFP66" s="11"/>
      <c r="CFQ66" s="11"/>
      <c r="CFR66" s="11"/>
      <c r="CFS66" s="11"/>
      <c r="CFT66" s="11"/>
      <c r="CFU66" s="11"/>
      <c r="CFV66" s="11"/>
      <c r="CFW66" s="11"/>
      <c r="CFX66" s="11"/>
      <c r="CFY66" s="11"/>
      <c r="CFZ66" s="11"/>
      <c r="CGA66" s="11"/>
      <c r="CGB66" s="11"/>
      <c r="CGC66" s="11"/>
      <c r="CGD66" s="11"/>
      <c r="CGE66" s="11"/>
      <c r="CGF66" s="11"/>
      <c r="CGG66" s="11"/>
      <c r="CGH66" s="11"/>
      <c r="CGI66" s="11"/>
      <c r="CGJ66" s="11"/>
      <c r="CGK66" s="11"/>
      <c r="CGL66" s="11"/>
      <c r="CGM66" s="11"/>
      <c r="CGN66" s="11"/>
      <c r="CGO66" s="11"/>
      <c r="CGP66" s="11"/>
      <c r="CGQ66" s="11"/>
      <c r="CGR66" s="11"/>
      <c r="CGS66" s="11"/>
      <c r="CGT66" s="11"/>
      <c r="CGU66" s="11"/>
      <c r="CGV66" s="11"/>
      <c r="CGW66" s="11"/>
      <c r="CGX66" s="11"/>
      <c r="CGY66" s="11"/>
      <c r="CGZ66" s="11"/>
      <c r="CHA66" s="11"/>
      <c r="CHB66" s="11"/>
      <c r="CHC66" s="11"/>
      <c r="CHD66" s="11"/>
      <c r="CHE66" s="11"/>
      <c r="CHF66" s="11"/>
      <c r="CHG66" s="11"/>
      <c r="CHH66" s="11"/>
      <c r="CHI66" s="11"/>
      <c r="CHJ66" s="11"/>
      <c r="CHK66" s="11"/>
      <c r="CHL66" s="11"/>
      <c r="CHM66" s="11"/>
      <c r="CHN66" s="11"/>
      <c r="CHO66" s="11"/>
      <c r="CHP66" s="11"/>
      <c r="CHQ66" s="11"/>
      <c r="CHR66" s="11"/>
      <c r="CHS66" s="11"/>
      <c r="CHT66" s="11"/>
      <c r="CHU66" s="11"/>
      <c r="CHV66" s="11"/>
      <c r="CHW66" s="11"/>
      <c r="CHX66" s="11"/>
      <c r="CHY66" s="11"/>
      <c r="CHZ66" s="11"/>
      <c r="CIA66" s="11"/>
      <c r="CIB66" s="11"/>
      <c r="CIC66" s="11"/>
      <c r="CID66" s="11"/>
      <c r="CIE66" s="11"/>
      <c r="CIF66" s="11"/>
      <c r="CIG66" s="11"/>
      <c r="CIH66" s="11"/>
      <c r="CII66" s="11"/>
      <c r="CIJ66" s="11"/>
      <c r="CIK66" s="11"/>
      <c r="CIL66" s="11"/>
      <c r="CIM66" s="11"/>
      <c r="CIN66" s="11"/>
      <c r="CIO66" s="11"/>
      <c r="CIP66" s="11"/>
      <c r="CIQ66" s="11"/>
      <c r="CIR66" s="11"/>
      <c r="CIS66" s="11"/>
      <c r="CIT66" s="11"/>
      <c r="CIU66" s="11"/>
      <c r="CIV66" s="11"/>
      <c r="CIW66" s="11"/>
      <c r="CIX66" s="11"/>
      <c r="CIY66" s="11"/>
      <c r="CIZ66" s="11"/>
      <c r="CJA66" s="11"/>
      <c r="CJB66" s="11"/>
      <c r="CJC66" s="11"/>
      <c r="CJD66" s="11"/>
      <c r="CJE66" s="11"/>
      <c r="CJF66" s="11"/>
      <c r="CJG66" s="11"/>
      <c r="CJH66" s="11"/>
      <c r="CJI66" s="11"/>
      <c r="CJJ66" s="11"/>
      <c r="CJK66" s="11"/>
      <c r="CJL66" s="11"/>
      <c r="CJM66" s="11"/>
      <c r="CJN66" s="11"/>
      <c r="CJO66" s="11"/>
      <c r="CJP66" s="11"/>
      <c r="CJQ66" s="11"/>
      <c r="CJR66" s="11"/>
      <c r="CJS66" s="11"/>
      <c r="CJT66" s="11"/>
      <c r="CJU66" s="11"/>
      <c r="CJV66" s="11"/>
      <c r="CJW66" s="11"/>
      <c r="CJX66" s="11"/>
      <c r="CJY66" s="11"/>
      <c r="CJZ66" s="11"/>
      <c r="CKA66" s="11"/>
      <c r="CKB66" s="11"/>
      <c r="CKC66" s="11"/>
      <c r="CKD66" s="11"/>
      <c r="CKE66" s="11"/>
      <c r="CKF66" s="11"/>
      <c r="CKG66" s="11"/>
      <c r="CKH66" s="11"/>
      <c r="CKI66" s="11"/>
      <c r="CKJ66" s="11"/>
      <c r="CKK66" s="11"/>
      <c r="CKL66" s="11"/>
      <c r="CKM66" s="11"/>
      <c r="CKN66" s="11"/>
      <c r="CKO66" s="11"/>
      <c r="CKP66" s="11"/>
      <c r="CKQ66" s="11"/>
      <c r="CKR66" s="11"/>
      <c r="CKS66" s="11"/>
      <c r="CKT66" s="11"/>
      <c r="CKU66" s="11"/>
      <c r="CKV66" s="11"/>
      <c r="CKW66" s="11"/>
      <c r="CKX66" s="11"/>
      <c r="CKY66" s="11"/>
      <c r="CKZ66" s="11"/>
      <c r="CLA66" s="11"/>
      <c r="CLB66" s="11"/>
      <c r="CLC66" s="11"/>
      <c r="CLD66" s="11"/>
      <c r="CLE66" s="11"/>
      <c r="CLF66" s="11"/>
      <c r="CLG66" s="11"/>
      <c r="CLH66" s="11"/>
      <c r="CLI66" s="11"/>
      <c r="CLJ66" s="11"/>
      <c r="CLK66" s="11"/>
      <c r="CLL66" s="11"/>
      <c r="CLM66" s="11"/>
      <c r="CLN66" s="11"/>
      <c r="CLO66" s="11"/>
      <c r="CLP66" s="11"/>
      <c r="CLQ66" s="11"/>
      <c r="CLR66" s="11"/>
      <c r="CLS66" s="11"/>
      <c r="CLT66" s="11"/>
      <c r="CLU66" s="11"/>
      <c r="CLV66" s="11"/>
      <c r="CLW66" s="11"/>
      <c r="CLX66" s="11"/>
      <c r="CLY66" s="11"/>
      <c r="CLZ66" s="11"/>
      <c r="CMA66" s="11"/>
      <c r="CMB66" s="11"/>
      <c r="CMC66" s="11"/>
      <c r="CMD66" s="11"/>
      <c r="CME66" s="11"/>
      <c r="CMF66" s="11"/>
      <c r="CMG66" s="11"/>
      <c r="CMH66" s="11"/>
      <c r="CMI66" s="11"/>
      <c r="CMJ66" s="11"/>
      <c r="CMK66" s="11"/>
      <c r="CML66" s="11"/>
      <c r="CMM66" s="11"/>
      <c r="CMN66" s="11"/>
      <c r="CMO66" s="11"/>
      <c r="CMP66" s="11"/>
      <c r="CMQ66" s="11"/>
      <c r="CMR66" s="11"/>
      <c r="CMS66" s="11"/>
      <c r="CMT66" s="11"/>
      <c r="CMU66" s="11"/>
      <c r="CMV66" s="11"/>
      <c r="CMW66" s="11"/>
      <c r="CMX66" s="11"/>
      <c r="CMY66" s="11"/>
      <c r="CMZ66" s="11"/>
      <c r="CNA66" s="11"/>
      <c r="CNB66" s="11"/>
      <c r="CNC66" s="11"/>
      <c r="CND66" s="11"/>
      <c r="CNE66" s="11"/>
      <c r="CNF66" s="11"/>
      <c r="CNG66" s="11"/>
      <c r="CNH66" s="11"/>
      <c r="CNI66" s="11"/>
      <c r="CNJ66" s="11"/>
      <c r="CNK66" s="11"/>
      <c r="CNL66" s="11"/>
      <c r="CNM66" s="11"/>
      <c r="CNN66" s="11"/>
      <c r="CNO66" s="11"/>
      <c r="CNP66" s="11"/>
      <c r="CNQ66" s="11"/>
      <c r="CNR66" s="11"/>
      <c r="CNS66" s="11"/>
      <c r="CNT66" s="11"/>
      <c r="CNU66" s="11"/>
      <c r="CNV66" s="11"/>
      <c r="CNW66" s="11"/>
      <c r="CNX66" s="11"/>
      <c r="CNY66" s="11"/>
      <c r="CNZ66" s="11"/>
      <c r="COA66" s="11"/>
      <c r="COB66" s="11"/>
      <c r="COC66" s="11"/>
      <c r="COD66" s="11"/>
      <c r="COE66" s="11"/>
      <c r="COF66" s="11"/>
      <c r="COG66" s="11"/>
      <c r="COH66" s="11"/>
      <c r="COI66" s="11"/>
      <c r="COJ66" s="11"/>
      <c r="COK66" s="11"/>
      <c r="COL66" s="11"/>
      <c r="COM66" s="11"/>
      <c r="CON66" s="11"/>
      <c r="COO66" s="11"/>
      <c r="COP66" s="11"/>
      <c r="COQ66" s="11"/>
      <c r="COR66" s="11"/>
      <c r="COS66" s="11"/>
      <c r="COT66" s="11"/>
      <c r="COU66" s="11"/>
      <c r="COV66" s="11"/>
      <c r="COW66" s="11"/>
      <c r="COX66" s="11"/>
      <c r="COY66" s="11"/>
      <c r="COZ66" s="11"/>
      <c r="CPA66" s="11"/>
      <c r="CPB66" s="11"/>
      <c r="CPC66" s="11"/>
      <c r="CPD66" s="11"/>
      <c r="CPE66" s="11"/>
      <c r="CPF66" s="11"/>
      <c r="CPG66" s="11"/>
      <c r="CPH66" s="11"/>
      <c r="CPI66" s="11"/>
      <c r="CPJ66" s="11"/>
      <c r="CPK66" s="11"/>
      <c r="CPL66" s="11"/>
      <c r="CPM66" s="11"/>
      <c r="CPN66" s="11"/>
      <c r="CPO66" s="11"/>
      <c r="CPP66" s="11"/>
      <c r="CPQ66" s="11"/>
      <c r="CPR66" s="11"/>
      <c r="CPS66" s="11"/>
      <c r="CPT66" s="11"/>
      <c r="CPU66" s="11"/>
      <c r="CPV66" s="11"/>
      <c r="CPW66" s="11"/>
      <c r="CPX66" s="11"/>
      <c r="CPY66" s="11"/>
      <c r="CPZ66" s="11"/>
      <c r="CQA66" s="11"/>
      <c r="CQB66" s="11"/>
      <c r="CQC66" s="11"/>
      <c r="CQD66" s="11"/>
      <c r="CQE66" s="11"/>
      <c r="CQF66" s="11"/>
      <c r="CQG66" s="11"/>
      <c r="CQH66" s="11"/>
      <c r="CQI66" s="11"/>
      <c r="CQJ66" s="11"/>
      <c r="CQK66" s="11"/>
      <c r="CQL66" s="11"/>
      <c r="CQM66" s="11"/>
      <c r="CQN66" s="11"/>
      <c r="CQO66" s="11"/>
      <c r="CQP66" s="11"/>
      <c r="CQQ66" s="11"/>
      <c r="CQR66" s="11"/>
      <c r="CQS66" s="11"/>
      <c r="CQT66" s="11"/>
      <c r="CQU66" s="11"/>
      <c r="CQV66" s="11"/>
      <c r="CQW66" s="11"/>
      <c r="CQX66" s="11"/>
      <c r="CQY66" s="11"/>
      <c r="CQZ66" s="11"/>
      <c r="CRA66" s="11"/>
      <c r="CRB66" s="11"/>
      <c r="CRC66" s="11"/>
      <c r="CRD66" s="11"/>
      <c r="CRE66" s="11"/>
      <c r="CRF66" s="11"/>
      <c r="CRG66" s="11"/>
      <c r="CRH66" s="11"/>
      <c r="CRI66" s="11"/>
      <c r="CRJ66" s="11"/>
      <c r="CRK66" s="11"/>
      <c r="CRL66" s="11"/>
      <c r="CRM66" s="11"/>
      <c r="CRN66" s="11"/>
      <c r="CRO66" s="11"/>
      <c r="CRP66" s="11"/>
      <c r="CRQ66" s="11"/>
      <c r="CRR66" s="11"/>
      <c r="CRS66" s="11"/>
      <c r="CRT66" s="11"/>
      <c r="CRU66" s="11"/>
      <c r="CRV66" s="11"/>
      <c r="CRW66" s="11"/>
      <c r="CRX66" s="11"/>
      <c r="CRY66" s="11"/>
      <c r="CRZ66" s="11"/>
      <c r="CSA66" s="11"/>
      <c r="CSB66" s="11"/>
      <c r="CSC66" s="11"/>
      <c r="CSD66" s="11"/>
      <c r="CSE66" s="11"/>
      <c r="CSF66" s="11"/>
      <c r="CSG66" s="11"/>
      <c r="CSH66" s="11"/>
      <c r="CSI66" s="11"/>
      <c r="CSJ66" s="11"/>
      <c r="CSK66" s="11"/>
      <c r="CSL66" s="11"/>
      <c r="CSM66" s="11"/>
      <c r="CSN66" s="11"/>
      <c r="CSO66" s="11"/>
      <c r="CSP66" s="11"/>
      <c r="CSQ66" s="11"/>
      <c r="CSR66" s="11"/>
      <c r="CSS66" s="11"/>
      <c r="CST66" s="11"/>
      <c r="CSU66" s="11"/>
      <c r="CSV66" s="11"/>
      <c r="CSW66" s="11"/>
      <c r="CSX66" s="11"/>
      <c r="CSY66" s="11"/>
      <c r="CSZ66" s="11"/>
      <c r="CTA66" s="11"/>
      <c r="CTB66" s="11"/>
      <c r="CTC66" s="11"/>
      <c r="CTD66" s="11"/>
      <c r="CTE66" s="11"/>
      <c r="CTF66" s="11"/>
      <c r="CTG66" s="11"/>
      <c r="CTH66" s="11"/>
      <c r="CTI66" s="11"/>
      <c r="CTJ66" s="11"/>
      <c r="CTK66" s="11"/>
      <c r="CTL66" s="11"/>
      <c r="CTM66" s="11"/>
      <c r="CTN66" s="11"/>
      <c r="CTO66" s="11"/>
      <c r="CTP66" s="11"/>
      <c r="CTQ66" s="11"/>
      <c r="CTR66" s="11"/>
      <c r="CTS66" s="11"/>
      <c r="CTT66" s="11"/>
      <c r="CTU66" s="11"/>
      <c r="CTV66" s="11"/>
      <c r="CTW66" s="11"/>
      <c r="CTX66" s="11"/>
      <c r="CTY66" s="11"/>
      <c r="CTZ66" s="11"/>
      <c r="CUA66" s="11"/>
      <c r="CUB66" s="11"/>
      <c r="CUC66" s="11"/>
      <c r="CUD66" s="11"/>
      <c r="CUE66" s="11"/>
      <c r="CUF66" s="11"/>
      <c r="CUG66" s="11"/>
      <c r="CUH66" s="11"/>
      <c r="CUI66" s="11"/>
      <c r="CUJ66" s="11"/>
      <c r="CUK66" s="11"/>
      <c r="CUL66" s="11"/>
      <c r="CUM66" s="11"/>
      <c r="CUN66" s="11"/>
      <c r="CUO66" s="11"/>
      <c r="CUP66" s="11"/>
      <c r="CUQ66" s="11"/>
      <c r="CUR66" s="11"/>
      <c r="CUS66" s="11"/>
      <c r="CUT66" s="11"/>
      <c r="CUU66" s="11"/>
      <c r="CUV66" s="11"/>
      <c r="CUW66" s="11"/>
      <c r="CUX66" s="11"/>
      <c r="CUY66" s="11"/>
      <c r="CUZ66" s="11"/>
      <c r="CVA66" s="11"/>
      <c r="CVB66" s="11"/>
      <c r="CVC66" s="11"/>
      <c r="CVD66" s="11"/>
      <c r="CVE66" s="11"/>
      <c r="CVF66" s="11"/>
      <c r="CVG66" s="11"/>
      <c r="CVH66" s="11"/>
      <c r="CVI66" s="11"/>
      <c r="CVJ66" s="11"/>
      <c r="CVK66" s="11"/>
      <c r="CVL66" s="11"/>
      <c r="CVM66" s="11"/>
      <c r="CVN66" s="11"/>
      <c r="CVO66" s="11"/>
      <c r="CVP66" s="11"/>
      <c r="CVQ66" s="11"/>
      <c r="CVR66" s="11"/>
      <c r="CVS66" s="11"/>
      <c r="CVT66" s="11"/>
      <c r="CVU66" s="11"/>
      <c r="CVV66" s="11"/>
      <c r="CVW66" s="11"/>
      <c r="CVX66" s="11"/>
      <c r="CVY66" s="11"/>
      <c r="CVZ66" s="11"/>
      <c r="CWA66" s="11"/>
      <c r="CWB66" s="11"/>
      <c r="CWC66" s="11"/>
      <c r="CWD66" s="11"/>
      <c r="CWE66" s="11"/>
      <c r="CWF66" s="11"/>
      <c r="CWG66" s="11"/>
      <c r="CWH66" s="11"/>
      <c r="CWI66" s="11"/>
      <c r="CWJ66" s="11"/>
      <c r="CWK66" s="11"/>
      <c r="CWL66" s="11"/>
      <c r="CWM66" s="11"/>
      <c r="CWN66" s="11"/>
      <c r="CWO66" s="11"/>
      <c r="CWP66" s="11"/>
      <c r="CWQ66" s="11"/>
      <c r="CWR66" s="11"/>
      <c r="CWS66" s="11"/>
      <c r="CWT66" s="11"/>
      <c r="CWU66" s="11"/>
      <c r="CWV66" s="11"/>
      <c r="CWW66" s="11"/>
      <c r="CWX66" s="11"/>
      <c r="CWY66" s="11"/>
      <c r="CWZ66" s="11"/>
      <c r="CXA66" s="11"/>
      <c r="CXB66" s="11"/>
      <c r="CXC66" s="11"/>
      <c r="CXD66" s="11"/>
      <c r="CXE66" s="11"/>
      <c r="CXF66" s="11"/>
      <c r="CXG66" s="11"/>
      <c r="CXH66" s="11"/>
      <c r="CXI66" s="11"/>
      <c r="CXJ66" s="11"/>
      <c r="CXK66" s="11"/>
      <c r="CXL66" s="11"/>
      <c r="CXM66" s="11"/>
      <c r="CXN66" s="11"/>
      <c r="CXO66" s="11"/>
      <c r="CXP66" s="11"/>
      <c r="CXQ66" s="11"/>
      <c r="CXR66" s="11"/>
      <c r="CXS66" s="11"/>
      <c r="CXT66" s="11"/>
      <c r="CXU66" s="11"/>
      <c r="CXV66" s="11"/>
      <c r="CXW66" s="11"/>
      <c r="CXX66" s="11"/>
      <c r="CXY66" s="11"/>
      <c r="CXZ66" s="11"/>
      <c r="CYA66" s="11"/>
      <c r="CYB66" s="11"/>
      <c r="CYC66" s="11"/>
      <c r="CYD66" s="11"/>
      <c r="CYE66" s="11"/>
      <c r="CYF66" s="11"/>
      <c r="CYG66" s="11"/>
      <c r="CYH66" s="11"/>
      <c r="CYI66" s="11"/>
      <c r="CYJ66" s="11"/>
      <c r="CYK66" s="11"/>
      <c r="CYL66" s="11"/>
      <c r="CYM66" s="11"/>
      <c r="CYN66" s="11"/>
      <c r="CYO66" s="11"/>
      <c r="CYP66" s="11"/>
      <c r="CYQ66" s="11"/>
      <c r="CYR66" s="11"/>
      <c r="CYS66" s="11"/>
      <c r="CYT66" s="11"/>
      <c r="CYU66" s="11"/>
      <c r="CYV66" s="11"/>
      <c r="CYW66" s="11"/>
      <c r="CYX66" s="11"/>
      <c r="CYY66" s="11"/>
      <c r="CYZ66" s="11"/>
      <c r="CZA66" s="11"/>
      <c r="CZB66" s="11"/>
      <c r="CZC66" s="11"/>
      <c r="CZD66" s="11"/>
      <c r="CZE66" s="11"/>
      <c r="CZF66" s="11"/>
      <c r="CZG66" s="11"/>
      <c r="CZH66" s="11"/>
      <c r="CZI66" s="11"/>
      <c r="CZJ66" s="11"/>
      <c r="CZK66" s="11"/>
      <c r="CZL66" s="11"/>
      <c r="CZM66" s="11"/>
      <c r="CZN66" s="11"/>
      <c r="CZO66" s="11"/>
      <c r="CZP66" s="11"/>
      <c r="CZQ66" s="11"/>
      <c r="CZR66" s="11"/>
      <c r="CZS66" s="11"/>
      <c r="CZT66" s="11"/>
      <c r="CZU66" s="11"/>
      <c r="CZV66" s="11"/>
      <c r="CZW66" s="11"/>
      <c r="CZX66" s="11"/>
      <c r="CZY66" s="11"/>
      <c r="CZZ66" s="11"/>
      <c r="DAA66" s="11"/>
      <c r="DAB66" s="11"/>
      <c r="DAC66" s="11"/>
      <c r="DAD66" s="11"/>
      <c r="DAE66" s="11"/>
      <c r="DAF66" s="11"/>
      <c r="DAG66" s="11"/>
      <c r="DAH66" s="11"/>
      <c r="DAI66" s="11"/>
      <c r="DAJ66" s="11"/>
      <c r="DAK66" s="11"/>
      <c r="DAL66" s="11"/>
      <c r="DAM66" s="11"/>
      <c r="DAN66" s="11"/>
      <c r="DAO66" s="11"/>
      <c r="DAP66" s="11"/>
      <c r="DAQ66" s="11"/>
      <c r="DAR66" s="11"/>
      <c r="DAS66" s="11"/>
      <c r="DAT66" s="11"/>
      <c r="DAU66" s="11"/>
      <c r="DAV66" s="11"/>
      <c r="DAW66" s="11"/>
      <c r="DAX66" s="11"/>
      <c r="DAY66" s="11"/>
      <c r="DAZ66" s="11"/>
      <c r="DBA66" s="11"/>
      <c r="DBB66" s="11"/>
      <c r="DBC66" s="11"/>
      <c r="DBD66" s="11"/>
      <c r="DBE66" s="11"/>
      <c r="DBF66" s="11"/>
      <c r="DBG66" s="11"/>
      <c r="DBH66" s="11"/>
      <c r="DBI66" s="11"/>
      <c r="DBJ66" s="11"/>
      <c r="DBK66" s="11"/>
      <c r="DBL66" s="11"/>
      <c r="DBM66" s="11"/>
      <c r="DBN66" s="11"/>
      <c r="DBO66" s="11"/>
      <c r="DBP66" s="11"/>
      <c r="DBQ66" s="11"/>
      <c r="DBR66" s="11"/>
      <c r="DBS66" s="11"/>
      <c r="DBT66" s="11"/>
      <c r="DBU66" s="11"/>
      <c r="DBV66" s="11"/>
      <c r="DBW66" s="11"/>
      <c r="DBX66" s="11"/>
      <c r="DBY66" s="11"/>
      <c r="DBZ66" s="11"/>
      <c r="DCA66" s="11"/>
      <c r="DCB66" s="11"/>
      <c r="DCC66" s="11"/>
      <c r="DCD66" s="11"/>
      <c r="DCE66" s="11"/>
      <c r="DCF66" s="11"/>
      <c r="DCG66" s="11"/>
      <c r="DCH66" s="11"/>
      <c r="DCI66" s="11"/>
      <c r="DCJ66" s="11"/>
      <c r="DCK66" s="11"/>
      <c r="DCL66" s="11"/>
      <c r="DCM66" s="11"/>
      <c r="DCN66" s="11"/>
      <c r="DCO66" s="11"/>
      <c r="DCP66" s="11"/>
      <c r="DCQ66" s="11"/>
      <c r="DCR66" s="11"/>
      <c r="DCS66" s="11"/>
      <c r="DCT66" s="11"/>
      <c r="DCU66" s="11"/>
      <c r="DCV66" s="11"/>
      <c r="DCW66" s="11"/>
      <c r="DCX66" s="11"/>
      <c r="DCY66" s="11"/>
      <c r="DCZ66" s="11"/>
      <c r="DDA66" s="11"/>
      <c r="DDB66" s="11"/>
      <c r="DDC66" s="11"/>
      <c r="DDD66" s="11"/>
      <c r="DDE66" s="11"/>
      <c r="DDF66" s="11"/>
      <c r="DDG66" s="11"/>
      <c r="DDH66" s="11"/>
      <c r="DDI66" s="11"/>
      <c r="DDJ66" s="11"/>
      <c r="DDK66" s="11"/>
      <c r="DDL66" s="11"/>
      <c r="DDM66" s="11"/>
      <c r="DDN66" s="11"/>
      <c r="DDO66" s="11"/>
      <c r="DDP66" s="11"/>
      <c r="DDQ66" s="11"/>
      <c r="DDR66" s="11"/>
      <c r="DDS66" s="11"/>
      <c r="DDT66" s="11"/>
      <c r="DDU66" s="11"/>
      <c r="DDV66" s="11"/>
      <c r="DDW66" s="11"/>
      <c r="DDX66" s="11"/>
      <c r="DDY66" s="11"/>
      <c r="DDZ66" s="11"/>
      <c r="DEA66" s="11"/>
      <c r="DEB66" s="11"/>
      <c r="DEC66" s="11"/>
      <c r="DED66" s="11"/>
      <c r="DEE66" s="11"/>
      <c r="DEF66" s="11"/>
      <c r="DEG66" s="11"/>
      <c r="DEH66" s="11"/>
      <c r="DEI66" s="11"/>
      <c r="DEJ66" s="11"/>
      <c r="DEK66" s="11"/>
      <c r="DEL66" s="11"/>
      <c r="DEM66" s="11"/>
      <c r="DEN66" s="11"/>
      <c r="DEO66" s="11"/>
      <c r="DEP66" s="11"/>
      <c r="DEQ66" s="11"/>
      <c r="DER66" s="11"/>
      <c r="DES66" s="11"/>
      <c r="DET66" s="11"/>
      <c r="DEU66" s="11"/>
      <c r="DEV66" s="11"/>
      <c r="DEW66" s="11"/>
      <c r="DEX66" s="11"/>
      <c r="DEY66" s="11"/>
      <c r="DEZ66" s="11"/>
      <c r="DFA66" s="11"/>
      <c r="DFB66" s="11"/>
      <c r="DFC66" s="11"/>
      <c r="DFD66" s="11"/>
      <c r="DFE66" s="11"/>
      <c r="DFF66" s="11"/>
      <c r="DFG66" s="11"/>
      <c r="DFH66" s="11"/>
      <c r="DFI66" s="11"/>
      <c r="DFJ66" s="11"/>
      <c r="DFK66" s="11"/>
      <c r="DFL66" s="11"/>
      <c r="DFM66" s="11"/>
      <c r="DFN66" s="11"/>
      <c r="DFO66" s="11"/>
      <c r="DFP66" s="11"/>
      <c r="DFQ66" s="11"/>
      <c r="DFR66" s="11"/>
      <c r="DFS66" s="11"/>
      <c r="DFT66" s="11"/>
      <c r="DFU66" s="11"/>
      <c r="DFV66" s="11"/>
      <c r="DFW66" s="11"/>
      <c r="DFX66" s="11"/>
      <c r="DFY66" s="11"/>
      <c r="DFZ66" s="11"/>
      <c r="DGA66" s="11"/>
      <c r="DGB66" s="11"/>
      <c r="DGC66" s="11"/>
      <c r="DGD66" s="11"/>
      <c r="DGE66" s="11"/>
      <c r="DGF66" s="11"/>
      <c r="DGG66" s="11"/>
      <c r="DGH66" s="11"/>
      <c r="DGI66" s="11"/>
      <c r="DGJ66" s="11"/>
      <c r="DGK66" s="11"/>
      <c r="DGL66" s="11"/>
      <c r="DGM66" s="11"/>
      <c r="DGN66" s="11"/>
      <c r="DGO66" s="11"/>
      <c r="DGP66" s="11"/>
      <c r="DGQ66" s="11"/>
      <c r="DGR66" s="11"/>
      <c r="DGS66" s="11"/>
      <c r="DGT66" s="11"/>
      <c r="DGU66" s="11"/>
      <c r="DGV66" s="11"/>
      <c r="DGW66" s="11"/>
      <c r="DGX66" s="11"/>
      <c r="DGY66" s="11"/>
      <c r="DGZ66" s="11"/>
      <c r="DHA66" s="11"/>
      <c r="DHB66" s="11"/>
      <c r="DHC66" s="11"/>
      <c r="DHD66" s="11"/>
      <c r="DHE66" s="11"/>
      <c r="DHF66" s="11"/>
      <c r="DHG66" s="11"/>
      <c r="DHH66" s="11"/>
      <c r="DHI66" s="11"/>
      <c r="DHJ66" s="11"/>
      <c r="DHK66" s="11"/>
      <c r="DHL66" s="11"/>
      <c r="DHM66" s="11"/>
      <c r="DHN66" s="11"/>
      <c r="DHO66" s="11"/>
      <c r="DHP66" s="11"/>
      <c r="DHQ66" s="11"/>
      <c r="DHR66" s="11"/>
      <c r="DHS66" s="11"/>
      <c r="DHT66" s="11"/>
      <c r="DHU66" s="11"/>
      <c r="DHV66" s="11"/>
      <c r="DHW66" s="11"/>
      <c r="DHX66" s="11"/>
      <c r="DHY66" s="11"/>
      <c r="DHZ66" s="11"/>
      <c r="DIA66" s="11"/>
      <c r="DIB66" s="11"/>
      <c r="DIC66" s="11"/>
      <c r="DID66" s="11"/>
      <c r="DIE66" s="11"/>
      <c r="DIF66" s="11"/>
      <c r="DIG66" s="11"/>
      <c r="DIH66" s="11"/>
      <c r="DII66" s="11"/>
      <c r="DIJ66" s="11"/>
      <c r="DIK66" s="11"/>
      <c r="DIL66" s="11"/>
      <c r="DIM66" s="11"/>
      <c r="DIN66" s="11"/>
      <c r="DIO66" s="11"/>
      <c r="DIP66" s="11"/>
      <c r="DIQ66" s="11"/>
      <c r="DIR66" s="11"/>
      <c r="DIS66" s="11"/>
      <c r="DIT66" s="11"/>
      <c r="DIU66" s="11"/>
      <c r="DIV66" s="11"/>
      <c r="DIW66" s="11"/>
      <c r="DIX66" s="11"/>
      <c r="DIY66" s="11"/>
      <c r="DIZ66" s="11"/>
      <c r="DJA66" s="11"/>
      <c r="DJB66" s="11"/>
      <c r="DJC66" s="11"/>
      <c r="DJD66" s="11"/>
      <c r="DJE66" s="11"/>
      <c r="DJF66" s="11"/>
      <c r="DJG66" s="11"/>
      <c r="DJH66" s="11"/>
      <c r="DJI66" s="11"/>
      <c r="DJJ66" s="11"/>
      <c r="DJK66" s="11"/>
      <c r="DJL66" s="11"/>
      <c r="DJM66" s="11"/>
      <c r="DJN66" s="11"/>
      <c r="DJO66" s="11"/>
      <c r="DJP66" s="11"/>
      <c r="DJQ66" s="11"/>
      <c r="DJR66" s="11"/>
      <c r="DJS66" s="11"/>
      <c r="DJT66" s="11"/>
      <c r="DJU66" s="11"/>
      <c r="DJV66" s="11"/>
      <c r="DJW66" s="11"/>
      <c r="DJX66" s="11"/>
      <c r="DJY66" s="11"/>
      <c r="DJZ66" s="11"/>
      <c r="DKA66" s="11"/>
      <c r="DKB66" s="11"/>
      <c r="DKC66" s="11"/>
      <c r="DKD66" s="11"/>
      <c r="DKE66" s="11"/>
      <c r="DKF66" s="11"/>
      <c r="DKG66" s="11"/>
      <c r="DKH66" s="11"/>
      <c r="DKI66" s="11"/>
      <c r="DKJ66" s="11"/>
      <c r="DKK66" s="11"/>
      <c r="DKL66" s="11"/>
      <c r="DKM66" s="11"/>
      <c r="DKN66" s="11"/>
      <c r="DKO66" s="11"/>
      <c r="DKP66" s="11"/>
      <c r="DKQ66" s="11"/>
      <c r="DKR66" s="11"/>
      <c r="DKS66" s="11"/>
      <c r="DKT66" s="11"/>
      <c r="DKU66" s="11"/>
      <c r="DKV66" s="11"/>
      <c r="DKW66" s="11"/>
      <c r="DKX66" s="11"/>
      <c r="DKY66" s="11"/>
      <c r="DKZ66" s="11"/>
      <c r="DLA66" s="11"/>
      <c r="DLB66" s="11"/>
      <c r="DLC66" s="11"/>
      <c r="DLD66" s="11"/>
      <c r="DLE66" s="11"/>
      <c r="DLF66" s="11"/>
      <c r="DLG66" s="11"/>
      <c r="DLH66" s="11"/>
      <c r="DLI66" s="11"/>
      <c r="DLJ66" s="11"/>
      <c r="DLK66" s="11"/>
      <c r="DLL66" s="11"/>
      <c r="DLM66" s="11"/>
      <c r="DLN66" s="11"/>
      <c r="DLO66" s="11"/>
      <c r="DLP66" s="11"/>
      <c r="DLQ66" s="11"/>
      <c r="DLR66" s="11"/>
      <c r="DLS66" s="11"/>
      <c r="DLT66" s="11"/>
      <c r="DLU66" s="11"/>
      <c r="DLV66" s="11"/>
      <c r="DLW66" s="11"/>
      <c r="DLX66" s="11"/>
      <c r="DLY66" s="11"/>
      <c r="DLZ66" s="11"/>
      <c r="DMA66" s="11"/>
      <c r="DMB66" s="11"/>
      <c r="DMC66" s="11"/>
      <c r="DMD66" s="11"/>
      <c r="DME66" s="11"/>
      <c r="DMF66" s="11"/>
      <c r="DMG66" s="11"/>
      <c r="DMH66" s="11"/>
      <c r="DMI66" s="11"/>
      <c r="DMJ66" s="11"/>
      <c r="DMK66" s="11"/>
      <c r="DML66" s="11"/>
      <c r="DMM66" s="11"/>
      <c r="DMN66" s="11"/>
      <c r="DMO66" s="11"/>
      <c r="DMP66" s="11"/>
      <c r="DMQ66" s="11"/>
      <c r="DMR66" s="11"/>
      <c r="DMS66" s="11"/>
      <c r="DMT66" s="11"/>
      <c r="DMU66" s="11"/>
      <c r="DMV66" s="11"/>
      <c r="DMW66" s="11"/>
      <c r="DMX66" s="11"/>
      <c r="DMY66" s="11"/>
      <c r="DMZ66" s="11"/>
      <c r="DNA66" s="11"/>
      <c r="DNB66" s="11"/>
      <c r="DNC66" s="11"/>
      <c r="DND66" s="11"/>
      <c r="DNE66" s="11"/>
      <c r="DNF66" s="11"/>
      <c r="DNG66" s="11"/>
      <c r="DNH66" s="11"/>
      <c r="DNI66" s="11"/>
      <c r="DNJ66" s="11"/>
      <c r="DNK66" s="11"/>
      <c r="DNL66" s="11"/>
      <c r="DNM66" s="11"/>
      <c r="DNN66" s="11"/>
      <c r="DNO66" s="11"/>
      <c r="DNP66" s="11"/>
      <c r="DNQ66" s="11"/>
      <c r="DNR66" s="11"/>
      <c r="DNS66" s="11"/>
      <c r="DNT66" s="11"/>
      <c r="DNU66" s="11"/>
      <c r="DNV66" s="11"/>
      <c r="DNW66" s="11"/>
      <c r="DNX66" s="11"/>
      <c r="DNY66" s="11"/>
      <c r="DNZ66" s="11"/>
      <c r="DOA66" s="11"/>
      <c r="DOB66" s="11"/>
      <c r="DOC66" s="11"/>
      <c r="DOD66" s="11"/>
      <c r="DOE66" s="11"/>
      <c r="DOF66" s="11"/>
      <c r="DOG66" s="11"/>
      <c r="DOH66" s="11"/>
      <c r="DOI66" s="11"/>
      <c r="DOJ66" s="11"/>
      <c r="DOK66" s="11"/>
      <c r="DOL66" s="11"/>
      <c r="DOM66" s="11"/>
      <c r="DON66" s="11"/>
      <c r="DOO66" s="11"/>
      <c r="DOP66" s="11"/>
      <c r="DOQ66" s="11"/>
      <c r="DOR66" s="11"/>
      <c r="DOS66" s="11"/>
      <c r="DOT66" s="11"/>
      <c r="DOU66" s="11"/>
      <c r="DOV66" s="11"/>
      <c r="DOW66" s="11"/>
      <c r="DOX66" s="11"/>
      <c r="DOY66" s="11"/>
      <c r="DOZ66" s="11"/>
      <c r="DPA66" s="11"/>
      <c r="DPB66" s="11"/>
      <c r="DPC66" s="11"/>
      <c r="DPD66" s="11"/>
      <c r="DPE66" s="11"/>
      <c r="DPF66" s="11"/>
      <c r="DPG66" s="11"/>
      <c r="DPH66" s="11"/>
      <c r="DPI66" s="11"/>
      <c r="DPJ66" s="11"/>
      <c r="DPK66" s="11"/>
      <c r="DPL66" s="11"/>
      <c r="DPM66" s="11"/>
      <c r="DPN66" s="11"/>
      <c r="DPO66" s="11"/>
      <c r="DPP66" s="11"/>
      <c r="DPQ66" s="11"/>
      <c r="DPR66" s="11"/>
      <c r="DPS66" s="11"/>
      <c r="DPT66" s="11"/>
      <c r="DPU66" s="11"/>
      <c r="DPV66" s="11"/>
      <c r="DPW66" s="11"/>
      <c r="DPX66" s="11"/>
      <c r="DPY66" s="11"/>
      <c r="DPZ66" s="11"/>
      <c r="DQA66" s="11"/>
      <c r="DQB66" s="11"/>
      <c r="DQC66" s="11"/>
      <c r="DQD66" s="11"/>
      <c r="DQE66" s="11"/>
      <c r="DQF66" s="11"/>
      <c r="DQG66" s="11"/>
      <c r="DQH66" s="11"/>
      <c r="DQI66" s="11"/>
      <c r="DQJ66" s="11"/>
      <c r="DQK66" s="11"/>
      <c r="DQL66" s="11"/>
      <c r="DQM66" s="11"/>
      <c r="DQN66" s="11"/>
      <c r="DQO66" s="11"/>
      <c r="DQP66" s="11"/>
      <c r="DQQ66" s="11"/>
      <c r="DQR66" s="11"/>
      <c r="DQS66" s="11"/>
      <c r="DQT66" s="11"/>
      <c r="DQU66" s="11"/>
      <c r="DQV66" s="11"/>
      <c r="DQW66" s="11"/>
      <c r="DQX66" s="11"/>
      <c r="DQY66" s="11"/>
      <c r="DQZ66" s="11"/>
      <c r="DRA66" s="11"/>
      <c r="DRB66" s="11"/>
      <c r="DRC66" s="11"/>
      <c r="DRD66" s="11"/>
      <c r="DRE66" s="11"/>
      <c r="DRF66" s="11"/>
      <c r="DRG66" s="11"/>
      <c r="DRH66" s="11"/>
      <c r="DRI66" s="11"/>
      <c r="DRJ66" s="11"/>
      <c r="DRK66" s="11"/>
      <c r="DRL66" s="11"/>
      <c r="DRM66" s="11"/>
      <c r="DRN66" s="11"/>
      <c r="DRO66" s="11"/>
      <c r="DRP66" s="11"/>
      <c r="DRQ66" s="11"/>
      <c r="DRR66" s="11"/>
      <c r="DRS66" s="11"/>
      <c r="DRT66" s="11"/>
      <c r="DRU66" s="11"/>
      <c r="DRV66" s="11"/>
      <c r="DRW66" s="11"/>
      <c r="DRX66" s="11"/>
      <c r="DRY66" s="11"/>
      <c r="DRZ66" s="11"/>
      <c r="DSA66" s="11"/>
      <c r="DSB66" s="11"/>
      <c r="DSC66" s="11"/>
      <c r="DSD66" s="11"/>
      <c r="DSE66" s="11"/>
      <c r="DSF66" s="11"/>
      <c r="DSG66" s="11"/>
      <c r="DSH66" s="11"/>
      <c r="DSI66" s="11"/>
      <c r="DSJ66" s="11"/>
      <c r="DSK66" s="11"/>
      <c r="DSL66" s="11"/>
      <c r="DSM66" s="11"/>
      <c r="DSN66" s="11"/>
      <c r="DSO66" s="11"/>
      <c r="DSP66" s="11"/>
      <c r="DSQ66" s="11"/>
      <c r="DSR66" s="11"/>
      <c r="DSS66" s="11"/>
      <c r="DST66" s="11"/>
      <c r="DSU66" s="11"/>
      <c r="DSV66" s="11"/>
      <c r="DSW66" s="11"/>
      <c r="DSX66" s="11"/>
      <c r="DSY66" s="11"/>
      <c r="DSZ66" s="11"/>
      <c r="DTA66" s="11"/>
      <c r="DTB66" s="11"/>
      <c r="DTC66" s="11"/>
      <c r="DTD66" s="11"/>
      <c r="DTE66" s="11"/>
      <c r="DTF66" s="11"/>
      <c r="DTG66" s="11"/>
      <c r="DTH66" s="11"/>
      <c r="DTI66" s="11"/>
      <c r="DTJ66" s="11"/>
      <c r="DTK66" s="11"/>
      <c r="DTL66" s="11"/>
      <c r="DTM66" s="11"/>
      <c r="DTN66" s="11"/>
      <c r="DTO66" s="11"/>
      <c r="DTP66" s="11"/>
      <c r="DTQ66" s="11"/>
      <c r="DTR66" s="11"/>
      <c r="DTS66" s="11"/>
      <c r="DTT66" s="11"/>
      <c r="DTU66" s="11"/>
      <c r="DTV66" s="11"/>
      <c r="DTW66" s="11"/>
      <c r="DTX66" s="11"/>
      <c r="DTY66" s="11"/>
      <c r="DTZ66" s="11"/>
      <c r="DUA66" s="11"/>
      <c r="DUB66" s="11"/>
      <c r="DUC66" s="11"/>
      <c r="DUD66" s="11"/>
      <c r="DUE66" s="11"/>
      <c r="DUF66" s="11"/>
      <c r="DUG66" s="11"/>
      <c r="DUH66" s="11"/>
      <c r="DUI66" s="11"/>
      <c r="DUJ66" s="11"/>
      <c r="DUK66" s="11"/>
      <c r="DUL66" s="11"/>
      <c r="DUM66" s="11"/>
      <c r="DUN66" s="11"/>
      <c r="DUO66" s="11"/>
      <c r="DUP66" s="11"/>
      <c r="DUQ66" s="11"/>
      <c r="DUR66" s="11"/>
      <c r="DUS66" s="11"/>
      <c r="DUT66" s="11"/>
      <c r="DUU66" s="11"/>
      <c r="DUV66" s="11"/>
      <c r="DUW66" s="11"/>
      <c r="DUX66" s="11"/>
      <c r="DUY66" s="11"/>
      <c r="DUZ66" s="11"/>
      <c r="DVA66" s="11"/>
      <c r="DVB66" s="11"/>
      <c r="DVC66" s="11"/>
      <c r="DVD66" s="11"/>
      <c r="DVE66" s="11"/>
      <c r="DVF66" s="11"/>
      <c r="DVG66" s="11"/>
      <c r="DVH66" s="11"/>
      <c r="DVI66" s="11"/>
      <c r="DVJ66" s="11"/>
      <c r="DVK66" s="11"/>
      <c r="DVL66" s="11"/>
      <c r="DVM66" s="11"/>
      <c r="DVN66" s="11"/>
      <c r="DVO66" s="11"/>
      <c r="DVP66" s="11"/>
      <c r="DVQ66" s="11"/>
      <c r="DVR66" s="11"/>
      <c r="DVS66" s="11"/>
      <c r="DVT66" s="11"/>
      <c r="DVU66" s="11"/>
      <c r="DVV66" s="11"/>
      <c r="DVW66" s="11"/>
      <c r="DVX66" s="11"/>
      <c r="DVY66" s="11"/>
      <c r="DVZ66" s="11"/>
      <c r="DWA66" s="11"/>
      <c r="DWB66" s="11"/>
      <c r="DWC66" s="11"/>
      <c r="DWD66" s="11"/>
      <c r="DWE66" s="11"/>
      <c r="DWF66" s="11"/>
      <c r="DWG66" s="11"/>
      <c r="DWH66" s="11"/>
      <c r="DWI66" s="11"/>
      <c r="DWJ66" s="11"/>
      <c r="DWK66" s="11"/>
      <c r="DWL66" s="11"/>
      <c r="DWM66" s="11"/>
      <c r="DWN66" s="11"/>
      <c r="DWO66" s="11"/>
      <c r="DWP66" s="11"/>
      <c r="DWQ66" s="11"/>
      <c r="DWR66" s="11"/>
      <c r="DWS66" s="11"/>
      <c r="DWT66" s="11"/>
      <c r="DWU66" s="11"/>
      <c r="DWV66" s="11"/>
      <c r="DWW66" s="11"/>
      <c r="DWX66" s="11"/>
      <c r="DWY66" s="11"/>
      <c r="DWZ66" s="11"/>
      <c r="DXA66" s="11"/>
      <c r="DXB66" s="11"/>
      <c r="DXC66" s="11"/>
      <c r="DXD66" s="11"/>
      <c r="DXE66" s="11"/>
      <c r="DXF66" s="11"/>
      <c r="DXG66" s="11"/>
      <c r="DXH66" s="11"/>
      <c r="DXI66" s="11"/>
      <c r="DXJ66" s="11"/>
      <c r="DXK66" s="11"/>
      <c r="DXL66" s="11"/>
      <c r="DXM66" s="11"/>
      <c r="DXN66" s="11"/>
      <c r="DXO66" s="11"/>
      <c r="DXP66" s="11"/>
      <c r="DXQ66" s="11"/>
      <c r="DXR66" s="11"/>
      <c r="DXS66" s="11"/>
      <c r="DXT66" s="11"/>
      <c r="DXU66" s="11"/>
      <c r="DXV66" s="11"/>
      <c r="DXW66" s="11"/>
      <c r="DXX66" s="11"/>
      <c r="DXY66" s="11"/>
      <c r="DXZ66" s="11"/>
      <c r="DYA66" s="11"/>
      <c r="DYB66" s="11"/>
      <c r="DYC66" s="11"/>
      <c r="DYD66" s="11"/>
      <c r="DYE66" s="11"/>
      <c r="DYF66" s="11"/>
      <c r="DYG66" s="11"/>
      <c r="DYH66" s="11"/>
      <c r="DYI66" s="11"/>
      <c r="DYJ66" s="11"/>
      <c r="DYK66" s="11"/>
      <c r="DYL66" s="11"/>
      <c r="DYM66" s="11"/>
      <c r="DYN66" s="11"/>
      <c r="DYO66" s="11"/>
      <c r="DYP66" s="11"/>
      <c r="DYQ66" s="11"/>
      <c r="DYR66" s="11"/>
      <c r="DYS66" s="11"/>
      <c r="DYT66" s="11"/>
      <c r="DYU66" s="11"/>
      <c r="DYV66" s="11"/>
      <c r="DYW66" s="11"/>
      <c r="DYX66" s="11"/>
      <c r="DYY66" s="11"/>
      <c r="DYZ66" s="11"/>
      <c r="DZA66" s="11"/>
      <c r="DZB66" s="11"/>
      <c r="DZC66" s="11"/>
      <c r="DZD66" s="11"/>
      <c r="DZE66" s="11"/>
      <c r="DZF66" s="11"/>
      <c r="DZG66" s="11"/>
      <c r="DZH66" s="11"/>
      <c r="DZI66" s="11"/>
      <c r="DZJ66" s="11"/>
      <c r="DZK66" s="11"/>
      <c r="DZL66" s="11"/>
      <c r="DZM66" s="11"/>
      <c r="DZN66" s="11"/>
      <c r="DZO66" s="11"/>
      <c r="DZP66" s="11"/>
      <c r="DZQ66" s="11"/>
      <c r="DZR66" s="11"/>
      <c r="DZS66" s="11"/>
      <c r="DZT66" s="11"/>
      <c r="DZU66" s="11"/>
      <c r="DZV66" s="11"/>
      <c r="DZW66" s="11"/>
      <c r="DZX66" s="11"/>
      <c r="DZY66" s="11"/>
      <c r="DZZ66" s="11"/>
      <c r="EAA66" s="11"/>
      <c r="EAB66" s="11"/>
      <c r="EAC66" s="11"/>
      <c r="EAD66" s="11"/>
      <c r="EAE66" s="11"/>
      <c r="EAF66" s="11"/>
      <c r="EAG66" s="11"/>
      <c r="EAH66" s="11"/>
      <c r="EAI66" s="11"/>
      <c r="EAJ66" s="11"/>
      <c r="EAK66" s="11"/>
      <c r="EAL66" s="11"/>
      <c r="EAM66" s="11"/>
      <c r="EAN66" s="11"/>
      <c r="EAO66" s="11"/>
      <c r="EAP66" s="11"/>
      <c r="EAQ66" s="11"/>
      <c r="EAR66" s="11"/>
      <c r="EAS66" s="11"/>
      <c r="EAT66" s="11"/>
      <c r="EAU66" s="11"/>
      <c r="EAV66" s="11"/>
      <c r="EAW66" s="11"/>
      <c r="EAX66" s="11"/>
      <c r="EAY66" s="11"/>
      <c r="EAZ66" s="11"/>
      <c r="EBA66" s="11"/>
      <c r="EBB66" s="11"/>
      <c r="EBC66" s="11"/>
      <c r="EBD66" s="11"/>
      <c r="EBE66" s="11"/>
      <c r="EBF66" s="11"/>
      <c r="EBG66" s="11"/>
      <c r="EBH66" s="11"/>
      <c r="EBI66" s="11"/>
      <c r="EBJ66" s="11"/>
      <c r="EBK66" s="11"/>
      <c r="EBL66" s="11"/>
      <c r="EBM66" s="11"/>
      <c r="EBN66" s="11"/>
      <c r="EBO66" s="11"/>
      <c r="EBP66" s="11"/>
      <c r="EBQ66" s="11"/>
      <c r="EBR66" s="11"/>
      <c r="EBS66" s="11"/>
      <c r="EBT66" s="11"/>
      <c r="EBU66" s="11"/>
      <c r="EBV66" s="11"/>
      <c r="EBW66" s="11"/>
      <c r="EBX66" s="11"/>
      <c r="EBY66" s="11"/>
      <c r="EBZ66" s="11"/>
      <c r="ECA66" s="11"/>
      <c r="ECB66" s="11"/>
      <c r="ECC66" s="11"/>
      <c r="ECD66" s="11"/>
      <c r="ECE66" s="11"/>
      <c r="ECF66" s="11"/>
      <c r="ECG66" s="11"/>
      <c r="ECH66" s="11"/>
      <c r="ECI66" s="11"/>
      <c r="ECJ66" s="11"/>
      <c r="ECK66" s="11"/>
      <c r="ECL66" s="11"/>
      <c r="ECM66" s="11"/>
      <c r="ECN66" s="11"/>
      <c r="ECO66" s="11"/>
      <c r="ECP66" s="11"/>
      <c r="ECQ66" s="11"/>
      <c r="ECR66" s="11"/>
      <c r="ECS66" s="11"/>
      <c r="ECT66" s="11"/>
      <c r="ECU66" s="11"/>
      <c r="ECV66" s="11"/>
      <c r="ECW66" s="11"/>
      <c r="ECX66" s="11"/>
      <c r="ECY66" s="11"/>
      <c r="ECZ66" s="11"/>
      <c r="EDA66" s="11"/>
      <c r="EDB66" s="11"/>
      <c r="EDC66" s="11"/>
      <c r="EDD66" s="11"/>
      <c r="EDE66" s="11"/>
      <c r="EDF66" s="11"/>
      <c r="EDG66" s="11"/>
      <c r="EDH66" s="11"/>
      <c r="EDI66" s="11"/>
      <c r="EDJ66" s="11"/>
      <c r="EDK66" s="11"/>
      <c r="EDL66" s="11"/>
      <c r="EDM66" s="11"/>
      <c r="EDN66" s="11"/>
      <c r="EDO66" s="11"/>
      <c r="EDP66" s="11"/>
      <c r="EDQ66" s="11"/>
      <c r="EDR66" s="11"/>
      <c r="EDS66" s="11"/>
      <c r="EDT66" s="11"/>
      <c r="EDU66" s="11"/>
      <c r="EDV66" s="11"/>
      <c r="EDW66" s="11"/>
      <c r="EDX66" s="11"/>
      <c r="EDY66" s="11"/>
      <c r="EDZ66" s="11"/>
      <c r="EEA66" s="11"/>
      <c r="EEB66" s="11"/>
      <c r="EEC66" s="11"/>
      <c r="EED66" s="11"/>
      <c r="EEE66" s="11"/>
      <c r="EEF66" s="11"/>
      <c r="EEG66" s="11"/>
      <c r="EEH66" s="11"/>
      <c r="EEI66" s="11"/>
      <c r="EEJ66" s="11"/>
      <c r="EEK66" s="11"/>
      <c r="EEL66" s="11"/>
      <c r="EEM66" s="11"/>
      <c r="EEN66" s="11"/>
      <c r="EEO66" s="11"/>
      <c r="EEP66" s="11"/>
      <c r="EEQ66" s="11"/>
      <c r="EER66" s="11"/>
      <c r="EES66" s="11"/>
      <c r="EET66" s="11"/>
      <c r="EEU66" s="11"/>
      <c r="EEV66" s="11"/>
      <c r="EEW66" s="11"/>
      <c r="EEX66" s="11"/>
      <c r="EEY66" s="11"/>
      <c r="EEZ66" s="11"/>
      <c r="EFA66" s="11"/>
      <c r="EFB66" s="11"/>
      <c r="EFC66" s="11"/>
      <c r="EFD66" s="11"/>
      <c r="EFE66" s="11"/>
      <c r="EFF66" s="11"/>
      <c r="EFG66" s="11"/>
      <c r="EFH66" s="11"/>
      <c r="EFI66" s="11"/>
      <c r="EFJ66" s="11"/>
      <c r="EFK66" s="11"/>
      <c r="EFL66" s="11"/>
      <c r="EFM66" s="11"/>
      <c r="EFN66" s="11"/>
      <c r="EFO66" s="11"/>
      <c r="EFP66" s="11"/>
      <c r="EFQ66" s="11"/>
      <c r="EFR66" s="11"/>
      <c r="EFS66" s="11"/>
      <c r="EFT66" s="11"/>
      <c r="EFU66" s="11"/>
      <c r="EFV66" s="11"/>
      <c r="EFW66" s="11"/>
      <c r="EFX66" s="11"/>
      <c r="EFY66" s="11"/>
      <c r="EFZ66" s="11"/>
      <c r="EGA66" s="11"/>
      <c r="EGB66" s="11"/>
      <c r="EGC66" s="11"/>
      <c r="EGD66" s="11"/>
      <c r="EGE66" s="11"/>
      <c r="EGF66" s="11"/>
      <c r="EGG66" s="11"/>
      <c r="EGH66" s="11"/>
      <c r="EGI66" s="11"/>
      <c r="EGJ66" s="11"/>
      <c r="EGK66" s="11"/>
      <c r="EGL66" s="11"/>
      <c r="EGM66" s="11"/>
      <c r="EGN66" s="11"/>
      <c r="EGO66" s="11"/>
      <c r="EGP66" s="11"/>
      <c r="EGQ66" s="11"/>
      <c r="EGR66" s="11"/>
      <c r="EGS66" s="11"/>
      <c r="EGT66" s="11"/>
      <c r="EGU66" s="11"/>
      <c r="EGV66" s="11"/>
      <c r="EGW66" s="11"/>
      <c r="EGX66" s="11"/>
      <c r="EGY66" s="11"/>
      <c r="EGZ66" s="11"/>
      <c r="EHA66" s="11"/>
      <c r="EHB66" s="11"/>
      <c r="EHC66" s="11"/>
      <c r="EHD66" s="11"/>
      <c r="EHE66" s="11"/>
      <c r="EHF66" s="11"/>
      <c r="EHG66" s="11"/>
      <c r="EHH66" s="11"/>
      <c r="EHI66" s="11"/>
      <c r="EHJ66" s="11"/>
      <c r="EHK66" s="11"/>
      <c r="EHL66" s="11"/>
      <c r="EHM66" s="11"/>
      <c r="EHN66" s="11"/>
      <c r="EHO66" s="11"/>
      <c r="EHP66" s="11"/>
      <c r="EHQ66" s="11"/>
      <c r="EHR66" s="11"/>
      <c r="EHS66" s="11"/>
      <c r="EHT66" s="11"/>
      <c r="EHU66" s="11"/>
      <c r="EHV66" s="11"/>
      <c r="EHW66" s="11"/>
      <c r="EHX66" s="11"/>
      <c r="EHY66" s="11"/>
      <c r="EHZ66" s="11"/>
      <c r="EIA66" s="11"/>
      <c r="EIB66" s="11"/>
      <c r="EIC66" s="11"/>
      <c r="EID66" s="11"/>
      <c r="EIE66" s="11"/>
      <c r="EIF66" s="11"/>
      <c r="EIG66" s="11"/>
      <c r="EIH66" s="11"/>
      <c r="EII66" s="11"/>
      <c r="EIJ66" s="11"/>
      <c r="EIK66" s="11"/>
      <c r="EIL66" s="11"/>
      <c r="EIM66" s="11"/>
      <c r="EIN66" s="11"/>
      <c r="EIO66" s="11"/>
      <c r="EIP66" s="11"/>
      <c r="EIQ66" s="11"/>
      <c r="EIR66" s="11"/>
      <c r="EIS66" s="11"/>
      <c r="EIT66" s="11"/>
      <c r="EIU66" s="11"/>
      <c r="EIV66" s="11"/>
      <c r="EIW66" s="11"/>
      <c r="EIX66" s="11"/>
      <c r="EIY66" s="11"/>
      <c r="EIZ66" s="11"/>
      <c r="EJA66" s="11"/>
      <c r="EJB66" s="11"/>
      <c r="EJC66" s="11"/>
      <c r="EJD66" s="11"/>
      <c r="EJE66" s="11"/>
      <c r="EJF66" s="11"/>
      <c r="EJG66" s="11"/>
      <c r="EJH66" s="11"/>
      <c r="EJI66" s="11"/>
      <c r="EJJ66" s="11"/>
      <c r="EJK66" s="11"/>
      <c r="EJL66" s="11"/>
      <c r="EJM66" s="11"/>
      <c r="EJN66" s="11"/>
      <c r="EJO66" s="11"/>
      <c r="EJP66" s="11"/>
      <c r="EJQ66" s="11"/>
      <c r="EJR66" s="11"/>
      <c r="EJS66" s="11"/>
      <c r="EJT66" s="11"/>
      <c r="EJU66" s="11"/>
      <c r="EJV66" s="11"/>
      <c r="EJW66" s="11"/>
      <c r="EJX66" s="11"/>
      <c r="EJY66" s="11"/>
      <c r="EJZ66" s="11"/>
      <c r="EKA66" s="11"/>
      <c r="EKB66" s="11"/>
      <c r="EKC66" s="11"/>
      <c r="EKD66" s="11"/>
      <c r="EKE66" s="11"/>
      <c r="EKF66" s="11"/>
      <c r="EKG66" s="11"/>
      <c r="EKH66" s="11"/>
      <c r="EKI66" s="11"/>
      <c r="EKJ66" s="11"/>
      <c r="EKK66" s="11"/>
      <c r="EKL66" s="11"/>
      <c r="EKM66" s="11"/>
      <c r="EKN66" s="11"/>
      <c r="EKO66" s="11"/>
      <c r="EKP66" s="11"/>
      <c r="EKQ66" s="11"/>
      <c r="EKR66" s="11"/>
      <c r="EKS66" s="11"/>
      <c r="EKT66" s="11"/>
      <c r="EKU66" s="11"/>
      <c r="EKV66" s="11"/>
      <c r="EKW66" s="11"/>
      <c r="EKX66" s="11"/>
      <c r="EKY66" s="11"/>
      <c r="EKZ66" s="11"/>
      <c r="ELA66" s="11"/>
      <c r="ELB66" s="11"/>
      <c r="ELC66" s="11"/>
      <c r="ELD66" s="11"/>
      <c r="ELE66" s="11"/>
      <c r="ELF66" s="11"/>
      <c r="ELG66" s="11"/>
      <c r="ELH66" s="11"/>
      <c r="ELI66" s="11"/>
      <c r="ELJ66" s="11"/>
      <c r="ELK66" s="11"/>
      <c r="ELL66" s="11"/>
      <c r="ELM66" s="11"/>
      <c r="ELN66" s="11"/>
      <c r="ELO66" s="11"/>
      <c r="ELP66" s="11"/>
      <c r="ELQ66" s="11"/>
      <c r="ELR66" s="11"/>
      <c r="ELS66" s="11"/>
      <c r="ELT66" s="11"/>
      <c r="ELU66" s="11"/>
      <c r="ELV66" s="11"/>
      <c r="ELW66" s="11"/>
      <c r="ELX66" s="11"/>
      <c r="ELY66" s="11"/>
      <c r="ELZ66" s="11"/>
      <c r="EMA66" s="11"/>
      <c r="EMB66" s="11"/>
      <c r="EMC66" s="11"/>
      <c r="EMD66" s="11"/>
      <c r="EME66" s="11"/>
      <c r="EMF66" s="11"/>
      <c r="EMG66" s="11"/>
      <c r="EMH66" s="11"/>
      <c r="EMI66" s="11"/>
      <c r="EMJ66" s="11"/>
      <c r="EMK66" s="11"/>
      <c r="EML66" s="11"/>
      <c r="EMM66" s="11"/>
      <c r="EMN66" s="11"/>
      <c r="EMO66" s="11"/>
      <c r="EMP66" s="11"/>
      <c r="EMQ66" s="11"/>
      <c r="EMR66" s="11"/>
      <c r="EMS66" s="11"/>
      <c r="EMT66" s="11"/>
      <c r="EMU66" s="11"/>
      <c r="EMV66" s="11"/>
      <c r="EMW66" s="11"/>
      <c r="EMX66" s="11"/>
      <c r="EMY66" s="11"/>
      <c r="EMZ66" s="11"/>
      <c r="ENA66" s="11"/>
      <c r="ENB66" s="11"/>
      <c r="ENC66" s="11"/>
      <c r="END66" s="11"/>
      <c r="ENE66" s="11"/>
      <c r="ENF66" s="11"/>
      <c r="ENG66" s="11"/>
      <c r="ENH66" s="11"/>
      <c r="ENI66" s="11"/>
      <c r="ENJ66" s="11"/>
      <c r="ENK66" s="11"/>
      <c r="ENL66" s="11"/>
      <c r="ENM66" s="11"/>
      <c r="ENN66" s="11"/>
      <c r="ENO66" s="11"/>
      <c r="ENP66" s="11"/>
      <c r="ENQ66" s="11"/>
      <c r="ENR66" s="11"/>
      <c r="ENS66" s="11"/>
      <c r="ENT66" s="11"/>
      <c r="ENU66" s="11"/>
      <c r="ENV66" s="11"/>
      <c r="ENW66" s="11"/>
      <c r="ENX66" s="11"/>
      <c r="ENY66" s="11"/>
      <c r="ENZ66" s="11"/>
      <c r="EOA66" s="11"/>
      <c r="EOB66" s="11"/>
      <c r="EOC66" s="11"/>
      <c r="EOD66" s="11"/>
      <c r="EOE66" s="11"/>
      <c r="EOF66" s="11"/>
      <c r="EOG66" s="11"/>
      <c r="EOH66" s="11"/>
      <c r="EOI66" s="11"/>
      <c r="EOJ66" s="11"/>
      <c r="EOK66" s="11"/>
      <c r="EOL66" s="11"/>
      <c r="EOM66" s="11"/>
      <c r="EON66" s="11"/>
      <c r="EOO66" s="11"/>
      <c r="EOP66" s="11"/>
      <c r="EOQ66" s="11"/>
      <c r="EOR66" s="11"/>
      <c r="EOS66" s="11"/>
      <c r="EOT66" s="11"/>
      <c r="EOU66" s="11"/>
      <c r="EOV66" s="11"/>
      <c r="EOW66" s="11"/>
      <c r="EOX66" s="11"/>
      <c r="EOY66" s="11"/>
      <c r="EOZ66" s="11"/>
      <c r="EPA66" s="11"/>
      <c r="EPB66" s="11"/>
      <c r="EPC66" s="11"/>
      <c r="EPD66" s="11"/>
      <c r="EPE66" s="11"/>
      <c r="EPF66" s="11"/>
      <c r="EPG66" s="11"/>
      <c r="EPH66" s="11"/>
      <c r="EPI66" s="11"/>
      <c r="EPJ66" s="11"/>
      <c r="EPK66" s="11"/>
      <c r="EPL66" s="11"/>
      <c r="EPM66" s="11"/>
      <c r="EPN66" s="11"/>
      <c r="EPO66" s="11"/>
      <c r="EPP66" s="11"/>
      <c r="EPQ66" s="11"/>
      <c r="EPR66" s="11"/>
      <c r="EPS66" s="11"/>
      <c r="EPT66" s="11"/>
      <c r="EPU66" s="11"/>
      <c r="EPV66" s="11"/>
      <c r="EPW66" s="11"/>
      <c r="EPX66" s="11"/>
      <c r="EPY66" s="11"/>
      <c r="EPZ66" s="11"/>
      <c r="EQA66" s="11"/>
      <c r="EQB66" s="11"/>
      <c r="EQC66" s="11"/>
      <c r="EQD66" s="11"/>
      <c r="EQE66" s="11"/>
      <c r="EQF66" s="11"/>
      <c r="EQG66" s="11"/>
      <c r="EQH66" s="11"/>
      <c r="EQI66" s="11"/>
      <c r="EQJ66" s="11"/>
      <c r="EQK66" s="11"/>
      <c r="EQL66" s="11"/>
      <c r="EQM66" s="11"/>
      <c r="EQN66" s="11"/>
      <c r="EQO66" s="11"/>
      <c r="EQP66" s="11"/>
      <c r="EQQ66" s="11"/>
      <c r="EQR66" s="11"/>
      <c r="EQS66" s="11"/>
      <c r="EQT66" s="11"/>
      <c r="EQU66" s="11"/>
      <c r="EQV66" s="11"/>
      <c r="EQW66" s="11"/>
      <c r="EQX66" s="11"/>
      <c r="EQY66" s="11"/>
      <c r="EQZ66" s="11"/>
      <c r="ERA66" s="11"/>
      <c r="ERB66" s="11"/>
      <c r="ERC66" s="11"/>
      <c r="ERD66" s="11"/>
      <c r="ERE66" s="11"/>
      <c r="ERF66" s="11"/>
      <c r="ERG66" s="11"/>
      <c r="ERH66" s="11"/>
      <c r="ERI66" s="11"/>
      <c r="ERJ66" s="11"/>
      <c r="ERK66" s="11"/>
      <c r="ERL66" s="11"/>
      <c r="ERM66" s="11"/>
      <c r="ERN66" s="11"/>
      <c r="ERO66" s="11"/>
      <c r="ERP66" s="11"/>
      <c r="ERQ66" s="11"/>
      <c r="ERR66" s="11"/>
      <c r="ERS66" s="11"/>
      <c r="ERT66" s="11"/>
      <c r="ERU66" s="11"/>
      <c r="ERV66" s="11"/>
      <c r="ERW66" s="11"/>
      <c r="ERX66" s="11"/>
      <c r="ERY66" s="11"/>
      <c r="ERZ66" s="11"/>
      <c r="ESA66" s="11"/>
      <c r="ESB66" s="11"/>
      <c r="ESC66" s="11"/>
      <c r="ESD66" s="11"/>
      <c r="ESE66" s="11"/>
      <c r="ESF66" s="11"/>
      <c r="ESG66" s="11"/>
      <c r="ESH66" s="11"/>
      <c r="ESI66" s="11"/>
      <c r="ESJ66" s="11"/>
      <c r="ESK66" s="11"/>
      <c r="ESL66" s="11"/>
      <c r="ESM66" s="11"/>
      <c r="ESN66" s="11"/>
      <c r="ESO66" s="11"/>
      <c r="ESP66" s="11"/>
      <c r="ESQ66" s="11"/>
      <c r="ESR66" s="11"/>
      <c r="ESS66" s="11"/>
      <c r="EST66" s="11"/>
      <c r="ESU66" s="11"/>
      <c r="ESV66" s="11"/>
      <c r="ESW66" s="11"/>
      <c r="ESX66" s="11"/>
      <c r="ESY66" s="11"/>
      <c r="ESZ66" s="11"/>
      <c r="ETA66" s="11"/>
      <c r="ETB66" s="11"/>
      <c r="ETC66" s="11"/>
      <c r="ETD66" s="11"/>
      <c r="ETE66" s="11"/>
      <c r="ETF66" s="11"/>
      <c r="ETG66" s="11"/>
      <c r="ETH66" s="11"/>
      <c r="ETI66" s="11"/>
      <c r="ETJ66" s="11"/>
      <c r="ETK66" s="11"/>
      <c r="ETL66" s="11"/>
      <c r="ETM66" s="11"/>
      <c r="ETN66" s="11"/>
      <c r="ETO66" s="11"/>
      <c r="ETP66" s="11"/>
      <c r="ETQ66" s="11"/>
      <c r="ETR66" s="11"/>
      <c r="ETS66" s="11"/>
      <c r="ETT66" s="11"/>
      <c r="ETU66" s="11"/>
      <c r="ETV66" s="11"/>
      <c r="ETW66" s="11"/>
      <c r="ETX66" s="11"/>
      <c r="ETY66" s="11"/>
      <c r="ETZ66" s="11"/>
      <c r="EUA66" s="11"/>
      <c r="EUB66" s="11"/>
      <c r="EUC66" s="11"/>
      <c r="EUD66" s="11"/>
      <c r="EUE66" s="11"/>
      <c r="EUF66" s="11"/>
      <c r="EUG66" s="11"/>
      <c r="EUH66" s="11"/>
      <c r="EUI66" s="11"/>
      <c r="EUJ66" s="11"/>
      <c r="EUK66" s="11"/>
      <c r="EUL66" s="11"/>
      <c r="EUM66" s="11"/>
      <c r="EUN66" s="11"/>
      <c r="EUO66" s="11"/>
      <c r="EUP66" s="11"/>
      <c r="EUQ66" s="11"/>
      <c r="EUR66" s="11"/>
      <c r="EUS66" s="11"/>
      <c r="EUT66" s="11"/>
      <c r="EUU66" s="11"/>
      <c r="EUV66" s="11"/>
      <c r="EUW66" s="11"/>
      <c r="EUX66" s="11"/>
      <c r="EUY66" s="11"/>
      <c r="EUZ66" s="11"/>
      <c r="EVA66" s="11"/>
      <c r="EVB66" s="11"/>
      <c r="EVC66" s="11"/>
      <c r="EVD66" s="11"/>
      <c r="EVE66" s="11"/>
      <c r="EVF66" s="11"/>
      <c r="EVG66" s="11"/>
      <c r="EVH66" s="11"/>
      <c r="EVI66" s="11"/>
      <c r="EVJ66" s="11"/>
      <c r="EVK66" s="11"/>
      <c r="EVL66" s="11"/>
      <c r="EVM66" s="11"/>
      <c r="EVN66" s="11"/>
      <c r="EVO66" s="11"/>
      <c r="EVP66" s="11"/>
      <c r="EVQ66" s="11"/>
      <c r="EVR66" s="11"/>
      <c r="EVS66" s="11"/>
      <c r="EVT66" s="11"/>
      <c r="EVU66" s="11"/>
      <c r="EVV66" s="11"/>
      <c r="EVW66" s="11"/>
      <c r="EVX66" s="11"/>
      <c r="EVY66" s="11"/>
      <c r="EVZ66" s="11"/>
      <c r="EWA66" s="11"/>
      <c r="EWB66" s="11"/>
      <c r="EWC66" s="11"/>
      <c r="EWD66" s="11"/>
      <c r="EWE66" s="11"/>
      <c r="EWF66" s="11"/>
      <c r="EWG66" s="11"/>
      <c r="EWH66" s="11"/>
      <c r="EWI66" s="11"/>
      <c r="EWJ66" s="11"/>
      <c r="EWK66" s="11"/>
      <c r="EWL66" s="11"/>
      <c r="EWM66" s="11"/>
      <c r="EWN66" s="11"/>
      <c r="EWO66" s="11"/>
      <c r="EWP66" s="11"/>
      <c r="EWQ66" s="11"/>
      <c r="EWR66" s="11"/>
      <c r="EWS66" s="11"/>
      <c r="EWT66" s="11"/>
      <c r="EWU66" s="11"/>
      <c r="EWV66" s="11"/>
      <c r="EWW66" s="11"/>
      <c r="EWX66" s="11"/>
      <c r="EWY66" s="11"/>
      <c r="EWZ66" s="11"/>
      <c r="EXA66" s="11"/>
      <c r="EXB66" s="11"/>
      <c r="EXC66" s="11"/>
      <c r="EXD66" s="11"/>
      <c r="EXE66" s="11"/>
      <c r="EXF66" s="11"/>
      <c r="EXG66" s="11"/>
      <c r="EXH66" s="11"/>
      <c r="EXI66" s="11"/>
      <c r="EXJ66" s="11"/>
      <c r="EXK66" s="11"/>
      <c r="EXL66" s="11"/>
      <c r="EXM66" s="11"/>
      <c r="EXN66" s="11"/>
      <c r="EXO66" s="11"/>
      <c r="EXP66" s="11"/>
      <c r="EXQ66" s="11"/>
      <c r="EXR66" s="11"/>
      <c r="EXS66" s="11"/>
      <c r="EXT66" s="11"/>
      <c r="EXU66" s="11"/>
      <c r="EXV66" s="11"/>
      <c r="EXW66" s="11"/>
      <c r="EXX66" s="11"/>
      <c r="EXY66" s="11"/>
      <c r="EXZ66" s="11"/>
      <c r="EYA66" s="11"/>
      <c r="EYB66" s="11"/>
      <c r="EYC66" s="11"/>
      <c r="EYD66" s="11"/>
      <c r="EYE66" s="11"/>
      <c r="EYF66" s="11"/>
      <c r="EYG66" s="11"/>
      <c r="EYH66" s="11"/>
      <c r="EYI66" s="11"/>
      <c r="EYJ66" s="11"/>
      <c r="EYK66" s="11"/>
      <c r="EYL66" s="11"/>
      <c r="EYM66" s="11"/>
      <c r="EYN66" s="11"/>
      <c r="EYO66" s="11"/>
      <c r="EYP66" s="11"/>
      <c r="EYQ66" s="11"/>
      <c r="EYR66" s="11"/>
      <c r="EYS66" s="11"/>
      <c r="EYT66" s="11"/>
      <c r="EYU66" s="11"/>
      <c r="EYV66" s="11"/>
      <c r="EYW66" s="11"/>
      <c r="EYX66" s="11"/>
      <c r="EYY66" s="11"/>
      <c r="EYZ66" s="11"/>
      <c r="EZA66" s="11"/>
      <c r="EZB66" s="11"/>
      <c r="EZC66" s="11"/>
      <c r="EZD66" s="11"/>
      <c r="EZE66" s="11"/>
      <c r="EZF66" s="11"/>
      <c r="EZG66" s="11"/>
      <c r="EZH66" s="11"/>
      <c r="EZI66" s="11"/>
      <c r="EZJ66" s="11"/>
      <c r="EZK66" s="11"/>
      <c r="EZL66" s="11"/>
      <c r="EZM66" s="11"/>
      <c r="EZN66" s="11"/>
      <c r="EZO66" s="11"/>
      <c r="EZP66" s="11"/>
      <c r="EZQ66" s="11"/>
      <c r="EZR66" s="11"/>
      <c r="EZS66" s="11"/>
      <c r="EZT66" s="11"/>
      <c r="EZU66" s="11"/>
      <c r="EZV66" s="11"/>
      <c r="EZW66" s="11"/>
      <c r="EZX66" s="11"/>
      <c r="EZY66" s="11"/>
      <c r="EZZ66" s="11"/>
      <c r="FAA66" s="11"/>
      <c r="FAB66" s="11"/>
      <c r="FAC66" s="11"/>
      <c r="FAD66" s="11"/>
      <c r="FAE66" s="11"/>
      <c r="FAF66" s="11"/>
      <c r="FAG66" s="11"/>
      <c r="FAH66" s="11"/>
      <c r="FAI66" s="11"/>
      <c r="FAJ66" s="11"/>
      <c r="FAK66" s="11"/>
      <c r="FAL66" s="11"/>
      <c r="FAM66" s="11"/>
      <c r="FAN66" s="11"/>
      <c r="FAO66" s="11"/>
      <c r="FAP66" s="11"/>
      <c r="FAQ66" s="11"/>
      <c r="FAR66" s="11"/>
      <c r="FAS66" s="11"/>
      <c r="FAT66" s="11"/>
      <c r="FAU66" s="11"/>
      <c r="FAV66" s="11"/>
      <c r="FAW66" s="11"/>
      <c r="FAX66" s="11"/>
      <c r="FAY66" s="11"/>
      <c r="FAZ66" s="11"/>
      <c r="FBA66" s="11"/>
      <c r="FBB66" s="11"/>
      <c r="FBC66" s="11"/>
      <c r="FBD66" s="11"/>
      <c r="FBE66" s="11"/>
      <c r="FBF66" s="11"/>
      <c r="FBG66" s="11"/>
      <c r="FBH66" s="11"/>
      <c r="FBI66" s="11"/>
      <c r="FBJ66" s="11"/>
      <c r="FBK66" s="11"/>
      <c r="FBL66" s="11"/>
      <c r="FBM66" s="11"/>
      <c r="FBN66" s="11"/>
      <c r="FBO66" s="11"/>
      <c r="FBP66" s="11"/>
      <c r="FBQ66" s="11"/>
      <c r="FBR66" s="11"/>
      <c r="FBS66" s="11"/>
      <c r="FBT66" s="11"/>
      <c r="FBU66" s="11"/>
      <c r="FBV66" s="11"/>
      <c r="FBW66" s="11"/>
      <c r="FBX66" s="11"/>
      <c r="FBY66" s="11"/>
      <c r="FBZ66" s="11"/>
      <c r="FCA66" s="11"/>
      <c r="FCB66" s="11"/>
      <c r="FCC66" s="11"/>
      <c r="FCD66" s="11"/>
      <c r="FCE66" s="11"/>
      <c r="FCF66" s="11"/>
      <c r="FCG66" s="11"/>
      <c r="FCH66" s="11"/>
      <c r="FCI66" s="11"/>
      <c r="FCJ66" s="11"/>
      <c r="FCK66" s="11"/>
      <c r="FCL66" s="11"/>
      <c r="FCM66" s="11"/>
      <c r="FCN66" s="11"/>
      <c r="FCO66" s="11"/>
      <c r="FCP66" s="11"/>
      <c r="FCQ66" s="11"/>
      <c r="FCR66" s="11"/>
      <c r="FCS66" s="11"/>
      <c r="FCT66" s="11"/>
      <c r="FCU66" s="11"/>
      <c r="FCV66" s="11"/>
      <c r="FCW66" s="11"/>
      <c r="FCX66" s="11"/>
      <c r="FCY66" s="11"/>
      <c r="FCZ66" s="11"/>
      <c r="FDA66" s="11"/>
      <c r="FDB66" s="11"/>
      <c r="FDC66" s="11"/>
      <c r="FDD66" s="11"/>
      <c r="FDE66" s="11"/>
      <c r="FDF66" s="11"/>
      <c r="FDG66" s="11"/>
      <c r="FDH66" s="11"/>
      <c r="FDI66" s="11"/>
      <c r="FDJ66" s="11"/>
      <c r="FDK66" s="11"/>
      <c r="FDL66" s="11"/>
      <c r="FDM66" s="11"/>
      <c r="FDN66" s="11"/>
      <c r="FDO66" s="11"/>
      <c r="FDP66" s="11"/>
      <c r="FDQ66" s="11"/>
      <c r="FDR66" s="11"/>
      <c r="FDS66" s="11"/>
      <c r="FDT66" s="11"/>
      <c r="FDU66" s="11"/>
      <c r="FDV66" s="11"/>
      <c r="FDW66" s="11"/>
      <c r="FDX66" s="11"/>
      <c r="FDY66" s="11"/>
      <c r="FDZ66" s="11"/>
      <c r="FEA66" s="11"/>
      <c r="FEB66" s="11"/>
      <c r="FEC66" s="11"/>
      <c r="FED66" s="11"/>
      <c r="FEE66" s="11"/>
      <c r="FEF66" s="11"/>
      <c r="FEG66" s="11"/>
      <c r="FEH66" s="11"/>
      <c r="FEI66" s="11"/>
      <c r="FEJ66" s="11"/>
      <c r="FEK66" s="11"/>
      <c r="FEL66" s="11"/>
      <c r="FEM66" s="11"/>
      <c r="FEN66" s="11"/>
      <c r="FEO66" s="11"/>
      <c r="FEP66" s="11"/>
      <c r="FEQ66" s="11"/>
      <c r="FER66" s="11"/>
      <c r="FES66" s="11"/>
      <c r="FET66" s="11"/>
      <c r="FEU66" s="11"/>
      <c r="FEV66" s="11"/>
      <c r="FEW66" s="11"/>
      <c r="FEX66" s="11"/>
      <c r="FEY66" s="11"/>
      <c r="FEZ66" s="11"/>
      <c r="FFA66" s="11"/>
      <c r="FFB66" s="11"/>
      <c r="FFC66" s="11"/>
      <c r="FFD66" s="11"/>
      <c r="FFE66" s="11"/>
      <c r="FFF66" s="11"/>
      <c r="FFG66" s="11"/>
      <c r="FFH66" s="11"/>
      <c r="FFI66" s="11"/>
      <c r="FFJ66" s="11"/>
      <c r="FFK66" s="11"/>
      <c r="FFL66" s="11"/>
      <c r="FFM66" s="11"/>
      <c r="FFN66" s="11"/>
      <c r="FFO66" s="11"/>
      <c r="FFP66" s="11"/>
      <c r="FFQ66" s="11"/>
      <c r="FFR66" s="11"/>
      <c r="FFS66" s="11"/>
      <c r="FFT66" s="11"/>
      <c r="FFU66" s="11"/>
      <c r="FFV66" s="11"/>
      <c r="FFW66" s="11"/>
      <c r="FFX66" s="11"/>
      <c r="FFY66" s="11"/>
      <c r="FFZ66" s="11"/>
      <c r="FGA66" s="11"/>
      <c r="FGB66" s="11"/>
      <c r="FGC66" s="11"/>
      <c r="FGD66" s="11"/>
      <c r="FGE66" s="11"/>
      <c r="FGF66" s="11"/>
      <c r="FGG66" s="11"/>
      <c r="FGH66" s="11"/>
      <c r="FGI66" s="11"/>
      <c r="FGJ66" s="11"/>
      <c r="FGK66" s="11"/>
      <c r="FGL66" s="11"/>
      <c r="FGM66" s="11"/>
      <c r="FGN66" s="11"/>
      <c r="FGO66" s="11"/>
      <c r="FGP66" s="11"/>
      <c r="FGQ66" s="11"/>
      <c r="FGR66" s="11"/>
      <c r="FGS66" s="11"/>
      <c r="FGT66" s="11"/>
      <c r="FGU66" s="11"/>
      <c r="FGV66" s="11"/>
      <c r="FGW66" s="11"/>
      <c r="FGX66" s="11"/>
      <c r="FGY66" s="11"/>
      <c r="FGZ66" s="11"/>
      <c r="FHA66" s="11"/>
      <c r="FHB66" s="11"/>
      <c r="FHC66" s="11"/>
      <c r="FHD66" s="11"/>
      <c r="FHE66" s="11"/>
      <c r="FHF66" s="11"/>
      <c r="FHG66" s="11"/>
      <c r="FHH66" s="11"/>
      <c r="FHI66" s="11"/>
      <c r="FHJ66" s="11"/>
      <c r="FHK66" s="11"/>
      <c r="FHL66" s="11"/>
      <c r="FHM66" s="11"/>
      <c r="FHN66" s="11"/>
      <c r="FHO66" s="11"/>
      <c r="FHP66" s="11"/>
      <c r="FHQ66" s="11"/>
      <c r="FHR66" s="11"/>
      <c r="FHS66" s="11"/>
      <c r="FHT66" s="11"/>
      <c r="FHU66" s="11"/>
      <c r="FHV66" s="11"/>
      <c r="FHW66" s="11"/>
      <c r="FHX66" s="11"/>
      <c r="FHY66" s="11"/>
      <c r="FHZ66" s="11"/>
      <c r="FIA66" s="11"/>
      <c r="FIB66" s="11"/>
      <c r="FIC66" s="11"/>
      <c r="FID66" s="11"/>
      <c r="FIE66" s="11"/>
      <c r="FIF66" s="11"/>
      <c r="FIG66" s="11"/>
      <c r="FIH66" s="11"/>
      <c r="FII66" s="11"/>
      <c r="FIJ66" s="11"/>
      <c r="FIK66" s="11"/>
      <c r="FIL66" s="11"/>
      <c r="FIM66" s="11"/>
      <c r="FIN66" s="11"/>
      <c r="FIO66" s="11"/>
      <c r="FIP66" s="11"/>
      <c r="FIQ66" s="11"/>
      <c r="FIR66" s="11"/>
      <c r="FIS66" s="11"/>
      <c r="FIT66" s="11"/>
      <c r="FIU66" s="11"/>
      <c r="FIV66" s="11"/>
      <c r="FIW66" s="11"/>
      <c r="FIX66" s="11"/>
      <c r="FIY66" s="11"/>
      <c r="FIZ66" s="11"/>
      <c r="FJA66" s="11"/>
      <c r="FJB66" s="11"/>
      <c r="FJC66" s="11"/>
      <c r="FJD66" s="11"/>
      <c r="FJE66" s="11"/>
      <c r="FJF66" s="11"/>
      <c r="FJG66" s="11"/>
      <c r="FJH66" s="11"/>
      <c r="FJI66" s="11"/>
      <c r="FJJ66" s="11"/>
      <c r="FJK66" s="11"/>
      <c r="FJL66" s="11"/>
      <c r="FJM66" s="11"/>
      <c r="FJN66" s="11"/>
      <c r="FJO66" s="11"/>
      <c r="FJP66" s="11"/>
      <c r="FJQ66" s="11"/>
      <c r="FJR66" s="11"/>
      <c r="FJS66" s="11"/>
      <c r="FJT66" s="11"/>
      <c r="FJU66" s="11"/>
      <c r="FJV66" s="11"/>
      <c r="FJW66" s="11"/>
      <c r="FJX66" s="11"/>
      <c r="FJY66" s="11"/>
      <c r="FJZ66" s="11"/>
      <c r="FKA66" s="11"/>
      <c r="FKB66" s="11"/>
      <c r="FKC66" s="11"/>
      <c r="FKD66" s="11"/>
      <c r="FKE66" s="11"/>
      <c r="FKF66" s="11"/>
      <c r="FKG66" s="11"/>
      <c r="FKH66" s="11"/>
      <c r="FKI66" s="11"/>
      <c r="FKJ66" s="11"/>
      <c r="FKK66" s="11"/>
      <c r="FKL66" s="11"/>
      <c r="FKM66" s="11"/>
      <c r="FKN66" s="11"/>
      <c r="FKO66" s="11"/>
      <c r="FKP66" s="11"/>
      <c r="FKQ66" s="11"/>
      <c r="FKR66" s="11"/>
      <c r="FKS66" s="11"/>
      <c r="FKT66" s="11"/>
      <c r="FKU66" s="11"/>
      <c r="FKV66" s="11"/>
      <c r="FKW66" s="11"/>
      <c r="FKX66" s="11"/>
      <c r="FKY66" s="11"/>
      <c r="FKZ66" s="11"/>
      <c r="FLA66" s="11"/>
      <c r="FLB66" s="11"/>
      <c r="FLC66" s="11"/>
      <c r="FLD66" s="11"/>
      <c r="FLE66" s="11"/>
      <c r="FLF66" s="11"/>
      <c r="FLG66" s="11"/>
      <c r="FLH66" s="11"/>
      <c r="FLI66" s="11"/>
      <c r="FLJ66" s="11"/>
      <c r="FLK66" s="11"/>
      <c r="FLL66" s="11"/>
      <c r="FLM66" s="11"/>
      <c r="FLN66" s="11"/>
      <c r="FLO66" s="11"/>
      <c r="FLP66" s="11"/>
      <c r="FLQ66" s="11"/>
      <c r="FLR66" s="11"/>
      <c r="FLS66" s="11"/>
      <c r="FLT66" s="11"/>
      <c r="FLU66" s="11"/>
      <c r="FLV66" s="11"/>
      <c r="FLW66" s="11"/>
      <c r="FLX66" s="11"/>
      <c r="FLY66" s="11"/>
      <c r="FLZ66" s="11"/>
      <c r="FMA66" s="11"/>
      <c r="FMB66" s="11"/>
      <c r="FMC66" s="11"/>
      <c r="FMD66" s="11"/>
      <c r="FME66" s="11"/>
      <c r="FMF66" s="11"/>
      <c r="FMG66" s="11"/>
      <c r="FMH66" s="11"/>
      <c r="FMI66" s="11"/>
      <c r="FMJ66" s="11"/>
      <c r="FMK66" s="11"/>
      <c r="FML66" s="11"/>
      <c r="FMM66" s="11"/>
      <c r="FMN66" s="11"/>
      <c r="FMO66" s="11"/>
      <c r="FMP66" s="11"/>
      <c r="FMQ66" s="11"/>
      <c r="FMR66" s="11"/>
      <c r="FMS66" s="11"/>
      <c r="FMT66" s="11"/>
      <c r="FMU66" s="11"/>
      <c r="FMV66" s="11"/>
      <c r="FMW66" s="11"/>
      <c r="FMX66" s="11"/>
      <c r="FMY66" s="11"/>
      <c r="FMZ66" s="11"/>
      <c r="FNA66" s="11"/>
      <c r="FNB66" s="11"/>
      <c r="FNC66" s="11"/>
      <c r="FND66" s="11"/>
      <c r="FNE66" s="11"/>
      <c r="FNF66" s="11"/>
      <c r="FNG66" s="11"/>
      <c r="FNH66" s="11"/>
      <c r="FNI66" s="11"/>
      <c r="FNJ66" s="11"/>
      <c r="FNK66" s="11"/>
      <c r="FNL66" s="11"/>
      <c r="FNM66" s="11"/>
      <c r="FNN66" s="11"/>
      <c r="FNO66" s="11"/>
      <c r="FNP66" s="11"/>
      <c r="FNQ66" s="11"/>
      <c r="FNR66" s="11"/>
      <c r="FNS66" s="11"/>
      <c r="FNT66" s="11"/>
      <c r="FNU66" s="11"/>
      <c r="FNV66" s="11"/>
      <c r="FNW66" s="11"/>
      <c r="FNX66" s="11"/>
      <c r="FNY66" s="11"/>
      <c r="FNZ66" s="11"/>
      <c r="FOA66" s="11"/>
      <c r="FOB66" s="11"/>
      <c r="FOC66" s="11"/>
      <c r="FOD66" s="11"/>
      <c r="FOE66" s="11"/>
      <c r="FOF66" s="11"/>
      <c r="FOG66" s="11"/>
      <c r="FOH66" s="11"/>
      <c r="FOI66" s="11"/>
      <c r="FOJ66" s="11"/>
      <c r="FOK66" s="11"/>
      <c r="FOL66" s="11"/>
      <c r="FOM66" s="11"/>
      <c r="FON66" s="11"/>
      <c r="FOO66" s="11"/>
      <c r="FOP66" s="11"/>
      <c r="FOQ66" s="11"/>
      <c r="FOR66" s="11"/>
      <c r="FOS66" s="11"/>
      <c r="FOT66" s="11"/>
      <c r="FOU66" s="11"/>
      <c r="FOV66" s="11"/>
      <c r="FOW66" s="11"/>
      <c r="FOX66" s="11"/>
      <c r="FOY66" s="11"/>
      <c r="FOZ66" s="11"/>
      <c r="FPA66" s="11"/>
      <c r="FPB66" s="11"/>
      <c r="FPC66" s="11"/>
      <c r="FPD66" s="11"/>
      <c r="FPE66" s="11"/>
      <c r="FPF66" s="11"/>
      <c r="FPG66" s="11"/>
      <c r="FPH66" s="11"/>
      <c r="FPI66" s="11"/>
      <c r="FPJ66" s="11"/>
      <c r="FPK66" s="11"/>
      <c r="FPL66" s="11"/>
      <c r="FPM66" s="11"/>
      <c r="FPN66" s="11"/>
      <c r="FPO66" s="11"/>
      <c r="FPP66" s="11"/>
      <c r="FPQ66" s="11"/>
      <c r="FPR66" s="11"/>
      <c r="FPS66" s="11"/>
      <c r="FPT66" s="11"/>
      <c r="FPU66" s="11"/>
      <c r="FPV66" s="11"/>
      <c r="FPW66" s="11"/>
      <c r="FPX66" s="11"/>
      <c r="FPY66" s="11"/>
      <c r="FPZ66" s="11"/>
      <c r="FQA66" s="11"/>
      <c r="FQB66" s="11"/>
      <c r="FQC66" s="11"/>
      <c r="FQD66" s="11"/>
      <c r="FQE66" s="11"/>
      <c r="FQF66" s="11"/>
      <c r="FQG66" s="11"/>
      <c r="FQH66" s="11"/>
      <c r="FQI66" s="11"/>
      <c r="FQJ66" s="11"/>
      <c r="FQK66" s="11"/>
      <c r="FQL66" s="11"/>
      <c r="FQM66" s="11"/>
      <c r="FQN66" s="11"/>
      <c r="FQO66" s="11"/>
      <c r="FQP66" s="11"/>
      <c r="FQQ66" s="11"/>
      <c r="FQR66" s="11"/>
      <c r="FQS66" s="11"/>
      <c r="FQT66" s="11"/>
      <c r="FQU66" s="11"/>
      <c r="FQV66" s="11"/>
      <c r="FQW66" s="11"/>
      <c r="FQX66" s="11"/>
      <c r="FQY66" s="11"/>
      <c r="FQZ66" s="11"/>
      <c r="FRA66" s="11"/>
      <c r="FRB66" s="11"/>
      <c r="FRC66" s="11"/>
      <c r="FRD66" s="11"/>
      <c r="FRE66" s="11"/>
      <c r="FRF66" s="11"/>
      <c r="FRG66" s="11"/>
      <c r="FRH66" s="11"/>
      <c r="FRI66" s="11"/>
      <c r="FRJ66" s="11"/>
      <c r="FRK66" s="11"/>
      <c r="FRL66" s="11"/>
      <c r="FRM66" s="11"/>
      <c r="FRN66" s="11"/>
      <c r="FRO66" s="11"/>
      <c r="FRP66" s="11"/>
      <c r="FRQ66" s="11"/>
      <c r="FRR66" s="11"/>
      <c r="FRS66" s="11"/>
      <c r="FRT66" s="11"/>
      <c r="FRU66" s="11"/>
      <c r="FRV66" s="11"/>
      <c r="FRW66" s="11"/>
      <c r="FRX66" s="11"/>
      <c r="FRY66" s="11"/>
      <c r="FRZ66" s="11"/>
      <c r="FSA66" s="11"/>
      <c r="FSB66" s="11"/>
      <c r="FSC66" s="11"/>
      <c r="FSD66" s="11"/>
      <c r="FSE66" s="11"/>
      <c r="FSF66" s="11"/>
      <c r="FSG66" s="11"/>
      <c r="FSH66" s="11"/>
      <c r="FSI66" s="11"/>
      <c r="FSJ66" s="11"/>
      <c r="FSK66" s="11"/>
      <c r="FSL66" s="11"/>
      <c r="FSM66" s="11"/>
      <c r="FSN66" s="11"/>
      <c r="FSO66" s="11"/>
      <c r="FSP66" s="11"/>
      <c r="FSQ66" s="11"/>
      <c r="FSR66" s="11"/>
      <c r="FSS66" s="11"/>
      <c r="FST66" s="11"/>
      <c r="FSU66" s="11"/>
      <c r="FSV66" s="11"/>
      <c r="FSW66" s="11"/>
      <c r="FSX66" s="11"/>
      <c r="FSY66" s="11"/>
      <c r="FSZ66" s="11"/>
      <c r="FTA66" s="11"/>
      <c r="FTB66" s="11"/>
      <c r="FTC66" s="11"/>
      <c r="FTD66" s="11"/>
      <c r="FTE66" s="11"/>
      <c r="FTF66" s="11"/>
      <c r="FTG66" s="11"/>
      <c r="FTH66" s="11"/>
      <c r="FTI66" s="11"/>
      <c r="FTJ66" s="11"/>
      <c r="FTK66" s="11"/>
      <c r="FTL66" s="11"/>
      <c r="FTM66" s="11"/>
      <c r="FTN66" s="11"/>
      <c r="FTO66" s="11"/>
      <c r="FTP66" s="11"/>
      <c r="FTQ66" s="11"/>
      <c r="FTR66" s="11"/>
      <c r="FTS66" s="11"/>
      <c r="FTT66" s="11"/>
      <c r="FTU66" s="11"/>
      <c r="FTV66" s="11"/>
      <c r="FTW66" s="11"/>
      <c r="FTX66" s="11"/>
      <c r="FTY66" s="11"/>
      <c r="FTZ66" s="11"/>
      <c r="FUA66" s="11"/>
      <c r="FUB66" s="11"/>
      <c r="FUC66" s="11"/>
      <c r="FUD66" s="11"/>
      <c r="FUE66" s="11"/>
      <c r="FUF66" s="11"/>
      <c r="FUG66" s="11"/>
      <c r="FUH66" s="11"/>
      <c r="FUI66" s="11"/>
      <c r="FUJ66" s="11"/>
      <c r="FUK66" s="11"/>
      <c r="FUL66" s="11"/>
      <c r="FUM66" s="11"/>
      <c r="FUN66" s="11"/>
      <c r="FUO66" s="11"/>
      <c r="FUP66" s="11"/>
      <c r="FUQ66" s="11"/>
      <c r="FUR66" s="11"/>
      <c r="FUS66" s="11"/>
      <c r="FUT66" s="11"/>
      <c r="FUU66" s="11"/>
      <c r="FUV66" s="11"/>
      <c r="FUW66" s="11"/>
      <c r="FUX66" s="11"/>
      <c r="FUY66" s="11"/>
      <c r="FUZ66" s="11"/>
      <c r="FVA66" s="11"/>
      <c r="FVB66" s="11"/>
      <c r="FVC66" s="11"/>
      <c r="FVD66" s="11"/>
      <c r="FVE66" s="11"/>
      <c r="FVF66" s="11"/>
      <c r="FVG66" s="11"/>
      <c r="FVH66" s="11"/>
      <c r="FVI66" s="11"/>
      <c r="FVJ66" s="11"/>
      <c r="FVK66" s="11"/>
      <c r="FVL66" s="11"/>
      <c r="FVM66" s="11"/>
      <c r="FVN66" s="11"/>
      <c r="FVO66" s="11"/>
      <c r="FVP66" s="11"/>
      <c r="FVQ66" s="11"/>
      <c r="FVR66" s="11"/>
      <c r="FVS66" s="11"/>
      <c r="FVT66" s="11"/>
      <c r="FVU66" s="11"/>
      <c r="FVV66" s="11"/>
      <c r="FVW66" s="11"/>
      <c r="FVX66" s="11"/>
      <c r="FVY66" s="11"/>
      <c r="FVZ66" s="11"/>
      <c r="FWA66" s="11"/>
      <c r="FWB66" s="11"/>
      <c r="FWC66" s="11"/>
      <c r="FWD66" s="11"/>
      <c r="FWE66" s="11"/>
      <c r="FWF66" s="11"/>
      <c r="FWG66" s="11"/>
      <c r="FWH66" s="11"/>
      <c r="FWI66" s="11"/>
      <c r="FWJ66" s="11"/>
      <c r="FWK66" s="11"/>
      <c r="FWL66" s="11"/>
      <c r="FWM66" s="11"/>
      <c r="FWN66" s="11"/>
      <c r="FWO66" s="11"/>
      <c r="FWP66" s="11"/>
      <c r="FWQ66" s="11"/>
      <c r="FWR66" s="11"/>
      <c r="FWS66" s="11"/>
      <c r="FWT66" s="11"/>
      <c r="FWU66" s="11"/>
      <c r="FWV66" s="11"/>
      <c r="FWW66" s="11"/>
      <c r="FWX66" s="11"/>
      <c r="FWY66" s="11"/>
      <c r="FWZ66" s="11"/>
      <c r="FXA66" s="11"/>
      <c r="FXB66" s="11"/>
      <c r="FXC66" s="11"/>
      <c r="FXD66" s="11"/>
      <c r="FXE66" s="11"/>
      <c r="FXF66" s="11"/>
      <c r="FXG66" s="11"/>
      <c r="FXH66" s="11"/>
      <c r="FXI66" s="11"/>
      <c r="FXJ66" s="11"/>
      <c r="FXK66" s="11"/>
      <c r="FXL66" s="11"/>
      <c r="FXM66" s="11"/>
      <c r="FXN66" s="11"/>
      <c r="FXO66" s="11"/>
      <c r="FXP66" s="11"/>
      <c r="FXQ66" s="11"/>
      <c r="FXR66" s="11"/>
      <c r="FXS66" s="11"/>
      <c r="FXT66" s="11"/>
      <c r="FXU66" s="11"/>
      <c r="FXV66" s="11"/>
      <c r="FXW66" s="11"/>
      <c r="FXX66" s="11"/>
      <c r="FXY66" s="11"/>
      <c r="FXZ66" s="11"/>
      <c r="FYA66" s="11"/>
      <c r="FYB66" s="11"/>
      <c r="FYC66" s="11"/>
      <c r="FYD66" s="11"/>
      <c r="FYE66" s="11"/>
      <c r="FYF66" s="11"/>
      <c r="FYG66" s="11"/>
      <c r="FYH66" s="11"/>
      <c r="FYI66" s="11"/>
      <c r="FYJ66" s="11"/>
      <c r="FYK66" s="11"/>
      <c r="FYL66" s="11"/>
      <c r="FYM66" s="11"/>
      <c r="FYN66" s="11"/>
      <c r="FYO66" s="11"/>
      <c r="FYP66" s="11"/>
      <c r="FYQ66" s="11"/>
      <c r="FYR66" s="11"/>
      <c r="FYS66" s="11"/>
      <c r="FYT66" s="11"/>
      <c r="FYU66" s="11"/>
      <c r="FYV66" s="11"/>
      <c r="FYW66" s="11"/>
      <c r="FYX66" s="11"/>
      <c r="FYY66" s="11"/>
      <c r="FYZ66" s="11"/>
      <c r="FZA66" s="11"/>
      <c r="FZB66" s="11"/>
      <c r="FZC66" s="11"/>
      <c r="FZD66" s="11"/>
      <c r="FZE66" s="11"/>
      <c r="FZF66" s="11"/>
      <c r="FZG66" s="11"/>
      <c r="FZH66" s="11"/>
      <c r="FZI66" s="11"/>
      <c r="FZJ66" s="11"/>
      <c r="FZK66" s="11"/>
      <c r="FZL66" s="11"/>
      <c r="FZM66" s="11"/>
      <c r="FZN66" s="11"/>
      <c r="FZO66" s="11"/>
      <c r="FZP66" s="11"/>
      <c r="FZQ66" s="11"/>
      <c r="FZR66" s="11"/>
      <c r="FZS66" s="11"/>
      <c r="FZT66" s="11"/>
      <c r="FZU66" s="11"/>
      <c r="FZV66" s="11"/>
      <c r="FZW66" s="11"/>
      <c r="FZX66" s="11"/>
      <c r="FZY66" s="11"/>
      <c r="FZZ66" s="11"/>
      <c r="GAA66" s="11"/>
      <c r="GAB66" s="11"/>
      <c r="GAC66" s="11"/>
      <c r="GAD66" s="11"/>
      <c r="GAE66" s="11"/>
      <c r="GAF66" s="11"/>
      <c r="GAG66" s="11"/>
      <c r="GAH66" s="11"/>
      <c r="GAI66" s="11"/>
      <c r="GAJ66" s="11"/>
      <c r="GAK66" s="11"/>
      <c r="GAL66" s="11"/>
      <c r="GAM66" s="11"/>
      <c r="GAN66" s="11"/>
      <c r="GAO66" s="11"/>
      <c r="GAP66" s="11"/>
      <c r="GAQ66" s="11"/>
      <c r="GAR66" s="11"/>
      <c r="GAS66" s="11"/>
      <c r="GAT66" s="11"/>
      <c r="GAU66" s="11"/>
      <c r="GAV66" s="11"/>
      <c r="GAW66" s="11"/>
      <c r="GAX66" s="11"/>
      <c r="GAY66" s="11"/>
      <c r="GAZ66" s="11"/>
      <c r="GBA66" s="11"/>
      <c r="GBB66" s="11"/>
      <c r="GBC66" s="11"/>
      <c r="GBD66" s="11"/>
      <c r="GBE66" s="11"/>
      <c r="GBF66" s="11"/>
      <c r="GBG66" s="11"/>
      <c r="GBH66" s="11"/>
      <c r="GBI66" s="11"/>
      <c r="GBJ66" s="11"/>
      <c r="GBK66" s="11"/>
      <c r="GBL66" s="11"/>
      <c r="GBM66" s="11"/>
      <c r="GBN66" s="11"/>
      <c r="GBO66" s="11"/>
      <c r="GBP66" s="11"/>
      <c r="GBQ66" s="11"/>
      <c r="GBR66" s="11"/>
      <c r="GBS66" s="11"/>
      <c r="GBT66" s="11"/>
      <c r="GBU66" s="11"/>
      <c r="GBV66" s="11"/>
      <c r="GBW66" s="11"/>
      <c r="GBX66" s="11"/>
      <c r="GBY66" s="11"/>
      <c r="GBZ66" s="11"/>
      <c r="GCA66" s="11"/>
      <c r="GCB66" s="11"/>
      <c r="GCC66" s="11"/>
      <c r="GCD66" s="11"/>
      <c r="GCE66" s="11"/>
      <c r="GCF66" s="11"/>
      <c r="GCG66" s="11"/>
      <c r="GCH66" s="11"/>
      <c r="GCI66" s="11"/>
      <c r="GCJ66" s="11"/>
      <c r="GCK66" s="11"/>
      <c r="GCL66" s="11"/>
      <c r="GCM66" s="11"/>
      <c r="GCN66" s="11"/>
      <c r="GCO66" s="11"/>
      <c r="GCP66" s="11"/>
      <c r="GCQ66" s="11"/>
      <c r="GCR66" s="11"/>
      <c r="GCS66" s="11"/>
      <c r="GCT66" s="11"/>
      <c r="GCU66" s="11"/>
      <c r="GCV66" s="11"/>
      <c r="GCW66" s="11"/>
      <c r="GCX66" s="11"/>
      <c r="GCY66" s="11"/>
      <c r="GCZ66" s="11"/>
      <c r="GDA66" s="11"/>
      <c r="GDB66" s="11"/>
      <c r="GDC66" s="11"/>
      <c r="GDD66" s="11"/>
      <c r="GDE66" s="11"/>
      <c r="GDF66" s="11"/>
      <c r="GDG66" s="11"/>
      <c r="GDH66" s="11"/>
      <c r="GDI66" s="11"/>
      <c r="GDJ66" s="11"/>
      <c r="GDK66" s="11"/>
      <c r="GDL66" s="11"/>
      <c r="GDM66" s="11"/>
      <c r="GDN66" s="11"/>
      <c r="GDO66" s="11"/>
      <c r="GDP66" s="11"/>
      <c r="GDQ66" s="11"/>
      <c r="GDR66" s="11"/>
      <c r="GDS66" s="11"/>
      <c r="GDT66" s="11"/>
      <c r="GDU66" s="11"/>
      <c r="GDV66" s="11"/>
      <c r="GDW66" s="11"/>
      <c r="GDX66" s="11"/>
      <c r="GDY66" s="11"/>
      <c r="GDZ66" s="11"/>
      <c r="GEA66" s="11"/>
      <c r="GEB66" s="11"/>
      <c r="GEC66" s="11"/>
      <c r="GED66" s="11"/>
      <c r="GEE66" s="11"/>
      <c r="GEF66" s="11"/>
      <c r="GEG66" s="11"/>
      <c r="GEH66" s="11"/>
      <c r="GEI66" s="11"/>
      <c r="GEJ66" s="11"/>
      <c r="GEK66" s="11"/>
      <c r="GEL66" s="11"/>
      <c r="GEM66" s="11"/>
      <c r="GEN66" s="11"/>
      <c r="GEO66" s="11"/>
      <c r="GEP66" s="11"/>
      <c r="GEQ66" s="11"/>
      <c r="GER66" s="11"/>
      <c r="GES66" s="11"/>
      <c r="GET66" s="11"/>
      <c r="GEU66" s="11"/>
      <c r="GEV66" s="11"/>
      <c r="GEW66" s="11"/>
      <c r="GEX66" s="11"/>
      <c r="GEY66" s="11"/>
      <c r="GEZ66" s="11"/>
      <c r="GFA66" s="11"/>
      <c r="GFB66" s="11"/>
      <c r="GFC66" s="11"/>
      <c r="GFD66" s="11"/>
      <c r="GFE66" s="11"/>
      <c r="GFF66" s="11"/>
      <c r="GFG66" s="11"/>
      <c r="GFH66" s="11"/>
      <c r="GFI66" s="11"/>
      <c r="GFJ66" s="11"/>
      <c r="GFK66" s="11"/>
      <c r="GFL66" s="11"/>
      <c r="GFM66" s="11"/>
      <c r="GFN66" s="11"/>
      <c r="GFO66" s="11"/>
      <c r="GFP66" s="11"/>
      <c r="GFQ66" s="11"/>
      <c r="GFR66" s="11"/>
      <c r="GFS66" s="11"/>
      <c r="GFT66" s="11"/>
      <c r="GFU66" s="11"/>
      <c r="GFV66" s="11"/>
      <c r="GFW66" s="11"/>
      <c r="GFX66" s="11"/>
      <c r="GFY66" s="11"/>
      <c r="GFZ66" s="11"/>
      <c r="GGA66" s="11"/>
      <c r="GGB66" s="11"/>
      <c r="GGC66" s="11"/>
      <c r="GGD66" s="11"/>
      <c r="GGE66" s="11"/>
      <c r="GGF66" s="11"/>
      <c r="GGG66" s="11"/>
      <c r="GGH66" s="11"/>
      <c r="GGI66" s="11"/>
      <c r="GGJ66" s="11"/>
      <c r="GGK66" s="11"/>
      <c r="GGL66" s="11"/>
      <c r="GGM66" s="11"/>
      <c r="GGN66" s="11"/>
      <c r="GGO66" s="11"/>
      <c r="GGP66" s="11"/>
      <c r="GGQ66" s="11"/>
      <c r="GGR66" s="11"/>
      <c r="GGS66" s="11"/>
      <c r="GGT66" s="11"/>
      <c r="GGU66" s="11"/>
      <c r="GGV66" s="11"/>
      <c r="GGW66" s="11"/>
      <c r="GGX66" s="11"/>
      <c r="GGY66" s="11"/>
      <c r="GGZ66" s="11"/>
      <c r="GHA66" s="11"/>
      <c r="GHB66" s="11"/>
      <c r="GHC66" s="11"/>
      <c r="GHD66" s="11"/>
      <c r="GHE66" s="11"/>
      <c r="GHF66" s="11"/>
      <c r="GHG66" s="11"/>
      <c r="GHH66" s="11"/>
      <c r="GHI66" s="11"/>
      <c r="GHJ66" s="11"/>
      <c r="GHK66" s="11"/>
      <c r="GHL66" s="11"/>
      <c r="GHM66" s="11"/>
      <c r="GHN66" s="11"/>
      <c r="GHO66" s="11"/>
      <c r="GHP66" s="11"/>
      <c r="GHQ66" s="11"/>
      <c r="GHR66" s="11"/>
      <c r="GHS66" s="11"/>
      <c r="GHT66" s="11"/>
      <c r="GHU66" s="11"/>
      <c r="GHV66" s="11"/>
      <c r="GHW66" s="11"/>
      <c r="GHX66" s="11"/>
      <c r="GHY66" s="11"/>
      <c r="GHZ66" s="11"/>
      <c r="GIA66" s="11"/>
      <c r="GIB66" s="11"/>
      <c r="GIC66" s="11"/>
      <c r="GID66" s="11"/>
      <c r="GIE66" s="11"/>
      <c r="GIF66" s="11"/>
      <c r="GIG66" s="11"/>
      <c r="GIH66" s="11"/>
      <c r="GII66" s="11"/>
      <c r="GIJ66" s="11"/>
      <c r="GIK66" s="11"/>
      <c r="GIL66" s="11"/>
      <c r="GIM66" s="11"/>
      <c r="GIN66" s="11"/>
      <c r="GIO66" s="11"/>
      <c r="GIP66" s="11"/>
      <c r="GIQ66" s="11"/>
      <c r="GIR66" s="11"/>
      <c r="GIS66" s="11"/>
      <c r="GIT66" s="11"/>
      <c r="GIU66" s="11"/>
      <c r="GIV66" s="11"/>
      <c r="GIW66" s="11"/>
      <c r="GIX66" s="11"/>
      <c r="GIY66" s="11"/>
      <c r="GIZ66" s="11"/>
      <c r="GJA66" s="11"/>
      <c r="GJB66" s="11"/>
      <c r="GJC66" s="11"/>
      <c r="GJD66" s="11"/>
      <c r="GJE66" s="11"/>
      <c r="GJF66" s="11"/>
      <c r="GJG66" s="11"/>
      <c r="GJH66" s="11"/>
      <c r="GJI66" s="11"/>
      <c r="GJJ66" s="11"/>
      <c r="GJK66" s="11"/>
      <c r="GJL66" s="11"/>
      <c r="GJM66" s="11"/>
      <c r="GJN66" s="11"/>
      <c r="GJO66" s="11"/>
      <c r="GJP66" s="11"/>
      <c r="GJQ66" s="11"/>
      <c r="GJR66" s="11"/>
      <c r="GJS66" s="11"/>
      <c r="GJT66" s="11"/>
      <c r="GJU66" s="11"/>
      <c r="GJV66" s="11"/>
      <c r="GJW66" s="11"/>
      <c r="GJX66" s="11"/>
      <c r="GJY66" s="11"/>
      <c r="GJZ66" s="11"/>
      <c r="GKA66" s="11"/>
      <c r="GKB66" s="11"/>
      <c r="GKC66" s="11"/>
      <c r="GKD66" s="11"/>
      <c r="GKE66" s="11"/>
      <c r="GKF66" s="11"/>
      <c r="GKG66" s="11"/>
      <c r="GKH66" s="11"/>
      <c r="GKI66" s="11"/>
      <c r="GKJ66" s="11"/>
      <c r="GKK66" s="11"/>
      <c r="GKL66" s="11"/>
      <c r="GKM66" s="11"/>
      <c r="GKN66" s="11"/>
      <c r="GKO66" s="11"/>
      <c r="GKP66" s="11"/>
      <c r="GKQ66" s="11"/>
      <c r="GKR66" s="11"/>
      <c r="GKS66" s="11"/>
      <c r="GKT66" s="11"/>
      <c r="GKU66" s="11"/>
      <c r="GKV66" s="11"/>
      <c r="GKW66" s="11"/>
      <c r="GKX66" s="11"/>
      <c r="GKY66" s="11"/>
      <c r="GKZ66" s="11"/>
      <c r="GLA66" s="11"/>
      <c r="GLB66" s="11"/>
      <c r="GLC66" s="11"/>
      <c r="GLD66" s="11"/>
      <c r="GLE66" s="11"/>
      <c r="GLF66" s="11"/>
      <c r="GLG66" s="11"/>
      <c r="GLH66" s="11"/>
      <c r="GLI66" s="11"/>
      <c r="GLJ66" s="11"/>
      <c r="GLK66" s="11"/>
      <c r="GLL66" s="11"/>
      <c r="GLM66" s="11"/>
      <c r="GLN66" s="11"/>
      <c r="GLO66" s="11"/>
      <c r="GLP66" s="11"/>
      <c r="GLQ66" s="11"/>
      <c r="GLR66" s="11"/>
      <c r="GLS66" s="11"/>
      <c r="GLT66" s="11"/>
      <c r="GLU66" s="11"/>
      <c r="GLV66" s="11"/>
      <c r="GLW66" s="11"/>
      <c r="GLX66" s="11"/>
      <c r="GLY66" s="11"/>
      <c r="GLZ66" s="11"/>
      <c r="GMA66" s="11"/>
      <c r="GMB66" s="11"/>
      <c r="GMC66" s="11"/>
      <c r="GMD66" s="11"/>
      <c r="GME66" s="11"/>
      <c r="GMF66" s="11"/>
      <c r="GMG66" s="11"/>
      <c r="GMH66" s="11"/>
      <c r="GMI66" s="11"/>
      <c r="GMJ66" s="11"/>
      <c r="GMK66" s="11"/>
      <c r="GML66" s="11"/>
      <c r="GMM66" s="11"/>
      <c r="GMN66" s="11"/>
      <c r="GMO66" s="11"/>
      <c r="GMP66" s="11"/>
      <c r="GMQ66" s="11"/>
      <c r="GMR66" s="11"/>
      <c r="GMS66" s="11"/>
      <c r="GMT66" s="11"/>
      <c r="GMU66" s="11"/>
      <c r="GMV66" s="11"/>
      <c r="GMW66" s="11"/>
      <c r="GMX66" s="11"/>
      <c r="GMY66" s="11"/>
      <c r="GMZ66" s="11"/>
      <c r="GNA66" s="11"/>
      <c r="GNB66" s="11"/>
      <c r="GNC66" s="11"/>
      <c r="GND66" s="11"/>
      <c r="GNE66" s="11"/>
      <c r="GNF66" s="11"/>
      <c r="GNG66" s="11"/>
      <c r="GNH66" s="11"/>
      <c r="GNI66" s="11"/>
      <c r="GNJ66" s="11"/>
      <c r="GNK66" s="11"/>
      <c r="GNL66" s="11"/>
      <c r="GNM66" s="11"/>
      <c r="GNN66" s="11"/>
      <c r="GNO66" s="11"/>
      <c r="GNP66" s="11"/>
      <c r="GNQ66" s="11"/>
      <c r="GNR66" s="11"/>
      <c r="GNS66" s="11"/>
      <c r="GNT66" s="11"/>
      <c r="GNU66" s="11"/>
      <c r="GNV66" s="11"/>
      <c r="GNW66" s="11"/>
      <c r="GNX66" s="11"/>
      <c r="GNY66" s="11"/>
      <c r="GNZ66" s="11"/>
      <c r="GOA66" s="11"/>
      <c r="GOB66" s="11"/>
      <c r="GOC66" s="11"/>
      <c r="GOD66" s="11"/>
      <c r="GOE66" s="11"/>
      <c r="GOF66" s="11"/>
      <c r="GOG66" s="11"/>
      <c r="GOH66" s="11"/>
      <c r="GOI66" s="11"/>
      <c r="GOJ66" s="11"/>
      <c r="GOK66" s="11"/>
      <c r="GOL66" s="11"/>
      <c r="GOM66" s="11"/>
      <c r="GON66" s="11"/>
      <c r="GOO66" s="11"/>
      <c r="GOP66" s="11"/>
      <c r="GOQ66" s="11"/>
      <c r="GOR66" s="11"/>
      <c r="GOS66" s="11"/>
      <c r="GOT66" s="11"/>
      <c r="GOU66" s="11"/>
      <c r="GOV66" s="11"/>
      <c r="GOW66" s="11"/>
      <c r="GOX66" s="11"/>
      <c r="GOY66" s="11"/>
      <c r="GOZ66" s="11"/>
      <c r="GPA66" s="11"/>
      <c r="GPB66" s="11"/>
      <c r="GPC66" s="11"/>
      <c r="GPD66" s="11"/>
      <c r="GPE66" s="11"/>
      <c r="GPF66" s="11"/>
      <c r="GPG66" s="11"/>
      <c r="GPH66" s="11"/>
      <c r="GPI66" s="11"/>
      <c r="GPJ66" s="11"/>
      <c r="GPK66" s="11"/>
      <c r="GPL66" s="11"/>
      <c r="GPM66" s="11"/>
      <c r="GPN66" s="11"/>
      <c r="GPO66" s="11"/>
      <c r="GPP66" s="11"/>
      <c r="GPQ66" s="11"/>
      <c r="GPR66" s="11"/>
      <c r="GPS66" s="11"/>
      <c r="GPT66" s="11"/>
      <c r="GPU66" s="11"/>
      <c r="GPV66" s="11"/>
      <c r="GPW66" s="11"/>
      <c r="GPX66" s="11"/>
      <c r="GPY66" s="11"/>
      <c r="GPZ66" s="11"/>
      <c r="GQA66" s="11"/>
      <c r="GQB66" s="11"/>
      <c r="GQC66" s="11"/>
      <c r="GQD66" s="11"/>
      <c r="GQE66" s="11"/>
      <c r="GQF66" s="11"/>
      <c r="GQG66" s="11"/>
      <c r="GQH66" s="11"/>
      <c r="GQI66" s="11"/>
      <c r="GQJ66" s="11"/>
      <c r="GQK66" s="11"/>
      <c r="GQL66" s="11"/>
      <c r="GQM66" s="11"/>
      <c r="GQN66" s="11"/>
      <c r="GQO66" s="11"/>
      <c r="GQP66" s="11"/>
      <c r="GQQ66" s="11"/>
      <c r="GQR66" s="11"/>
      <c r="GQS66" s="11"/>
      <c r="GQT66" s="11"/>
      <c r="GQU66" s="11"/>
      <c r="GQV66" s="11"/>
      <c r="GQW66" s="11"/>
      <c r="GQX66" s="11"/>
      <c r="GQY66" s="11"/>
      <c r="GQZ66" s="11"/>
      <c r="GRA66" s="11"/>
      <c r="GRB66" s="11"/>
      <c r="GRC66" s="11"/>
      <c r="GRD66" s="11"/>
      <c r="GRE66" s="11"/>
      <c r="GRF66" s="11"/>
      <c r="GRG66" s="11"/>
      <c r="GRH66" s="11"/>
      <c r="GRI66" s="11"/>
      <c r="GRJ66" s="11"/>
      <c r="GRK66" s="11"/>
      <c r="GRL66" s="11"/>
      <c r="GRM66" s="11"/>
      <c r="GRN66" s="11"/>
      <c r="GRO66" s="11"/>
      <c r="GRP66" s="11"/>
      <c r="GRQ66" s="11"/>
      <c r="GRR66" s="11"/>
      <c r="GRS66" s="11"/>
      <c r="GRT66" s="11"/>
      <c r="GRU66" s="11"/>
      <c r="GRV66" s="11"/>
      <c r="GRW66" s="11"/>
      <c r="GRX66" s="11"/>
      <c r="GRY66" s="11"/>
      <c r="GRZ66" s="11"/>
      <c r="GSA66" s="11"/>
      <c r="GSB66" s="11"/>
      <c r="GSC66" s="11"/>
      <c r="GSD66" s="11"/>
      <c r="GSE66" s="11"/>
      <c r="GSF66" s="11"/>
      <c r="GSG66" s="11"/>
      <c r="GSH66" s="11"/>
      <c r="GSI66" s="11"/>
      <c r="GSJ66" s="11"/>
      <c r="GSK66" s="11"/>
      <c r="GSL66" s="11"/>
      <c r="GSM66" s="11"/>
      <c r="GSN66" s="11"/>
      <c r="GSO66" s="11"/>
      <c r="GSP66" s="11"/>
      <c r="GSQ66" s="11"/>
      <c r="GSR66" s="11"/>
      <c r="GSS66" s="11"/>
      <c r="GST66" s="11"/>
      <c r="GSU66" s="11"/>
      <c r="GSV66" s="11"/>
      <c r="GSW66" s="11"/>
      <c r="GSX66" s="11"/>
      <c r="GSY66" s="11"/>
      <c r="GSZ66" s="11"/>
      <c r="GTA66" s="11"/>
      <c r="GTB66" s="11"/>
      <c r="GTC66" s="11"/>
      <c r="GTD66" s="11"/>
      <c r="GTE66" s="11"/>
      <c r="GTF66" s="11"/>
      <c r="GTG66" s="11"/>
      <c r="GTH66" s="11"/>
      <c r="GTI66" s="11"/>
      <c r="GTJ66" s="11"/>
      <c r="GTK66" s="11"/>
      <c r="GTL66" s="11"/>
      <c r="GTM66" s="11"/>
      <c r="GTN66" s="11"/>
      <c r="GTO66" s="11"/>
      <c r="GTP66" s="11"/>
      <c r="GTQ66" s="11"/>
      <c r="GTR66" s="11"/>
      <c r="GTS66" s="11"/>
      <c r="GTT66" s="11"/>
      <c r="GTU66" s="11"/>
      <c r="GTV66" s="11"/>
      <c r="GTW66" s="11"/>
      <c r="GTX66" s="11"/>
      <c r="GTY66" s="11"/>
      <c r="GTZ66" s="11"/>
      <c r="GUA66" s="11"/>
      <c r="GUB66" s="11"/>
      <c r="GUC66" s="11"/>
      <c r="GUD66" s="11"/>
      <c r="GUE66" s="11"/>
      <c r="GUF66" s="11"/>
      <c r="GUG66" s="11"/>
      <c r="GUH66" s="11"/>
      <c r="GUI66" s="11"/>
      <c r="GUJ66" s="11"/>
      <c r="GUK66" s="11"/>
      <c r="GUL66" s="11"/>
      <c r="GUM66" s="11"/>
      <c r="GUN66" s="11"/>
      <c r="GUO66" s="11"/>
      <c r="GUP66" s="11"/>
      <c r="GUQ66" s="11"/>
      <c r="GUR66" s="11"/>
      <c r="GUS66" s="11"/>
      <c r="GUT66" s="11"/>
      <c r="GUU66" s="11"/>
      <c r="GUV66" s="11"/>
      <c r="GUW66" s="11"/>
      <c r="GUX66" s="11"/>
      <c r="GUY66" s="11"/>
      <c r="GUZ66" s="11"/>
      <c r="GVA66" s="11"/>
      <c r="GVB66" s="11"/>
      <c r="GVC66" s="11"/>
      <c r="GVD66" s="11"/>
      <c r="GVE66" s="11"/>
      <c r="GVF66" s="11"/>
      <c r="GVG66" s="11"/>
      <c r="GVH66" s="11"/>
      <c r="GVI66" s="11"/>
      <c r="GVJ66" s="11"/>
      <c r="GVK66" s="11"/>
      <c r="GVL66" s="11"/>
      <c r="GVM66" s="11"/>
      <c r="GVN66" s="11"/>
      <c r="GVO66" s="11"/>
      <c r="GVP66" s="11"/>
      <c r="GVQ66" s="11"/>
      <c r="GVR66" s="11"/>
      <c r="GVS66" s="11"/>
      <c r="GVT66" s="11"/>
      <c r="GVU66" s="11"/>
      <c r="GVV66" s="11"/>
      <c r="GVW66" s="11"/>
      <c r="GVX66" s="11"/>
      <c r="GVY66" s="11"/>
      <c r="GVZ66" s="11"/>
      <c r="GWA66" s="11"/>
      <c r="GWB66" s="11"/>
      <c r="GWC66" s="11"/>
      <c r="GWD66" s="11"/>
      <c r="GWE66" s="11"/>
      <c r="GWF66" s="11"/>
      <c r="GWG66" s="11"/>
      <c r="GWH66" s="11"/>
      <c r="GWI66" s="11"/>
      <c r="GWJ66" s="11"/>
      <c r="GWK66" s="11"/>
      <c r="GWL66" s="11"/>
      <c r="GWM66" s="11"/>
      <c r="GWN66" s="11"/>
      <c r="GWO66" s="11"/>
      <c r="GWP66" s="11"/>
      <c r="GWQ66" s="11"/>
      <c r="GWR66" s="11"/>
      <c r="GWS66" s="11"/>
      <c r="GWT66" s="11"/>
      <c r="GWU66" s="11"/>
      <c r="GWV66" s="11"/>
      <c r="GWW66" s="11"/>
      <c r="GWX66" s="11"/>
      <c r="GWY66" s="11"/>
      <c r="GWZ66" s="11"/>
      <c r="GXA66" s="11"/>
      <c r="GXB66" s="11"/>
      <c r="GXC66" s="11"/>
      <c r="GXD66" s="11"/>
      <c r="GXE66" s="11"/>
      <c r="GXF66" s="11"/>
      <c r="GXG66" s="11"/>
      <c r="GXH66" s="11"/>
      <c r="GXI66" s="11"/>
      <c r="GXJ66" s="11"/>
      <c r="GXK66" s="11"/>
      <c r="GXL66" s="11"/>
      <c r="GXM66" s="11"/>
      <c r="GXN66" s="11"/>
      <c r="GXO66" s="11"/>
      <c r="GXP66" s="11"/>
      <c r="GXQ66" s="11"/>
      <c r="GXR66" s="11"/>
      <c r="GXS66" s="11"/>
      <c r="GXT66" s="11"/>
      <c r="GXU66" s="11"/>
      <c r="GXV66" s="11"/>
      <c r="GXW66" s="11"/>
      <c r="GXX66" s="11"/>
      <c r="GXY66" s="11"/>
      <c r="GXZ66" s="11"/>
      <c r="GYA66" s="11"/>
      <c r="GYB66" s="11"/>
      <c r="GYC66" s="11"/>
      <c r="GYD66" s="11"/>
      <c r="GYE66" s="11"/>
      <c r="GYF66" s="11"/>
      <c r="GYG66" s="11"/>
      <c r="GYH66" s="11"/>
      <c r="GYI66" s="11"/>
      <c r="GYJ66" s="11"/>
      <c r="GYK66" s="11"/>
      <c r="GYL66" s="11"/>
      <c r="GYM66" s="11"/>
      <c r="GYN66" s="11"/>
      <c r="GYO66" s="11"/>
      <c r="GYP66" s="11"/>
      <c r="GYQ66" s="11"/>
      <c r="GYR66" s="11"/>
      <c r="GYS66" s="11"/>
      <c r="GYT66" s="11"/>
      <c r="GYU66" s="11"/>
      <c r="GYV66" s="11"/>
      <c r="GYW66" s="11"/>
      <c r="GYX66" s="11"/>
      <c r="GYY66" s="11"/>
      <c r="GYZ66" s="11"/>
      <c r="GZA66" s="11"/>
      <c r="GZB66" s="11"/>
      <c r="GZC66" s="11"/>
      <c r="GZD66" s="11"/>
      <c r="GZE66" s="11"/>
      <c r="GZF66" s="11"/>
      <c r="GZG66" s="11"/>
      <c r="GZH66" s="11"/>
      <c r="GZI66" s="11"/>
      <c r="GZJ66" s="11"/>
      <c r="GZK66" s="11"/>
      <c r="GZL66" s="11"/>
      <c r="GZM66" s="11"/>
      <c r="GZN66" s="11"/>
      <c r="GZO66" s="11"/>
      <c r="GZP66" s="11"/>
      <c r="GZQ66" s="11"/>
      <c r="GZR66" s="11"/>
      <c r="GZS66" s="11"/>
      <c r="GZT66" s="11"/>
      <c r="GZU66" s="11"/>
      <c r="GZV66" s="11"/>
      <c r="GZW66" s="11"/>
      <c r="GZX66" s="11"/>
      <c r="GZY66" s="11"/>
      <c r="GZZ66" s="11"/>
      <c r="HAA66" s="11"/>
      <c r="HAB66" s="11"/>
      <c r="HAC66" s="11"/>
      <c r="HAD66" s="11"/>
      <c r="HAE66" s="11"/>
      <c r="HAF66" s="11"/>
      <c r="HAG66" s="11"/>
      <c r="HAH66" s="11"/>
      <c r="HAI66" s="11"/>
      <c r="HAJ66" s="11"/>
      <c r="HAK66" s="11"/>
      <c r="HAL66" s="11"/>
      <c r="HAM66" s="11"/>
      <c r="HAN66" s="11"/>
      <c r="HAO66" s="11"/>
      <c r="HAP66" s="11"/>
      <c r="HAQ66" s="11"/>
      <c r="HAR66" s="11"/>
      <c r="HAS66" s="11"/>
      <c r="HAT66" s="11"/>
      <c r="HAU66" s="11"/>
      <c r="HAV66" s="11"/>
      <c r="HAW66" s="11"/>
      <c r="HAX66" s="11"/>
      <c r="HAY66" s="11"/>
      <c r="HAZ66" s="11"/>
      <c r="HBA66" s="11"/>
      <c r="HBB66" s="11"/>
      <c r="HBC66" s="11"/>
      <c r="HBD66" s="11"/>
      <c r="HBE66" s="11"/>
      <c r="HBF66" s="11"/>
      <c r="HBG66" s="11"/>
      <c r="HBH66" s="11"/>
      <c r="HBI66" s="11"/>
      <c r="HBJ66" s="11"/>
      <c r="HBK66" s="11"/>
      <c r="HBL66" s="11"/>
      <c r="HBM66" s="11"/>
      <c r="HBN66" s="11"/>
      <c r="HBO66" s="11"/>
      <c r="HBP66" s="11"/>
      <c r="HBQ66" s="11"/>
      <c r="HBR66" s="11"/>
      <c r="HBS66" s="11"/>
      <c r="HBT66" s="11"/>
      <c r="HBU66" s="11"/>
      <c r="HBV66" s="11"/>
      <c r="HBW66" s="11"/>
      <c r="HBX66" s="11"/>
      <c r="HBY66" s="11"/>
      <c r="HBZ66" s="11"/>
      <c r="HCA66" s="11"/>
      <c r="HCB66" s="11"/>
      <c r="HCC66" s="11"/>
      <c r="HCD66" s="11"/>
      <c r="HCE66" s="11"/>
      <c r="HCF66" s="11"/>
      <c r="HCG66" s="11"/>
      <c r="HCH66" s="11"/>
      <c r="HCI66" s="11"/>
      <c r="HCJ66" s="11"/>
      <c r="HCK66" s="11"/>
      <c r="HCL66" s="11"/>
      <c r="HCM66" s="11"/>
      <c r="HCN66" s="11"/>
      <c r="HCO66" s="11"/>
      <c r="HCP66" s="11"/>
      <c r="HCQ66" s="11"/>
      <c r="HCR66" s="11"/>
      <c r="HCS66" s="11"/>
      <c r="HCT66" s="11"/>
      <c r="HCU66" s="11"/>
      <c r="HCV66" s="11"/>
      <c r="HCW66" s="11"/>
      <c r="HCX66" s="11"/>
      <c r="HCY66" s="11"/>
      <c r="HCZ66" s="11"/>
      <c r="HDA66" s="11"/>
      <c r="HDB66" s="11"/>
      <c r="HDC66" s="11"/>
      <c r="HDD66" s="11"/>
      <c r="HDE66" s="11"/>
      <c r="HDF66" s="11"/>
      <c r="HDG66" s="11"/>
      <c r="HDH66" s="11"/>
      <c r="HDI66" s="11"/>
      <c r="HDJ66" s="11"/>
      <c r="HDK66" s="11"/>
      <c r="HDL66" s="11"/>
      <c r="HDM66" s="11"/>
      <c r="HDN66" s="11"/>
      <c r="HDO66" s="11"/>
      <c r="HDP66" s="11"/>
      <c r="HDQ66" s="11"/>
      <c r="HDR66" s="11"/>
      <c r="HDS66" s="11"/>
      <c r="HDT66" s="11"/>
      <c r="HDU66" s="11"/>
      <c r="HDV66" s="11"/>
      <c r="HDW66" s="11"/>
      <c r="HDX66" s="11"/>
      <c r="HDY66" s="11"/>
      <c r="HDZ66" s="11"/>
      <c r="HEA66" s="11"/>
      <c r="HEB66" s="11"/>
      <c r="HEC66" s="11"/>
      <c r="HED66" s="11"/>
      <c r="HEE66" s="11"/>
      <c r="HEF66" s="11"/>
      <c r="HEG66" s="11"/>
      <c r="HEH66" s="11"/>
      <c r="HEI66" s="11"/>
      <c r="HEJ66" s="11"/>
      <c r="HEK66" s="11"/>
      <c r="HEL66" s="11"/>
      <c r="HEM66" s="11"/>
      <c r="HEN66" s="11"/>
      <c r="HEO66" s="11"/>
      <c r="HEP66" s="11"/>
      <c r="HEQ66" s="11"/>
      <c r="HER66" s="11"/>
      <c r="HES66" s="11"/>
      <c r="HET66" s="11"/>
      <c r="HEU66" s="11"/>
      <c r="HEV66" s="11"/>
      <c r="HEW66" s="11"/>
      <c r="HEX66" s="11"/>
      <c r="HEY66" s="11"/>
      <c r="HEZ66" s="11"/>
      <c r="HFA66" s="11"/>
      <c r="HFB66" s="11"/>
      <c r="HFC66" s="11"/>
      <c r="HFD66" s="11"/>
      <c r="HFE66" s="11"/>
      <c r="HFF66" s="11"/>
      <c r="HFG66" s="11"/>
      <c r="HFH66" s="11"/>
      <c r="HFI66" s="11"/>
      <c r="HFJ66" s="11"/>
      <c r="HFK66" s="11"/>
      <c r="HFL66" s="11"/>
      <c r="HFM66" s="11"/>
      <c r="HFN66" s="11"/>
      <c r="HFO66" s="11"/>
      <c r="HFP66" s="11"/>
      <c r="HFQ66" s="11"/>
      <c r="HFR66" s="11"/>
      <c r="HFS66" s="11"/>
      <c r="HFT66" s="11"/>
      <c r="HFU66" s="11"/>
      <c r="HFV66" s="11"/>
      <c r="HFW66" s="11"/>
      <c r="HFX66" s="11"/>
      <c r="HFY66" s="11"/>
      <c r="HFZ66" s="11"/>
      <c r="HGA66" s="11"/>
      <c r="HGB66" s="11"/>
      <c r="HGC66" s="11"/>
      <c r="HGD66" s="11"/>
      <c r="HGE66" s="11"/>
      <c r="HGF66" s="11"/>
      <c r="HGG66" s="11"/>
      <c r="HGH66" s="11"/>
      <c r="HGI66" s="11"/>
      <c r="HGJ66" s="11"/>
      <c r="HGK66" s="11"/>
      <c r="HGL66" s="11"/>
      <c r="HGM66" s="11"/>
      <c r="HGN66" s="11"/>
      <c r="HGO66" s="11"/>
      <c r="HGP66" s="11"/>
      <c r="HGQ66" s="11"/>
      <c r="HGR66" s="11"/>
      <c r="HGS66" s="11"/>
      <c r="HGT66" s="11"/>
      <c r="HGU66" s="11"/>
      <c r="HGV66" s="11"/>
      <c r="HGW66" s="11"/>
      <c r="HGX66" s="11"/>
      <c r="HGY66" s="11"/>
      <c r="HGZ66" s="11"/>
      <c r="HHA66" s="11"/>
      <c r="HHB66" s="11"/>
      <c r="HHC66" s="11"/>
      <c r="HHD66" s="11"/>
      <c r="HHE66" s="11"/>
      <c r="HHF66" s="11"/>
      <c r="HHG66" s="11"/>
      <c r="HHH66" s="11"/>
      <c r="HHI66" s="11"/>
      <c r="HHJ66" s="11"/>
      <c r="HHK66" s="11"/>
      <c r="HHL66" s="11"/>
      <c r="HHM66" s="11"/>
      <c r="HHN66" s="11"/>
      <c r="HHO66" s="11"/>
      <c r="HHP66" s="11"/>
      <c r="HHQ66" s="11"/>
      <c r="HHR66" s="11"/>
      <c r="HHS66" s="11"/>
      <c r="HHT66" s="11"/>
      <c r="HHU66" s="11"/>
      <c r="HHV66" s="11"/>
      <c r="HHW66" s="11"/>
      <c r="HHX66" s="11"/>
      <c r="HHY66" s="11"/>
      <c r="HHZ66" s="11"/>
      <c r="HIA66" s="11"/>
      <c r="HIB66" s="11"/>
      <c r="HIC66" s="11"/>
      <c r="HID66" s="11"/>
      <c r="HIE66" s="11"/>
      <c r="HIF66" s="11"/>
      <c r="HIG66" s="11"/>
      <c r="HIH66" s="11"/>
      <c r="HII66" s="11"/>
      <c r="HIJ66" s="11"/>
      <c r="HIK66" s="11"/>
      <c r="HIL66" s="11"/>
      <c r="HIM66" s="11"/>
      <c r="HIN66" s="11"/>
      <c r="HIO66" s="11"/>
      <c r="HIP66" s="11"/>
      <c r="HIQ66" s="11"/>
      <c r="HIR66" s="11"/>
      <c r="HIS66" s="11"/>
      <c r="HIT66" s="11"/>
      <c r="HIU66" s="11"/>
      <c r="HIV66" s="11"/>
      <c r="HIW66" s="11"/>
      <c r="HIX66" s="11"/>
      <c r="HIY66" s="11"/>
      <c r="HIZ66" s="11"/>
      <c r="HJA66" s="11"/>
      <c r="HJB66" s="11"/>
      <c r="HJC66" s="11"/>
      <c r="HJD66" s="11"/>
      <c r="HJE66" s="11"/>
      <c r="HJF66" s="11"/>
      <c r="HJG66" s="11"/>
      <c r="HJH66" s="11"/>
      <c r="HJI66" s="11"/>
      <c r="HJJ66" s="11"/>
      <c r="HJK66" s="11"/>
      <c r="HJL66" s="11"/>
      <c r="HJM66" s="11"/>
      <c r="HJN66" s="11"/>
      <c r="HJO66" s="11"/>
      <c r="HJP66" s="11"/>
      <c r="HJQ66" s="11"/>
      <c r="HJR66" s="11"/>
      <c r="HJS66" s="11"/>
      <c r="HJT66" s="11"/>
      <c r="HJU66" s="11"/>
      <c r="HJV66" s="11"/>
      <c r="HJW66" s="11"/>
      <c r="HJX66" s="11"/>
      <c r="HJY66" s="11"/>
      <c r="HJZ66" s="11"/>
      <c r="HKA66" s="11"/>
      <c r="HKB66" s="11"/>
      <c r="HKC66" s="11"/>
      <c r="HKD66" s="11"/>
      <c r="HKE66" s="11"/>
      <c r="HKF66" s="11"/>
      <c r="HKG66" s="11"/>
      <c r="HKH66" s="11"/>
      <c r="HKI66" s="11"/>
      <c r="HKJ66" s="11"/>
      <c r="HKK66" s="11"/>
      <c r="HKL66" s="11"/>
      <c r="HKM66" s="11"/>
      <c r="HKN66" s="11"/>
      <c r="HKO66" s="11"/>
      <c r="HKP66" s="11"/>
      <c r="HKQ66" s="11"/>
      <c r="HKR66" s="11"/>
      <c r="HKS66" s="11"/>
      <c r="HKT66" s="11"/>
      <c r="HKU66" s="11"/>
      <c r="HKV66" s="11"/>
      <c r="HKW66" s="11"/>
      <c r="HKX66" s="11"/>
      <c r="HKY66" s="11"/>
      <c r="HKZ66" s="11"/>
      <c r="HLA66" s="11"/>
      <c r="HLB66" s="11"/>
      <c r="HLC66" s="11"/>
      <c r="HLD66" s="11"/>
      <c r="HLE66" s="11"/>
      <c r="HLF66" s="11"/>
      <c r="HLG66" s="11"/>
      <c r="HLH66" s="11"/>
      <c r="HLI66" s="11"/>
      <c r="HLJ66" s="11"/>
      <c r="HLK66" s="11"/>
      <c r="HLL66" s="11"/>
      <c r="HLM66" s="11"/>
      <c r="HLN66" s="11"/>
      <c r="HLO66" s="11"/>
      <c r="HLP66" s="11"/>
      <c r="HLQ66" s="11"/>
      <c r="HLR66" s="11"/>
      <c r="HLS66" s="11"/>
      <c r="HLT66" s="11"/>
      <c r="HLU66" s="11"/>
      <c r="HLV66" s="11"/>
      <c r="HLW66" s="11"/>
      <c r="HLX66" s="11"/>
      <c r="HLY66" s="11"/>
      <c r="HLZ66" s="11"/>
      <c r="HMA66" s="11"/>
      <c r="HMB66" s="11"/>
      <c r="HMC66" s="11"/>
      <c r="HMD66" s="11"/>
      <c r="HME66" s="11"/>
      <c r="HMF66" s="11"/>
      <c r="HMG66" s="11"/>
      <c r="HMH66" s="11"/>
      <c r="HMI66" s="11"/>
      <c r="HMJ66" s="11"/>
      <c r="HMK66" s="11"/>
      <c r="HML66" s="11"/>
      <c r="HMM66" s="11"/>
      <c r="HMN66" s="11"/>
      <c r="HMO66" s="11"/>
      <c r="HMP66" s="11"/>
      <c r="HMQ66" s="11"/>
      <c r="HMR66" s="11"/>
      <c r="HMS66" s="11"/>
      <c r="HMT66" s="11"/>
      <c r="HMU66" s="11"/>
      <c r="HMV66" s="11"/>
      <c r="HMW66" s="11"/>
      <c r="HMX66" s="11"/>
      <c r="HMY66" s="11"/>
      <c r="HMZ66" s="11"/>
      <c r="HNA66" s="11"/>
      <c r="HNB66" s="11"/>
      <c r="HNC66" s="11"/>
      <c r="HND66" s="11"/>
      <c r="HNE66" s="11"/>
      <c r="HNF66" s="11"/>
      <c r="HNG66" s="11"/>
      <c r="HNH66" s="11"/>
      <c r="HNI66" s="11"/>
      <c r="HNJ66" s="11"/>
      <c r="HNK66" s="11"/>
      <c r="HNL66" s="11"/>
      <c r="HNM66" s="11"/>
      <c r="HNN66" s="11"/>
      <c r="HNO66" s="11"/>
      <c r="HNP66" s="11"/>
      <c r="HNQ66" s="11"/>
      <c r="HNR66" s="11"/>
      <c r="HNS66" s="11"/>
      <c r="HNT66" s="11"/>
      <c r="HNU66" s="11"/>
      <c r="HNV66" s="11"/>
      <c r="HNW66" s="11"/>
      <c r="HNX66" s="11"/>
      <c r="HNY66" s="11"/>
      <c r="HNZ66" s="11"/>
      <c r="HOA66" s="11"/>
      <c r="HOB66" s="11"/>
      <c r="HOC66" s="11"/>
      <c r="HOD66" s="11"/>
      <c r="HOE66" s="11"/>
      <c r="HOF66" s="11"/>
      <c r="HOG66" s="11"/>
      <c r="HOH66" s="11"/>
      <c r="HOI66" s="11"/>
      <c r="HOJ66" s="11"/>
      <c r="HOK66" s="11"/>
      <c r="HOL66" s="11"/>
      <c r="HOM66" s="11"/>
      <c r="HON66" s="11"/>
      <c r="HOO66" s="11"/>
      <c r="HOP66" s="11"/>
      <c r="HOQ66" s="11"/>
      <c r="HOR66" s="11"/>
      <c r="HOS66" s="11"/>
      <c r="HOT66" s="11"/>
      <c r="HOU66" s="11"/>
      <c r="HOV66" s="11"/>
      <c r="HOW66" s="11"/>
      <c r="HOX66" s="11"/>
      <c r="HOY66" s="11"/>
      <c r="HOZ66" s="11"/>
      <c r="HPA66" s="11"/>
      <c r="HPB66" s="11"/>
      <c r="HPC66" s="11"/>
      <c r="HPD66" s="11"/>
      <c r="HPE66" s="11"/>
      <c r="HPF66" s="11"/>
      <c r="HPG66" s="11"/>
      <c r="HPH66" s="11"/>
      <c r="HPI66" s="11"/>
      <c r="HPJ66" s="11"/>
      <c r="HPK66" s="11"/>
      <c r="HPL66" s="11"/>
      <c r="HPM66" s="11"/>
      <c r="HPN66" s="11"/>
      <c r="HPO66" s="11"/>
      <c r="HPP66" s="11"/>
      <c r="HPQ66" s="11"/>
      <c r="HPR66" s="11"/>
      <c r="HPS66" s="11"/>
      <c r="HPT66" s="11"/>
      <c r="HPU66" s="11"/>
      <c r="HPV66" s="11"/>
      <c r="HPW66" s="11"/>
      <c r="HPX66" s="11"/>
      <c r="HPY66" s="11"/>
      <c r="HPZ66" s="11"/>
      <c r="HQA66" s="11"/>
      <c r="HQB66" s="11"/>
      <c r="HQC66" s="11"/>
      <c r="HQD66" s="11"/>
      <c r="HQE66" s="11"/>
      <c r="HQF66" s="11"/>
      <c r="HQG66" s="11"/>
      <c r="HQH66" s="11"/>
      <c r="HQI66" s="11"/>
      <c r="HQJ66" s="11"/>
      <c r="HQK66" s="11"/>
      <c r="HQL66" s="11"/>
      <c r="HQM66" s="11"/>
      <c r="HQN66" s="11"/>
      <c r="HQO66" s="11"/>
      <c r="HQP66" s="11"/>
      <c r="HQQ66" s="11"/>
      <c r="HQR66" s="11"/>
      <c r="HQS66" s="11"/>
      <c r="HQT66" s="11"/>
      <c r="HQU66" s="11"/>
      <c r="HQV66" s="11"/>
      <c r="HQW66" s="11"/>
      <c r="HQX66" s="11"/>
      <c r="HQY66" s="11"/>
      <c r="HQZ66" s="11"/>
      <c r="HRA66" s="11"/>
      <c r="HRB66" s="11"/>
      <c r="HRC66" s="11"/>
      <c r="HRD66" s="11"/>
      <c r="HRE66" s="11"/>
      <c r="HRF66" s="11"/>
      <c r="HRG66" s="11"/>
      <c r="HRH66" s="11"/>
      <c r="HRI66" s="11"/>
      <c r="HRJ66" s="11"/>
      <c r="HRK66" s="11"/>
      <c r="HRL66" s="11"/>
      <c r="HRM66" s="11"/>
      <c r="HRN66" s="11"/>
      <c r="HRO66" s="11"/>
      <c r="HRP66" s="11"/>
      <c r="HRQ66" s="11"/>
      <c r="HRR66" s="11"/>
      <c r="HRS66" s="11"/>
      <c r="HRT66" s="11"/>
      <c r="HRU66" s="11"/>
      <c r="HRV66" s="11"/>
      <c r="HRW66" s="11"/>
      <c r="HRX66" s="11"/>
      <c r="HRY66" s="11"/>
      <c r="HRZ66" s="11"/>
      <c r="HSA66" s="11"/>
      <c r="HSB66" s="11"/>
      <c r="HSC66" s="11"/>
      <c r="HSD66" s="11"/>
      <c r="HSE66" s="11"/>
      <c r="HSF66" s="11"/>
      <c r="HSG66" s="11"/>
      <c r="HSH66" s="11"/>
      <c r="HSI66" s="11"/>
      <c r="HSJ66" s="11"/>
      <c r="HSK66" s="11"/>
      <c r="HSL66" s="11"/>
      <c r="HSM66" s="11"/>
      <c r="HSN66" s="11"/>
      <c r="HSO66" s="11"/>
      <c r="HSP66" s="11"/>
      <c r="HSQ66" s="11"/>
      <c r="HSR66" s="11"/>
      <c r="HSS66" s="11"/>
      <c r="HST66" s="11"/>
      <c r="HSU66" s="11"/>
      <c r="HSV66" s="11"/>
      <c r="HSW66" s="11"/>
      <c r="HSX66" s="11"/>
      <c r="HSY66" s="11"/>
      <c r="HSZ66" s="11"/>
      <c r="HTA66" s="11"/>
      <c r="HTB66" s="11"/>
      <c r="HTC66" s="11"/>
      <c r="HTD66" s="11"/>
      <c r="HTE66" s="11"/>
      <c r="HTF66" s="11"/>
      <c r="HTG66" s="11"/>
      <c r="HTH66" s="11"/>
      <c r="HTI66" s="11"/>
      <c r="HTJ66" s="11"/>
      <c r="HTK66" s="11"/>
      <c r="HTL66" s="11"/>
      <c r="HTM66" s="11"/>
      <c r="HTN66" s="11"/>
      <c r="HTO66" s="11"/>
      <c r="HTP66" s="11"/>
      <c r="HTQ66" s="11"/>
      <c r="HTR66" s="11"/>
      <c r="HTS66" s="11"/>
      <c r="HTT66" s="11"/>
      <c r="HTU66" s="11"/>
      <c r="HTV66" s="11"/>
      <c r="HTW66" s="11"/>
      <c r="HTX66" s="11"/>
      <c r="HTY66" s="11"/>
      <c r="HTZ66" s="11"/>
      <c r="HUA66" s="11"/>
      <c r="HUB66" s="11"/>
      <c r="HUC66" s="11"/>
      <c r="HUD66" s="11"/>
      <c r="HUE66" s="11"/>
      <c r="HUF66" s="11"/>
      <c r="HUG66" s="11"/>
      <c r="HUH66" s="11"/>
      <c r="HUI66" s="11"/>
      <c r="HUJ66" s="11"/>
      <c r="HUK66" s="11"/>
      <c r="HUL66" s="11"/>
      <c r="HUM66" s="11"/>
      <c r="HUN66" s="11"/>
      <c r="HUO66" s="11"/>
      <c r="HUP66" s="11"/>
      <c r="HUQ66" s="11"/>
      <c r="HUR66" s="11"/>
      <c r="HUS66" s="11"/>
      <c r="HUT66" s="11"/>
      <c r="HUU66" s="11"/>
      <c r="HUV66" s="11"/>
      <c r="HUW66" s="11"/>
      <c r="HUX66" s="11"/>
      <c r="HUY66" s="11"/>
      <c r="HUZ66" s="11"/>
      <c r="HVA66" s="11"/>
      <c r="HVB66" s="11"/>
      <c r="HVC66" s="11"/>
      <c r="HVD66" s="11"/>
      <c r="HVE66" s="11"/>
      <c r="HVF66" s="11"/>
      <c r="HVG66" s="11"/>
      <c r="HVH66" s="11"/>
      <c r="HVI66" s="11"/>
      <c r="HVJ66" s="11"/>
      <c r="HVK66" s="11"/>
      <c r="HVL66" s="11"/>
      <c r="HVM66" s="11"/>
      <c r="HVN66" s="11"/>
      <c r="HVO66" s="11"/>
      <c r="HVP66" s="11"/>
      <c r="HVQ66" s="11"/>
      <c r="HVR66" s="11"/>
      <c r="HVS66" s="11"/>
      <c r="HVT66" s="11"/>
      <c r="HVU66" s="11"/>
      <c r="HVV66" s="11"/>
      <c r="HVW66" s="11"/>
      <c r="HVX66" s="11"/>
      <c r="HVY66" s="11"/>
      <c r="HVZ66" s="11"/>
      <c r="HWA66" s="11"/>
      <c r="HWB66" s="11"/>
      <c r="HWC66" s="11"/>
      <c r="HWD66" s="11"/>
      <c r="HWE66" s="11"/>
      <c r="HWF66" s="11"/>
      <c r="HWG66" s="11"/>
      <c r="HWH66" s="11"/>
      <c r="HWI66" s="11"/>
      <c r="HWJ66" s="11"/>
      <c r="HWK66" s="11"/>
      <c r="HWL66" s="11"/>
      <c r="HWM66" s="11"/>
      <c r="HWN66" s="11"/>
      <c r="HWO66" s="11"/>
      <c r="HWP66" s="11"/>
      <c r="HWQ66" s="11"/>
      <c r="HWR66" s="11"/>
      <c r="HWS66" s="11"/>
      <c r="HWT66" s="11"/>
      <c r="HWU66" s="11"/>
      <c r="HWV66" s="11"/>
      <c r="HWW66" s="11"/>
      <c r="HWX66" s="11"/>
      <c r="HWY66" s="11"/>
      <c r="HWZ66" s="11"/>
      <c r="HXA66" s="11"/>
      <c r="HXB66" s="11"/>
      <c r="HXC66" s="11"/>
      <c r="HXD66" s="11"/>
      <c r="HXE66" s="11"/>
      <c r="HXF66" s="11"/>
      <c r="HXG66" s="11"/>
      <c r="HXH66" s="11"/>
      <c r="HXI66" s="11"/>
      <c r="HXJ66" s="11"/>
      <c r="HXK66" s="11"/>
      <c r="HXL66" s="11"/>
      <c r="HXM66" s="11"/>
      <c r="HXN66" s="11"/>
      <c r="HXO66" s="11"/>
      <c r="HXP66" s="11"/>
      <c r="HXQ66" s="11"/>
      <c r="HXR66" s="11"/>
      <c r="HXS66" s="11"/>
      <c r="HXT66" s="11"/>
      <c r="HXU66" s="11"/>
      <c r="HXV66" s="11"/>
      <c r="HXW66" s="11"/>
      <c r="HXX66" s="11"/>
      <c r="HXY66" s="11"/>
      <c r="HXZ66" s="11"/>
      <c r="HYA66" s="11"/>
      <c r="HYB66" s="11"/>
      <c r="HYC66" s="11"/>
      <c r="HYD66" s="11"/>
      <c r="HYE66" s="11"/>
      <c r="HYF66" s="11"/>
      <c r="HYG66" s="11"/>
      <c r="HYH66" s="11"/>
      <c r="HYI66" s="11"/>
      <c r="HYJ66" s="11"/>
      <c r="HYK66" s="11"/>
      <c r="HYL66" s="11"/>
      <c r="HYM66" s="11"/>
      <c r="HYN66" s="11"/>
      <c r="HYO66" s="11"/>
      <c r="HYP66" s="11"/>
      <c r="HYQ66" s="11"/>
      <c r="HYR66" s="11"/>
      <c r="HYS66" s="11"/>
      <c r="HYT66" s="11"/>
      <c r="HYU66" s="11"/>
      <c r="HYV66" s="11"/>
      <c r="HYW66" s="11"/>
      <c r="HYX66" s="11"/>
      <c r="HYY66" s="11"/>
      <c r="HYZ66" s="11"/>
      <c r="HZA66" s="11"/>
      <c r="HZB66" s="11"/>
      <c r="HZC66" s="11"/>
      <c r="HZD66" s="11"/>
      <c r="HZE66" s="11"/>
      <c r="HZF66" s="11"/>
      <c r="HZG66" s="11"/>
      <c r="HZH66" s="11"/>
      <c r="HZI66" s="11"/>
      <c r="HZJ66" s="11"/>
      <c r="HZK66" s="11"/>
      <c r="HZL66" s="11"/>
      <c r="HZM66" s="11"/>
      <c r="HZN66" s="11"/>
      <c r="HZO66" s="11"/>
      <c r="HZP66" s="11"/>
      <c r="HZQ66" s="11"/>
      <c r="HZR66" s="11"/>
      <c r="HZS66" s="11"/>
      <c r="HZT66" s="11"/>
      <c r="HZU66" s="11"/>
      <c r="HZV66" s="11"/>
      <c r="HZW66" s="11"/>
      <c r="HZX66" s="11"/>
      <c r="HZY66" s="11"/>
      <c r="HZZ66" s="11"/>
      <c r="IAA66" s="11"/>
      <c r="IAB66" s="11"/>
      <c r="IAC66" s="11"/>
      <c r="IAD66" s="11"/>
      <c r="IAE66" s="11"/>
      <c r="IAF66" s="11"/>
      <c r="IAG66" s="11"/>
      <c r="IAH66" s="11"/>
      <c r="IAI66" s="11"/>
      <c r="IAJ66" s="11"/>
      <c r="IAK66" s="11"/>
      <c r="IAL66" s="11"/>
      <c r="IAM66" s="11"/>
      <c r="IAN66" s="11"/>
      <c r="IAO66" s="11"/>
      <c r="IAP66" s="11"/>
      <c r="IAQ66" s="11"/>
      <c r="IAR66" s="11"/>
      <c r="IAS66" s="11"/>
      <c r="IAT66" s="11"/>
      <c r="IAU66" s="11"/>
      <c r="IAV66" s="11"/>
      <c r="IAW66" s="11"/>
      <c r="IAX66" s="11"/>
      <c r="IAY66" s="11"/>
      <c r="IAZ66" s="11"/>
      <c r="IBA66" s="11"/>
      <c r="IBB66" s="11"/>
      <c r="IBC66" s="11"/>
      <c r="IBD66" s="11"/>
      <c r="IBE66" s="11"/>
      <c r="IBF66" s="11"/>
      <c r="IBG66" s="11"/>
      <c r="IBH66" s="11"/>
      <c r="IBI66" s="11"/>
      <c r="IBJ66" s="11"/>
      <c r="IBK66" s="11"/>
      <c r="IBL66" s="11"/>
      <c r="IBM66" s="11"/>
      <c r="IBN66" s="11"/>
      <c r="IBO66" s="11"/>
      <c r="IBP66" s="11"/>
      <c r="IBQ66" s="11"/>
      <c r="IBR66" s="11"/>
      <c r="IBS66" s="11"/>
      <c r="IBT66" s="11"/>
      <c r="IBU66" s="11"/>
      <c r="IBV66" s="11"/>
      <c r="IBW66" s="11"/>
      <c r="IBX66" s="11"/>
      <c r="IBY66" s="11"/>
      <c r="IBZ66" s="11"/>
      <c r="ICA66" s="11"/>
      <c r="ICB66" s="11"/>
      <c r="ICC66" s="11"/>
      <c r="ICD66" s="11"/>
      <c r="ICE66" s="11"/>
      <c r="ICF66" s="11"/>
      <c r="ICG66" s="11"/>
      <c r="ICH66" s="11"/>
      <c r="ICI66" s="11"/>
      <c r="ICJ66" s="11"/>
      <c r="ICK66" s="11"/>
      <c r="ICL66" s="11"/>
      <c r="ICM66" s="11"/>
      <c r="ICN66" s="11"/>
      <c r="ICO66" s="11"/>
      <c r="ICP66" s="11"/>
      <c r="ICQ66" s="11"/>
      <c r="ICR66" s="11"/>
      <c r="ICS66" s="11"/>
      <c r="ICT66" s="11"/>
      <c r="ICU66" s="11"/>
      <c r="ICV66" s="11"/>
      <c r="ICW66" s="11"/>
      <c r="ICX66" s="11"/>
      <c r="ICY66" s="11"/>
      <c r="ICZ66" s="11"/>
      <c r="IDA66" s="11"/>
      <c r="IDB66" s="11"/>
      <c r="IDC66" s="11"/>
      <c r="IDD66" s="11"/>
      <c r="IDE66" s="11"/>
      <c r="IDF66" s="11"/>
      <c r="IDG66" s="11"/>
      <c r="IDH66" s="11"/>
      <c r="IDI66" s="11"/>
      <c r="IDJ66" s="11"/>
      <c r="IDK66" s="11"/>
      <c r="IDL66" s="11"/>
      <c r="IDM66" s="11"/>
      <c r="IDN66" s="11"/>
      <c r="IDO66" s="11"/>
      <c r="IDP66" s="11"/>
      <c r="IDQ66" s="11"/>
      <c r="IDR66" s="11"/>
      <c r="IDS66" s="11"/>
      <c r="IDT66" s="11"/>
      <c r="IDU66" s="11"/>
      <c r="IDV66" s="11"/>
      <c r="IDW66" s="11"/>
      <c r="IDX66" s="11"/>
      <c r="IDY66" s="11"/>
      <c r="IDZ66" s="11"/>
      <c r="IEA66" s="11"/>
      <c r="IEB66" s="11"/>
      <c r="IEC66" s="11"/>
      <c r="IED66" s="11"/>
      <c r="IEE66" s="11"/>
      <c r="IEF66" s="11"/>
      <c r="IEG66" s="11"/>
      <c r="IEH66" s="11"/>
      <c r="IEI66" s="11"/>
      <c r="IEJ66" s="11"/>
      <c r="IEK66" s="11"/>
      <c r="IEL66" s="11"/>
      <c r="IEM66" s="11"/>
      <c r="IEN66" s="11"/>
      <c r="IEO66" s="11"/>
      <c r="IEP66" s="11"/>
      <c r="IEQ66" s="11"/>
      <c r="IER66" s="11"/>
      <c r="IES66" s="11"/>
      <c r="IET66" s="11"/>
      <c r="IEU66" s="11"/>
      <c r="IEV66" s="11"/>
      <c r="IEW66" s="11"/>
      <c r="IEX66" s="11"/>
      <c r="IEY66" s="11"/>
      <c r="IEZ66" s="11"/>
      <c r="IFA66" s="11"/>
      <c r="IFB66" s="11"/>
      <c r="IFC66" s="11"/>
      <c r="IFD66" s="11"/>
      <c r="IFE66" s="11"/>
      <c r="IFF66" s="11"/>
      <c r="IFG66" s="11"/>
      <c r="IFH66" s="11"/>
      <c r="IFI66" s="11"/>
      <c r="IFJ66" s="11"/>
      <c r="IFK66" s="11"/>
      <c r="IFL66" s="11"/>
      <c r="IFM66" s="11"/>
      <c r="IFN66" s="11"/>
      <c r="IFO66" s="11"/>
      <c r="IFP66" s="11"/>
      <c r="IFQ66" s="11"/>
      <c r="IFR66" s="11"/>
      <c r="IFS66" s="11"/>
      <c r="IFT66" s="11"/>
      <c r="IFU66" s="11"/>
      <c r="IFV66" s="11"/>
      <c r="IFW66" s="11"/>
      <c r="IFX66" s="11"/>
      <c r="IFY66" s="11"/>
      <c r="IFZ66" s="11"/>
      <c r="IGA66" s="11"/>
      <c r="IGB66" s="11"/>
      <c r="IGC66" s="11"/>
      <c r="IGD66" s="11"/>
      <c r="IGE66" s="11"/>
      <c r="IGF66" s="11"/>
      <c r="IGG66" s="11"/>
      <c r="IGH66" s="11"/>
      <c r="IGI66" s="11"/>
      <c r="IGJ66" s="11"/>
      <c r="IGK66" s="11"/>
      <c r="IGL66" s="11"/>
      <c r="IGM66" s="11"/>
      <c r="IGN66" s="11"/>
      <c r="IGO66" s="11"/>
      <c r="IGP66" s="11"/>
      <c r="IGQ66" s="11"/>
      <c r="IGR66" s="11"/>
      <c r="IGS66" s="11"/>
      <c r="IGT66" s="11"/>
      <c r="IGU66" s="11"/>
      <c r="IGV66" s="11"/>
      <c r="IGW66" s="11"/>
      <c r="IGX66" s="11"/>
      <c r="IGY66" s="11"/>
      <c r="IGZ66" s="11"/>
      <c r="IHA66" s="11"/>
      <c r="IHB66" s="11"/>
      <c r="IHC66" s="11"/>
      <c r="IHD66" s="11"/>
      <c r="IHE66" s="11"/>
      <c r="IHF66" s="11"/>
      <c r="IHG66" s="11"/>
      <c r="IHH66" s="11"/>
      <c r="IHI66" s="11"/>
      <c r="IHJ66" s="11"/>
      <c r="IHK66" s="11"/>
      <c r="IHL66" s="11"/>
      <c r="IHM66" s="11"/>
      <c r="IHN66" s="11"/>
      <c r="IHO66" s="11"/>
      <c r="IHP66" s="11"/>
      <c r="IHQ66" s="11"/>
      <c r="IHR66" s="11"/>
      <c r="IHS66" s="11"/>
      <c r="IHT66" s="11"/>
      <c r="IHU66" s="11"/>
      <c r="IHV66" s="11"/>
      <c r="IHW66" s="11"/>
      <c r="IHX66" s="11"/>
      <c r="IHY66" s="11"/>
      <c r="IHZ66" s="11"/>
      <c r="IIA66" s="11"/>
      <c r="IIB66" s="11"/>
      <c r="IIC66" s="11"/>
      <c r="IID66" s="11"/>
      <c r="IIE66" s="11"/>
      <c r="IIF66" s="11"/>
      <c r="IIG66" s="11"/>
      <c r="IIH66" s="11"/>
      <c r="III66" s="11"/>
      <c r="IIJ66" s="11"/>
      <c r="IIK66" s="11"/>
      <c r="IIL66" s="11"/>
      <c r="IIM66" s="11"/>
      <c r="IIN66" s="11"/>
      <c r="IIO66" s="11"/>
      <c r="IIP66" s="11"/>
      <c r="IIQ66" s="11"/>
      <c r="IIR66" s="11"/>
      <c r="IIS66" s="11"/>
      <c r="IIT66" s="11"/>
      <c r="IIU66" s="11"/>
      <c r="IIV66" s="11"/>
      <c r="IIW66" s="11"/>
      <c r="IIX66" s="11"/>
      <c r="IIY66" s="11"/>
      <c r="IIZ66" s="11"/>
      <c r="IJA66" s="11"/>
      <c r="IJB66" s="11"/>
      <c r="IJC66" s="11"/>
      <c r="IJD66" s="11"/>
      <c r="IJE66" s="11"/>
      <c r="IJF66" s="11"/>
      <c r="IJG66" s="11"/>
      <c r="IJH66" s="11"/>
      <c r="IJI66" s="11"/>
      <c r="IJJ66" s="11"/>
      <c r="IJK66" s="11"/>
      <c r="IJL66" s="11"/>
      <c r="IJM66" s="11"/>
      <c r="IJN66" s="11"/>
      <c r="IJO66" s="11"/>
      <c r="IJP66" s="11"/>
      <c r="IJQ66" s="11"/>
      <c r="IJR66" s="11"/>
      <c r="IJS66" s="11"/>
      <c r="IJT66" s="11"/>
      <c r="IJU66" s="11"/>
      <c r="IJV66" s="11"/>
      <c r="IJW66" s="11"/>
      <c r="IJX66" s="11"/>
      <c r="IJY66" s="11"/>
      <c r="IJZ66" s="11"/>
      <c r="IKA66" s="11"/>
      <c r="IKB66" s="11"/>
      <c r="IKC66" s="11"/>
      <c r="IKD66" s="11"/>
      <c r="IKE66" s="11"/>
      <c r="IKF66" s="11"/>
      <c r="IKG66" s="11"/>
      <c r="IKH66" s="11"/>
      <c r="IKI66" s="11"/>
      <c r="IKJ66" s="11"/>
      <c r="IKK66" s="11"/>
      <c r="IKL66" s="11"/>
      <c r="IKM66" s="11"/>
      <c r="IKN66" s="11"/>
      <c r="IKO66" s="11"/>
      <c r="IKP66" s="11"/>
      <c r="IKQ66" s="11"/>
      <c r="IKR66" s="11"/>
      <c r="IKS66" s="11"/>
      <c r="IKT66" s="11"/>
      <c r="IKU66" s="11"/>
      <c r="IKV66" s="11"/>
      <c r="IKW66" s="11"/>
      <c r="IKX66" s="11"/>
      <c r="IKY66" s="11"/>
      <c r="IKZ66" s="11"/>
      <c r="ILA66" s="11"/>
      <c r="ILB66" s="11"/>
      <c r="ILC66" s="11"/>
      <c r="ILD66" s="11"/>
      <c r="ILE66" s="11"/>
      <c r="ILF66" s="11"/>
      <c r="ILG66" s="11"/>
      <c r="ILH66" s="11"/>
      <c r="ILI66" s="11"/>
      <c r="ILJ66" s="11"/>
      <c r="ILK66" s="11"/>
      <c r="ILL66" s="11"/>
      <c r="ILM66" s="11"/>
      <c r="ILN66" s="11"/>
      <c r="ILO66" s="11"/>
      <c r="ILP66" s="11"/>
      <c r="ILQ66" s="11"/>
      <c r="ILR66" s="11"/>
      <c r="ILS66" s="11"/>
      <c r="ILT66" s="11"/>
      <c r="ILU66" s="11"/>
      <c r="ILV66" s="11"/>
      <c r="ILW66" s="11"/>
      <c r="ILX66" s="11"/>
      <c r="ILY66" s="11"/>
      <c r="ILZ66" s="11"/>
      <c r="IMA66" s="11"/>
      <c r="IMB66" s="11"/>
      <c r="IMC66" s="11"/>
      <c r="IMD66" s="11"/>
      <c r="IME66" s="11"/>
      <c r="IMF66" s="11"/>
      <c r="IMG66" s="11"/>
      <c r="IMH66" s="11"/>
      <c r="IMI66" s="11"/>
      <c r="IMJ66" s="11"/>
      <c r="IMK66" s="11"/>
      <c r="IML66" s="11"/>
      <c r="IMM66" s="11"/>
      <c r="IMN66" s="11"/>
      <c r="IMO66" s="11"/>
      <c r="IMP66" s="11"/>
      <c r="IMQ66" s="11"/>
      <c r="IMR66" s="11"/>
      <c r="IMS66" s="11"/>
      <c r="IMT66" s="11"/>
      <c r="IMU66" s="11"/>
      <c r="IMV66" s="11"/>
      <c r="IMW66" s="11"/>
      <c r="IMX66" s="11"/>
      <c r="IMY66" s="11"/>
      <c r="IMZ66" s="11"/>
      <c r="INA66" s="11"/>
      <c r="INB66" s="11"/>
      <c r="INC66" s="11"/>
      <c r="IND66" s="11"/>
      <c r="INE66" s="11"/>
      <c r="INF66" s="11"/>
      <c r="ING66" s="11"/>
      <c r="INH66" s="11"/>
      <c r="INI66" s="11"/>
      <c r="INJ66" s="11"/>
      <c r="INK66" s="11"/>
      <c r="INL66" s="11"/>
      <c r="INM66" s="11"/>
      <c r="INN66" s="11"/>
      <c r="INO66" s="11"/>
      <c r="INP66" s="11"/>
      <c r="INQ66" s="11"/>
      <c r="INR66" s="11"/>
      <c r="INS66" s="11"/>
      <c r="INT66" s="11"/>
      <c r="INU66" s="11"/>
      <c r="INV66" s="11"/>
      <c r="INW66" s="11"/>
      <c r="INX66" s="11"/>
      <c r="INY66" s="11"/>
      <c r="INZ66" s="11"/>
      <c r="IOA66" s="11"/>
      <c r="IOB66" s="11"/>
      <c r="IOC66" s="11"/>
      <c r="IOD66" s="11"/>
      <c r="IOE66" s="11"/>
      <c r="IOF66" s="11"/>
      <c r="IOG66" s="11"/>
      <c r="IOH66" s="11"/>
      <c r="IOI66" s="11"/>
      <c r="IOJ66" s="11"/>
      <c r="IOK66" s="11"/>
      <c r="IOL66" s="11"/>
      <c r="IOM66" s="11"/>
      <c r="ION66" s="11"/>
      <c r="IOO66" s="11"/>
      <c r="IOP66" s="11"/>
      <c r="IOQ66" s="11"/>
      <c r="IOR66" s="11"/>
      <c r="IOS66" s="11"/>
      <c r="IOT66" s="11"/>
      <c r="IOU66" s="11"/>
      <c r="IOV66" s="11"/>
      <c r="IOW66" s="11"/>
      <c r="IOX66" s="11"/>
      <c r="IOY66" s="11"/>
      <c r="IOZ66" s="11"/>
      <c r="IPA66" s="11"/>
      <c r="IPB66" s="11"/>
      <c r="IPC66" s="11"/>
      <c r="IPD66" s="11"/>
      <c r="IPE66" s="11"/>
      <c r="IPF66" s="11"/>
      <c r="IPG66" s="11"/>
      <c r="IPH66" s="11"/>
      <c r="IPI66" s="11"/>
      <c r="IPJ66" s="11"/>
      <c r="IPK66" s="11"/>
      <c r="IPL66" s="11"/>
      <c r="IPM66" s="11"/>
      <c r="IPN66" s="11"/>
      <c r="IPO66" s="11"/>
      <c r="IPP66" s="11"/>
      <c r="IPQ66" s="11"/>
      <c r="IPR66" s="11"/>
      <c r="IPS66" s="11"/>
      <c r="IPT66" s="11"/>
      <c r="IPU66" s="11"/>
      <c r="IPV66" s="11"/>
      <c r="IPW66" s="11"/>
      <c r="IPX66" s="11"/>
      <c r="IPY66" s="11"/>
      <c r="IPZ66" s="11"/>
      <c r="IQA66" s="11"/>
      <c r="IQB66" s="11"/>
      <c r="IQC66" s="11"/>
      <c r="IQD66" s="11"/>
      <c r="IQE66" s="11"/>
      <c r="IQF66" s="11"/>
      <c r="IQG66" s="11"/>
      <c r="IQH66" s="11"/>
      <c r="IQI66" s="11"/>
      <c r="IQJ66" s="11"/>
      <c r="IQK66" s="11"/>
      <c r="IQL66" s="11"/>
      <c r="IQM66" s="11"/>
      <c r="IQN66" s="11"/>
      <c r="IQO66" s="11"/>
      <c r="IQP66" s="11"/>
      <c r="IQQ66" s="11"/>
      <c r="IQR66" s="11"/>
      <c r="IQS66" s="11"/>
      <c r="IQT66" s="11"/>
      <c r="IQU66" s="11"/>
      <c r="IQV66" s="11"/>
      <c r="IQW66" s="11"/>
      <c r="IQX66" s="11"/>
      <c r="IQY66" s="11"/>
      <c r="IQZ66" s="11"/>
      <c r="IRA66" s="11"/>
      <c r="IRB66" s="11"/>
      <c r="IRC66" s="11"/>
      <c r="IRD66" s="11"/>
      <c r="IRE66" s="11"/>
      <c r="IRF66" s="11"/>
      <c r="IRG66" s="11"/>
      <c r="IRH66" s="11"/>
      <c r="IRI66" s="11"/>
      <c r="IRJ66" s="11"/>
      <c r="IRK66" s="11"/>
      <c r="IRL66" s="11"/>
      <c r="IRM66" s="11"/>
      <c r="IRN66" s="11"/>
      <c r="IRO66" s="11"/>
      <c r="IRP66" s="11"/>
      <c r="IRQ66" s="11"/>
      <c r="IRR66" s="11"/>
      <c r="IRS66" s="11"/>
      <c r="IRT66" s="11"/>
      <c r="IRU66" s="11"/>
      <c r="IRV66" s="11"/>
      <c r="IRW66" s="11"/>
      <c r="IRX66" s="11"/>
      <c r="IRY66" s="11"/>
      <c r="IRZ66" s="11"/>
      <c r="ISA66" s="11"/>
      <c r="ISB66" s="11"/>
      <c r="ISC66" s="11"/>
      <c r="ISD66" s="11"/>
      <c r="ISE66" s="11"/>
      <c r="ISF66" s="11"/>
      <c r="ISG66" s="11"/>
      <c r="ISH66" s="11"/>
      <c r="ISI66" s="11"/>
      <c r="ISJ66" s="11"/>
      <c r="ISK66" s="11"/>
      <c r="ISL66" s="11"/>
      <c r="ISM66" s="11"/>
      <c r="ISN66" s="11"/>
      <c r="ISO66" s="11"/>
      <c r="ISP66" s="11"/>
      <c r="ISQ66" s="11"/>
      <c r="ISR66" s="11"/>
      <c r="ISS66" s="11"/>
      <c r="IST66" s="11"/>
      <c r="ISU66" s="11"/>
      <c r="ISV66" s="11"/>
      <c r="ISW66" s="11"/>
      <c r="ISX66" s="11"/>
      <c r="ISY66" s="11"/>
      <c r="ISZ66" s="11"/>
      <c r="ITA66" s="11"/>
      <c r="ITB66" s="11"/>
      <c r="ITC66" s="11"/>
      <c r="ITD66" s="11"/>
      <c r="ITE66" s="11"/>
      <c r="ITF66" s="11"/>
      <c r="ITG66" s="11"/>
      <c r="ITH66" s="11"/>
      <c r="ITI66" s="11"/>
      <c r="ITJ66" s="11"/>
      <c r="ITK66" s="11"/>
      <c r="ITL66" s="11"/>
      <c r="ITM66" s="11"/>
      <c r="ITN66" s="11"/>
      <c r="ITO66" s="11"/>
      <c r="ITP66" s="11"/>
      <c r="ITQ66" s="11"/>
      <c r="ITR66" s="11"/>
      <c r="ITS66" s="11"/>
      <c r="ITT66" s="11"/>
      <c r="ITU66" s="11"/>
      <c r="ITV66" s="11"/>
      <c r="ITW66" s="11"/>
      <c r="ITX66" s="11"/>
      <c r="ITY66" s="11"/>
      <c r="ITZ66" s="11"/>
      <c r="IUA66" s="11"/>
      <c r="IUB66" s="11"/>
      <c r="IUC66" s="11"/>
      <c r="IUD66" s="11"/>
      <c r="IUE66" s="11"/>
      <c r="IUF66" s="11"/>
      <c r="IUG66" s="11"/>
      <c r="IUH66" s="11"/>
      <c r="IUI66" s="11"/>
      <c r="IUJ66" s="11"/>
      <c r="IUK66" s="11"/>
      <c r="IUL66" s="11"/>
      <c r="IUM66" s="11"/>
      <c r="IUN66" s="11"/>
      <c r="IUO66" s="11"/>
      <c r="IUP66" s="11"/>
      <c r="IUQ66" s="11"/>
      <c r="IUR66" s="11"/>
      <c r="IUS66" s="11"/>
      <c r="IUT66" s="11"/>
      <c r="IUU66" s="11"/>
      <c r="IUV66" s="11"/>
      <c r="IUW66" s="11"/>
      <c r="IUX66" s="11"/>
      <c r="IUY66" s="11"/>
      <c r="IUZ66" s="11"/>
      <c r="IVA66" s="11"/>
      <c r="IVB66" s="11"/>
      <c r="IVC66" s="11"/>
      <c r="IVD66" s="11"/>
      <c r="IVE66" s="11"/>
      <c r="IVF66" s="11"/>
      <c r="IVG66" s="11"/>
      <c r="IVH66" s="11"/>
      <c r="IVI66" s="11"/>
      <c r="IVJ66" s="11"/>
      <c r="IVK66" s="11"/>
      <c r="IVL66" s="11"/>
      <c r="IVM66" s="11"/>
      <c r="IVN66" s="11"/>
      <c r="IVO66" s="11"/>
      <c r="IVP66" s="11"/>
      <c r="IVQ66" s="11"/>
      <c r="IVR66" s="11"/>
      <c r="IVS66" s="11"/>
      <c r="IVT66" s="11"/>
      <c r="IVU66" s="11"/>
      <c r="IVV66" s="11"/>
      <c r="IVW66" s="11"/>
      <c r="IVX66" s="11"/>
      <c r="IVY66" s="11"/>
      <c r="IVZ66" s="11"/>
      <c r="IWA66" s="11"/>
      <c r="IWB66" s="11"/>
      <c r="IWC66" s="11"/>
      <c r="IWD66" s="11"/>
      <c r="IWE66" s="11"/>
      <c r="IWF66" s="11"/>
      <c r="IWG66" s="11"/>
      <c r="IWH66" s="11"/>
      <c r="IWI66" s="11"/>
      <c r="IWJ66" s="11"/>
      <c r="IWK66" s="11"/>
      <c r="IWL66" s="11"/>
      <c r="IWM66" s="11"/>
      <c r="IWN66" s="11"/>
      <c r="IWO66" s="11"/>
      <c r="IWP66" s="11"/>
      <c r="IWQ66" s="11"/>
      <c r="IWR66" s="11"/>
      <c r="IWS66" s="11"/>
      <c r="IWT66" s="11"/>
      <c r="IWU66" s="11"/>
      <c r="IWV66" s="11"/>
      <c r="IWW66" s="11"/>
      <c r="IWX66" s="11"/>
      <c r="IWY66" s="11"/>
      <c r="IWZ66" s="11"/>
      <c r="IXA66" s="11"/>
      <c r="IXB66" s="11"/>
      <c r="IXC66" s="11"/>
      <c r="IXD66" s="11"/>
      <c r="IXE66" s="11"/>
      <c r="IXF66" s="11"/>
      <c r="IXG66" s="11"/>
      <c r="IXH66" s="11"/>
      <c r="IXI66" s="11"/>
      <c r="IXJ66" s="11"/>
      <c r="IXK66" s="11"/>
      <c r="IXL66" s="11"/>
      <c r="IXM66" s="11"/>
      <c r="IXN66" s="11"/>
      <c r="IXO66" s="11"/>
      <c r="IXP66" s="11"/>
      <c r="IXQ66" s="11"/>
      <c r="IXR66" s="11"/>
      <c r="IXS66" s="11"/>
      <c r="IXT66" s="11"/>
      <c r="IXU66" s="11"/>
      <c r="IXV66" s="11"/>
      <c r="IXW66" s="11"/>
      <c r="IXX66" s="11"/>
      <c r="IXY66" s="11"/>
      <c r="IXZ66" s="11"/>
      <c r="IYA66" s="11"/>
      <c r="IYB66" s="11"/>
      <c r="IYC66" s="11"/>
      <c r="IYD66" s="11"/>
      <c r="IYE66" s="11"/>
      <c r="IYF66" s="11"/>
      <c r="IYG66" s="11"/>
      <c r="IYH66" s="11"/>
      <c r="IYI66" s="11"/>
      <c r="IYJ66" s="11"/>
      <c r="IYK66" s="11"/>
      <c r="IYL66" s="11"/>
      <c r="IYM66" s="11"/>
      <c r="IYN66" s="11"/>
      <c r="IYO66" s="11"/>
      <c r="IYP66" s="11"/>
      <c r="IYQ66" s="11"/>
      <c r="IYR66" s="11"/>
      <c r="IYS66" s="11"/>
      <c r="IYT66" s="11"/>
      <c r="IYU66" s="11"/>
      <c r="IYV66" s="11"/>
      <c r="IYW66" s="11"/>
      <c r="IYX66" s="11"/>
      <c r="IYY66" s="11"/>
      <c r="IYZ66" s="11"/>
      <c r="IZA66" s="11"/>
      <c r="IZB66" s="11"/>
      <c r="IZC66" s="11"/>
      <c r="IZD66" s="11"/>
      <c r="IZE66" s="11"/>
      <c r="IZF66" s="11"/>
      <c r="IZG66" s="11"/>
      <c r="IZH66" s="11"/>
      <c r="IZI66" s="11"/>
      <c r="IZJ66" s="11"/>
      <c r="IZK66" s="11"/>
      <c r="IZL66" s="11"/>
      <c r="IZM66" s="11"/>
      <c r="IZN66" s="11"/>
      <c r="IZO66" s="11"/>
      <c r="IZP66" s="11"/>
      <c r="IZQ66" s="11"/>
      <c r="IZR66" s="11"/>
      <c r="IZS66" s="11"/>
      <c r="IZT66" s="11"/>
      <c r="IZU66" s="11"/>
      <c r="IZV66" s="11"/>
      <c r="IZW66" s="11"/>
      <c r="IZX66" s="11"/>
      <c r="IZY66" s="11"/>
      <c r="IZZ66" s="11"/>
      <c r="JAA66" s="11"/>
      <c r="JAB66" s="11"/>
      <c r="JAC66" s="11"/>
      <c r="JAD66" s="11"/>
      <c r="JAE66" s="11"/>
      <c r="JAF66" s="11"/>
      <c r="JAG66" s="11"/>
      <c r="JAH66" s="11"/>
      <c r="JAI66" s="11"/>
      <c r="JAJ66" s="11"/>
      <c r="JAK66" s="11"/>
      <c r="JAL66" s="11"/>
      <c r="JAM66" s="11"/>
      <c r="JAN66" s="11"/>
      <c r="JAO66" s="11"/>
      <c r="JAP66" s="11"/>
      <c r="JAQ66" s="11"/>
      <c r="JAR66" s="11"/>
      <c r="JAS66" s="11"/>
      <c r="JAT66" s="11"/>
      <c r="JAU66" s="11"/>
      <c r="JAV66" s="11"/>
      <c r="JAW66" s="11"/>
      <c r="JAX66" s="11"/>
      <c r="JAY66" s="11"/>
      <c r="JAZ66" s="11"/>
      <c r="JBA66" s="11"/>
      <c r="JBB66" s="11"/>
      <c r="JBC66" s="11"/>
      <c r="JBD66" s="11"/>
      <c r="JBE66" s="11"/>
      <c r="JBF66" s="11"/>
      <c r="JBG66" s="11"/>
      <c r="JBH66" s="11"/>
      <c r="JBI66" s="11"/>
      <c r="JBJ66" s="11"/>
      <c r="JBK66" s="11"/>
      <c r="JBL66" s="11"/>
      <c r="JBM66" s="11"/>
      <c r="JBN66" s="11"/>
      <c r="JBO66" s="11"/>
      <c r="JBP66" s="11"/>
      <c r="JBQ66" s="11"/>
      <c r="JBR66" s="11"/>
      <c r="JBS66" s="11"/>
      <c r="JBT66" s="11"/>
      <c r="JBU66" s="11"/>
      <c r="JBV66" s="11"/>
      <c r="JBW66" s="11"/>
      <c r="JBX66" s="11"/>
      <c r="JBY66" s="11"/>
      <c r="JBZ66" s="11"/>
      <c r="JCA66" s="11"/>
      <c r="JCB66" s="11"/>
      <c r="JCC66" s="11"/>
      <c r="JCD66" s="11"/>
      <c r="JCE66" s="11"/>
      <c r="JCF66" s="11"/>
      <c r="JCG66" s="11"/>
      <c r="JCH66" s="11"/>
      <c r="JCI66" s="11"/>
      <c r="JCJ66" s="11"/>
      <c r="JCK66" s="11"/>
      <c r="JCL66" s="11"/>
      <c r="JCM66" s="11"/>
      <c r="JCN66" s="11"/>
      <c r="JCO66" s="11"/>
      <c r="JCP66" s="11"/>
      <c r="JCQ66" s="11"/>
      <c r="JCR66" s="11"/>
      <c r="JCS66" s="11"/>
      <c r="JCT66" s="11"/>
      <c r="JCU66" s="11"/>
      <c r="JCV66" s="11"/>
      <c r="JCW66" s="11"/>
      <c r="JCX66" s="11"/>
      <c r="JCY66" s="11"/>
      <c r="JCZ66" s="11"/>
      <c r="JDA66" s="11"/>
      <c r="JDB66" s="11"/>
      <c r="JDC66" s="11"/>
      <c r="JDD66" s="11"/>
      <c r="JDE66" s="11"/>
      <c r="JDF66" s="11"/>
      <c r="JDG66" s="11"/>
      <c r="JDH66" s="11"/>
      <c r="JDI66" s="11"/>
      <c r="JDJ66" s="11"/>
      <c r="JDK66" s="11"/>
      <c r="JDL66" s="11"/>
      <c r="JDM66" s="11"/>
      <c r="JDN66" s="11"/>
      <c r="JDO66" s="11"/>
      <c r="JDP66" s="11"/>
      <c r="JDQ66" s="11"/>
      <c r="JDR66" s="11"/>
      <c r="JDS66" s="11"/>
      <c r="JDT66" s="11"/>
      <c r="JDU66" s="11"/>
      <c r="JDV66" s="11"/>
      <c r="JDW66" s="11"/>
      <c r="JDX66" s="11"/>
      <c r="JDY66" s="11"/>
      <c r="JDZ66" s="11"/>
      <c r="JEA66" s="11"/>
      <c r="JEB66" s="11"/>
      <c r="JEC66" s="11"/>
      <c r="JED66" s="11"/>
      <c r="JEE66" s="11"/>
      <c r="JEF66" s="11"/>
      <c r="JEG66" s="11"/>
      <c r="JEH66" s="11"/>
      <c r="JEI66" s="11"/>
      <c r="JEJ66" s="11"/>
      <c r="JEK66" s="11"/>
      <c r="JEL66" s="11"/>
      <c r="JEM66" s="11"/>
      <c r="JEN66" s="11"/>
      <c r="JEO66" s="11"/>
      <c r="JEP66" s="11"/>
      <c r="JEQ66" s="11"/>
      <c r="JER66" s="11"/>
      <c r="JES66" s="11"/>
      <c r="JET66" s="11"/>
      <c r="JEU66" s="11"/>
      <c r="JEV66" s="11"/>
      <c r="JEW66" s="11"/>
      <c r="JEX66" s="11"/>
      <c r="JEY66" s="11"/>
      <c r="JEZ66" s="11"/>
      <c r="JFA66" s="11"/>
      <c r="JFB66" s="11"/>
      <c r="JFC66" s="11"/>
      <c r="JFD66" s="11"/>
      <c r="JFE66" s="11"/>
      <c r="JFF66" s="11"/>
      <c r="JFG66" s="11"/>
      <c r="JFH66" s="11"/>
      <c r="JFI66" s="11"/>
      <c r="JFJ66" s="11"/>
      <c r="JFK66" s="11"/>
      <c r="JFL66" s="11"/>
      <c r="JFM66" s="11"/>
      <c r="JFN66" s="11"/>
      <c r="JFO66" s="11"/>
      <c r="JFP66" s="11"/>
      <c r="JFQ66" s="11"/>
      <c r="JFR66" s="11"/>
      <c r="JFS66" s="11"/>
      <c r="JFT66" s="11"/>
      <c r="JFU66" s="11"/>
      <c r="JFV66" s="11"/>
      <c r="JFW66" s="11"/>
      <c r="JFX66" s="11"/>
      <c r="JFY66" s="11"/>
      <c r="JFZ66" s="11"/>
      <c r="JGA66" s="11"/>
      <c r="JGB66" s="11"/>
      <c r="JGC66" s="11"/>
      <c r="JGD66" s="11"/>
      <c r="JGE66" s="11"/>
      <c r="JGF66" s="11"/>
      <c r="JGG66" s="11"/>
      <c r="JGH66" s="11"/>
      <c r="JGI66" s="11"/>
      <c r="JGJ66" s="11"/>
      <c r="JGK66" s="11"/>
      <c r="JGL66" s="11"/>
      <c r="JGM66" s="11"/>
      <c r="JGN66" s="11"/>
      <c r="JGO66" s="11"/>
      <c r="JGP66" s="11"/>
      <c r="JGQ66" s="11"/>
      <c r="JGR66" s="11"/>
      <c r="JGS66" s="11"/>
      <c r="JGT66" s="11"/>
      <c r="JGU66" s="11"/>
      <c r="JGV66" s="11"/>
      <c r="JGW66" s="11"/>
      <c r="JGX66" s="11"/>
      <c r="JGY66" s="11"/>
      <c r="JGZ66" s="11"/>
      <c r="JHA66" s="11"/>
      <c r="JHB66" s="11"/>
      <c r="JHC66" s="11"/>
      <c r="JHD66" s="11"/>
      <c r="JHE66" s="11"/>
      <c r="JHF66" s="11"/>
      <c r="JHG66" s="11"/>
      <c r="JHH66" s="11"/>
      <c r="JHI66" s="11"/>
      <c r="JHJ66" s="11"/>
      <c r="JHK66" s="11"/>
      <c r="JHL66" s="11"/>
      <c r="JHM66" s="11"/>
      <c r="JHN66" s="11"/>
      <c r="JHO66" s="11"/>
      <c r="JHP66" s="11"/>
      <c r="JHQ66" s="11"/>
      <c r="JHR66" s="11"/>
      <c r="JHS66" s="11"/>
      <c r="JHT66" s="11"/>
      <c r="JHU66" s="11"/>
      <c r="JHV66" s="11"/>
      <c r="JHW66" s="11"/>
      <c r="JHX66" s="11"/>
      <c r="JHY66" s="11"/>
      <c r="JHZ66" s="11"/>
      <c r="JIA66" s="11"/>
      <c r="JIB66" s="11"/>
      <c r="JIC66" s="11"/>
      <c r="JID66" s="11"/>
      <c r="JIE66" s="11"/>
      <c r="JIF66" s="11"/>
      <c r="JIG66" s="11"/>
      <c r="JIH66" s="11"/>
      <c r="JII66" s="11"/>
      <c r="JIJ66" s="11"/>
      <c r="JIK66" s="11"/>
      <c r="JIL66" s="11"/>
      <c r="JIM66" s="11"/>
      <c r="JIN66" s="11"/>
      <c r="JIO66" s="11"/>
      <c r="JIP66" s="11"/>
      <c r="JIQ66" s="11"/>
      <c r="JIR66" s="11"/>
      <c r="JIS66" s="11"/>
      <c r="JIT66" s="11"/>
      <c r="JIU66" s="11"/>
      <c r="JIV66" s="11"/>
      <c r="JIW66" s="11"/>
      <c r="JIX66" s="11"/>
      <c r="JIY66" s="11"/>
      <c r="JIZ66" s="11"/>
      <c r="JJA66" s="11"/>
      <c r="JJB66" s="11"/>
      <c r="JJC66" s="11"/>
      <c r="JJD66" s="11"/>
      <c r="JJE66" s="11"/>
      <c r="JJF66" s="11"/>
      <c r="JJG66" s="11"/>
      <c r="JJH66" s="11"/>
      <c r="JJI66" s="11"/>
      <c r="JJJ66" s="11"/>
      <c r="JJK66" s="11"/>
      <c r="JJL66" s="11"/>
      <c r="JJM66" s="11"/>
      <c r="JJN66" s="11"/>
      <c r="JJO66" s="11"/>
      <c r="JJP66" s="11"/>
      <c r="JJQ66" s="11"/>
      <c r="JJR66" s="11"/>
      <c r="JJS66" s="11"/>
      <c r="JJT66" s="11"/>
      <c r="JJU66" s="11"/>
      <c r="JJV66" s="11"/>
      <c r="JJW66" s="11"/>
      <c r="JJX66" s="11"/>
      <c r="JJY66" s="11"/>
      <c r="JJZ66" s="11"/>
      <c r="JKA66" s="11"/>
      <c r="JKB66" s="11"/>
      <c r="JKC66" s="11"/>
      <c r="JKD66" s="11"/>
      <c r="JKE66" s="11"/>
      <c r="JKF66" s="11"/>
      <c r="JKG66" s="11"/>
      <c r="JKH66" s="11"/>
      <c r="JKI66" s="11"/>
      <c r="JKJ66" s="11"/>
      <c r="JKK66" s="11"/>
      <c r="JKL66" s="11"/>
      <c r="JKM66" s="11"/>
      <c r="JKN66" s="11"/>
      <c r="JKO66" s="11"/>
      <c r="JKP66" s="11"/>
      <c r="JKQ66" s="11"/>
      <c r="JKR66" s="11"/>
      <c r="JKS66" s="11"/>
      <c r="JKT66" s="11"/>
      <c r="JKU66" s="11"/>
      <c r="JKV66" s="11"/>
      <c r="JKW66" s="11"/>
      <c r="JKX66" s="11"/>
      <c r="JKY66" s="11"/>
      <c r="JKZ66" s="11"/>
      <c r="JLA66" s="11"/>
      <c r="JLB66" s="11"/>
      <c r="JLC66" s="11"/>
      <c r="JLD66" s="11"/>
      <c r="JLE66" s="11"/>
      <c r="JLF66" s="11"/>
      <c r="JLG66" s="11"/>
      <c r="JLH66" s="11"/>
      <c r="JLI66" s="11"/>
      <c r="JLJ66" s="11"/>
      <c r="JLK66" s="11"/>
      <c r="JLL66" s="11"/>
      <c r="JLM66" s="11"/>
      <c r="JLN66" s="11"/>
      <c r="JLO66" s="11"/>
      <c r="JLP66" s="11"/>
      <c r="JLQ66" s="11"/>
      <c r="JLR66" s="11"/>
      <c r="JLS66" s="11"/>
      <c r="JLT66" s="11"/>
      <c r="JLU66" s="11"/>
      <c r="JLV66" s="11"/>
      <c r="JLW66" s="11"/>
      <c r="JLX66" s="11"/>
      <c r="JLY66" s="11"/>
      <c r="JLZ66" s="11"/>
      <c r="JMA66" s="11"/>
      <c r="JMB66" s="11"/>
      <c r="JMC66" s="11"/>
      <c r="JMD66" s="11"/>
      <c r="JME66" s="11"/>
      <c r="JMF66" s="11"/>
      <c r="JMG66" s="11"/>
      <c r="JMH66" s="11"/>
      <c r="JMI66" s="11"/>
      <c r="JMJ66" s="11"/>
      <c r="JMK66" s="11"/>
      <c r="JML66" s="11"/>
      <c r="JMM66" s="11"/>
      <c r="JMN66" s="11"/>
      <c r="JMO66" s="11"/>
      <c r="JMP66" s="11"/>
      <c r="JMQ66" s="11"/>
      <c r="JMR66" s="11"/>
      <c r="JMS66" s="11"/>
      <c r="JMT66" s="11"/>
      <c r="JMU66" s="11"/>
      <c r="JMV66" s="11"/>
      <c r="JMW66" s="11"/>
      <c r="JMX66" s="11"/>
      <c r="JMY66" s="11"/>
      <c r="JMZ66" s="11"/>
      <c r="JNA66" s="11"/>
      <c r="JNB66" s="11"/>
      <c r="JNC66" s="11"/>
      <c r="JND66" s="11"/>
      <c r="JNE66" s="11"/>
      <c r="JNF66" s="11"/>
      <c r="JNG66" s="11"/>
      <c r="JNH66" s="11"/>
      <c r="JNI66" s="11"/>
      <c r="JNJ66" s="11"/>
      <c r="JNK66" s="11"/>
      <c r="JNL66" s="11"/>
      <c r="JNM66" s="11"/>
      <c r="JNN66" s="11"/>
      <c r="JNO66" s="11"/>
      <c r="JNP66" s="11"/>
      <c r="JNQ66" s="11"/>
      <c r="JNR66" s="11"/>
      <c r="JNS66" s="11"/>
      <c r="JNT66" s="11"/>
      <c r="JNU66" s="11"/>
      <c r="JNV66" s="11"/>
      <c r="JNW66" s="11"/>
      <c r="JNX66" s="11"/>
      <c r="JNY66" s="11"/>
      <c r="JNZ66" s="11"/>
      <c r="JOA66" s="11"/>
      <c r="JOB66" s="11"/>
      <c r="JOC66" s="11"/>
      <c r="JOD66" s="11"/>
      <c r="JOE66" s="11"/>
      <c r="JOF66" s="11"/>
      <c r="JOG66" s="11"/>
      <c r="JOH66" s="11"/>
      <c r="JOI66" s="11"/>
      <c r="JOJ66" s="11"/>
      <c r="JOK66" s="11"/>
      <c r="JOL66" s="11"/>
      <c r="JOM66" s="11"/>
      <c r="JON66" s="11"/>
      <c r="JOO66" s="11"/>
      <c r="JOP66" s="11"/>
      <c r="JOQ66" s="11"/>
      <c r="JOR66" s="11"/>
      <c r="JOS66" s="11"/>
      <c r="JOT66" s="11"/>
      <c r="JOU66" s="11"/>
      <c r="JOV66" s="11"/>
      <c r="JOW66" s="11"/>
      <c r="JOX66" s="11"/>
      <c r="JOY66" s="11"/>
      <c r="JOZ66" s="11"/>
      <c r="JPA66" s="11"/>
      <c r="JPB66" s="11"/>
      <c r="JPC66" s="11"/>
      <c r="JPD66" s="11"/>
      <c r="JPE66" s="11"/>
      <c r="JPF66" s="11"/>
      <c r="JPG66" s="11"/>
      <c r="JPH66" s="11"/>
      <c r="JPI66" s="11"/>
      <c r="JPJ66" s="11"/>
      <c r="JPK66" s="11"/>
      <c r="JPL66" s="11"/>
      <c r="JPM66" s="11"/>
      <c r="JPN66" s="11"/>
      <c r="JPO66" s="11"/>
      <c r="JPP66" s="11"/>
      <c r="JPQ66" s="11"/>
      <c r="JPR66" s="11"/>
      <c r="JPS66" s="11"/>
      <c r="JPT66" s="11"/>
      <c r="JPU66" s="11"/>
      <c r="JPV66" s="11"/>
      <c r="JPW66" s="11"/>
      <c r="JPX66" s="11"/>
      <c r="JPY66" s="11"/>
      <c r="JPZ66" s="11"/>
      <c r="JQA66" s="11"/>
      <c r="JQB66" s="11"/>
      <c r="JQC66" s="11"/>
      <c r="JQD66" s="11"/>
      <c r="JQE66" s="11"/>
      <c r="JQF66" s="11"/>
      <c r="JQG66" s="11"/>
      <c r="JQH66" s="11"/>
      <c r="JQI66" s="11"/>
      <c r="JQJ66" s="11"/>
      <c r="JQK66" s="11"/>
      <c r="JQL66" s="11"/>
      <c r="JQM66" s="11"/>
      <c r="JQN66" s="11"/>
      <c r="JQO66" s="11"/>
      <c r="JQP66" s="11"/>
      <c r="JQQ66" s="11"/>
      <c r="JQR66" s="11"/>
      <c r="JQS66" s="11"/>
      <c r="JQT66" s="11"/>
      <c r="JQU66" s="11"/>
      <c r="JQV66" s="11"/>
      <c r="JQW66" s="11"/>
      <c r="JQX66" s="11"/>
      <c r="JQY66" s="11"/>
      <c r="JQZ66" s="11"/>
      <c r="JRA66" s="11"/>
      <c r="JRB66" s="11"/>
      <c r="JRC66" s="11"/>
      <c r="JRD66" s="11"/>
      <c r="JRE66" s="11"/>
      <c r="JRF66" s="11"/>
      <c r="JRG66" s="11"/>
      <c r="JRH66" s="11"/>
      <c r="JRI66" s="11"/>
      <c r="JRJ66" s="11"/>
      <c r="JRK66" s="11"/>
      <c r="JRL66" s="11"/>
      <c r="JRM66" s="11"/>
      <c r="JRN66" s="11"/>
      <c r="JRO66" s="11"/>
      <c r="JRP66" s="11"/>
      <c r="JRQ66" s="11"/>
      <c r="JRR66" s="11"/>
      <c r="JRS66" s="11"/>
      <c r="JRT66" s="11"/>
      <c r="JRU66" s="11"/>
      <c r="JRV66" s="11"/>
      <c r="JRW66" s="11"/>
      <c r="JRX66" s="11"/>
      <c r="JRY66" s="11"/>
      <c r="JRZ66" s="11"/>
      <c r="JSA66" s="11"/>
      <c r="JSB66" s="11"/>
      <c r="JSC66" s="11"/>
      <c r="JSD66" s="11"/>
      <c r="JSE66" s="11"/>
      <c r="JSF66" s="11"/>
      <c r="JSG66" s="11"/>
      <c r="JSH66" s="11"/>
      <c r="JSI66" s="11"/>
      <c r="JSJ66" s="11"/>
      <c r="JSK66" s="11"/>
      <c r="JSL66" s="11"/>
      <c r="JSM66" s="11"/>
      <c r="JSN66" s="11"/>
      <c r="JSO66" s="11"/>
      <c r="JSP66" s="11"/>
      <c r="JSQ66" s="11"/>
      <c r="JSR66" s="11"/>
      <c r="JSS66" s="11"/>
      <c r="JST66" s="11"/>
      <c r="JSU66" s="11"/>
      <c r="JSV66" s="11"/>
      <c r="JSW66" s="11"/>
      <c r="JSX66" s="11"/>
      <c r="JSY66" s="11"/>
      <c r="JSZ66" s="11"/>
      <c r="JTA66" s="11"/>
      <c r="JTB66" s="11"/>
      <c r="JTC66" s="11"/>
      <c r="JTD66" s="11"/>
      <c r="JTE66" s="11"/>
      <c r="JTF66" s="11"/>
      <c r="JTG66" s="11"/>
      <c r="JTH66" s="11"/>
      <c r="JTI66" s="11"/>
      <c r="JTJ66" s="11"/>
      <c r="JTK66" s="11"/>
      <c r="JTL66" s="11"/>
      <c r="JTM66" s="11"/>
      <c r="JTN66" s="11"/>
      <c r="JTO66" s="11"/>
      <c r="JTP66" s="11"/>
      <c r="JTQ66" s="11"/>
      <c r="JTR66" s="11"/>
      <c r="JTS66" s="11"/>
      <c r="JTT66" s="11"/>
      <c r="JTU66" s="11"/>
      <c r="JTV66" s="11"/>
      <c r="JTW66" s="11"/>
      <c r="JTX66" s="11"/>
      <c r="JTY66" s="11"/>
      <c r="JTZ66" s="11"/>
      <c r="JUA66" s="11"/>
      <c r="JUB66" s="11"/>
      <c r="JUC66" s="11"/>
      <c r="JUD66" s="11"/>
      <c r="JUE66" s="11"/>
      <c r="JUF66" s="11"/>
      <c r="JUG66" s="11"/>
      <c r="JUH66" s="11"/>
      <c r="JUI66" s="11"/>
      <c r="JUJ66" s="11"/>
      <c r="JUK66" s="11"/>
      <c r="JUL66" s="11"/>
      <c r="JUM66" s="11"/>
      <c r="JUN66" s="11"/>
      <c r="JUO66" s="11"/>
      <c r="JUP66" s="11"/>
      <c r="JUQ66" s="11"/>
      <c r="JUR66" s="11"/>
      <c r="JUS66" s="11"/>
      <c r="JUT66" s="11"/>
      <c r="JUU66" s="11"/>
      <c r="JUV66" s="11"/>
      <c r="JUW66" s="11"/>
      <c r="JUX66" s="11"/>
      <c r="JUY66" s="11"/>
      <c r="JUZ66" s="11"/>
      <c r="JVA66" s="11"/>
      <c r="JVB66" s="11"/>
      <c r="JVC66" s="11"/>
      <c r="JVD66" s="11"/>
      <c r="JVE66" s="11"/>
      <c r="JVF66" s="11"/>
      <c r="JVG66" s="11"/>
      <c r="JVH66" s="11"/>
      <c r="JVI66" s="11"/>
      <c r="JVJ66" s="11"/>
      <c r="JVK66" s="11"/>
      <c r="JVL66" s="11"/>
      <c r="JVM66" s="11"/>
      <c r="JVN66" s="11"/>
      <c r="JVO66" s="11"/>
      <c r="JVP66" s="11"/>
      <c r="JVQ66" s="11"/>
      <c r="JVR66" s="11"/>
      <c r="JVS66" s="11"/>
      <c r="JVT66" s="11"/>
      <c r="JVU66" s="11"/>
      <c r="JVV66" s="11"/>
      <c r="JVW66" s="11"/>
      <c r="JVX66" s="11"/>
      <c r="JVY66" s="11"/>
      <c r="JVZ66" s="11"/>
      <c r="JWA66" s="11"/>
      <c r="JWB66" s="11"/>
      <c r="JWC66" s="11"/>
      <c r="JWD66" s="11"/>
      <c r="JWE66" s="11"/>
      <c r="JWF66" s="11"/>
      <c r="JWG66" s="11"/>
      <c r="JWH66" s="11"/>
      <c r="JWI66" s="11"/>
      <c r="JWJ66" s="11"/>
      <c r="JWK66" s="11"/>
      <c r="JWL66" s="11"/>
      <c r="JWM66" s="11"/>
      <c r="JWN66" s="11"/>
      <c r="JWO66" s="11"/>
      <c r="JWP66" s="11"/>
      <c r="JWQ66" s="11"/>
      <c r="JWR66" s="11"/>
      <c r="JWS66" s="11"/>
      <c r="JWT66" s="11"/>
      <c r="JWU66" s="11"/>
      <c r="JWV66" s="11"/>
      <c r="JWW66" s="11"/>
      <c r="JWX66" s="11"/>
      <c r="JWY66" s="11"/>
      <c r="JWZ66" s="11"/>
      <c r="JXA66" s="11"/>
      <c r="JXB66" s="11"/>
      <c r="JXC66" s="11"/>
      <c r="JXD66" s="11"/>
      <c r="JXE66" s="11"/>
      <c r="JXF66" s="11"/>
      <c r="JXG66" s="11"/>
      <c r="JXH66" s="11"/>
      <c r="JXI66" s="11"/>
      <c r="JXJ66" s="11"/>
      <c r="JXK66" s="11"/>
      <c r="JXL66" s="11"/>
      <c r="JXM66" s="11"/>
      <c r="JXN66" s="11"/>
      <c r="JXO66" s="11"/>
      <c r="JXP66" s="11"/>
      <c r="JXQ66" s="11"/>
      <c r="JXR66" s="11"/>
      <c r="JXS66" s="11"/>
      <c r="JXT66" s="11"/>
      <c r="JXU66" s="11"/>
      <c r="JXV66" s="11"/>
      <c r="JXW66" s="11"/>
      <c r="JXX66" s="11"/>
      <c r="JXY66" s="11"/>
      <c r="JXZ66" s="11"/>
      <c r="JYA66" s="11"/>
      <c r="JYB66" s="11"/>
      <c r="JYC66" s="11"/>
      <c r="JYD66" s="11"/>
      <c r="JYE66" s="11"/>
      <c r="JYF66" s="11"/>
      <c r="JYG66" s="11"/>
      <c r="JYH66" s="11"/>
      <c r="JYI66" s="11"/>
      <c r="JYJ66" s="11"/>
      <c r="JYK66" s="11"/>
      <c r="JYL66" s="11"/>
      <c r="JYM66" s="11"/>
      <c r="JYN66" s="11"/>
      <c r="JYO66" s="11"/>
      <c r="JYP66" s="11"/>
      <c r="JYQ66" s="11"/>
      <c r="JYR66" s="11"/>
      <c r="JYS66" s="11"/>
      <c r="JYT66" s="11"/>
      <c r="JYU66" s="11"/>
      <c r="JYV66" s="11"/>
      <c r="JYW66" s="11"/>
      <c r="JYX66" s="11"/>
      <c r="JYY66" s="11"/>
      <c r="JYZ66" s="11"/>
      <c r="JZA66" s="11"/>
      <c r="JZB66" s="11"/>
      <c r="JZC66" s="11"/>
      <c r="JZD66" s="11"/>
      <c r="JZE66" s="11"/>
      <c r="JZF66" s="11"/>
      <c r="JZG66" s="11"/>
      <c r="JZH66" s="11"/>
      <c r="JZI66" s="11"/>
      <c r="JZJ66" s="11"/>
      <c r="JZK66" s="11"/>
      <c r="JZL66" s="11"/>
      <c r="JZM66" s="11"/>
      <c r="JZN66" s="11"/>
      <c r="JZO66" s="11"/>
      <c r="JZP66" s="11"/>
      <c r="JZQ66" s="11"/>
      <c r="JZR66" s="11"/>
      <c r="JZS66" s="11"/>
      <c r="JZT66" s="11"/>
      <c r="JZU66" s="11"/>
      <c r="JZV66" s="11"/>
      <c r="JZW66" s="11"/>
      <c r="JZX66" s="11"/>
      <c r="JZY66" s="11"/>
      <c r="JZZ66" s="11"/>
      <c r="KAA66" s="11"/>
      <c r="KAB66" s="11"/>
      <c r="KAC66" s="11"/>
      <c r="KAD66" s="11"/>
      <c r="KAE66" s="11"/>
      <c r="KAF66" s="11"/>
      <c r="KAG66" s="11"/>
      <c r="KAH66" s="11"/>
      <c r="KAI66" s="11"/>
      <c r="KAJ66" s="11"/>
      <c r="KAK66" s="11"/>
      <c r="KAL66" s="11"/>
      <c r="KAM66" s="11"/>
      <c r="KAN66" s="11"/>
      <c r="KAO66" s="11"/>
      <c r="KAP66" s="11"/>
      <c r="KAQ66" s="11"/>
      <c r="KAR66" s="11"/>
      <c r="KAS66" s="11"/>
      <c r="KAT66" s="11"/>
      <c r="KAU66" s="11"/>
      <c r="KAV66" s="11"/>
      <c r="KAW66" s="11"/>
      <c r="KAX66" s="11"/>
      <c r="KAY66" s="11"/>
      <c r="KAZ66" s="11"/>
      <c r="KBA66" s="11"/>
      <c r="KBB66" s="11"/>
      <c r="KBC66" s="11"/>
      <c r="KBD66" s="11"/>
      <c r="KBE66" s="11"/>
      <c r="KBF66" s="11"/>
      <c r="KBG66" s="11"/>
      <c r="KBH66" s="11"/>
      <c r="KBI66" s="11"/>
      <c r="KBJ66" s="11"/>
      <c r="KBK66" s="11"/>
      <c r="KBL66" s="11"/>
      <c r="KBM66" s="11"/>
      <c r="KBN66" s="11"/>
      <c r="KBO66" s="11"/>
      <c r="KBP66" s="11"/>
      <c r="KBQ66" s="11"/>
      <c r="KBR66" s="11"/>
      <c r="KBS66" s="11"/>
      <c r="KBT66" s="11"/>
      <c r="KBU66" s="11"/>
      <c r="KBV66" s="11"/>
      <c r="KBW66" s="11"/>
      <c r="KBX66" s="11"/>
      <c r="KBY66" s="11"/>
      <c r="KBZ66" s="11"/>
      <c r="KCA66" s="11"/>
      <c r="KCB66" s="11"/>
      <c r="KCC66" s="11"/>
      <c r="KCD66" s="11"/>
      <c r="KCE66" s="11"/>
      <c r="KCF66" s="11"/>
      <c r="KCG66" s="11"/>
      <c r="KCH66" s="11"/>
      <c r="KCI66" s="11"/>
      <c r="KCJ66" s="11"/>
      <c r="KCK66" s="11"/>
      <c r="KCL66" s="11"/>
      <c r="KCM66" s="11"/>
      <c r="KCN66" s="11"/>
      <c r="KCO66" s="11"/>
      <c r="KCP66" s="11"/>
      <c r="KCQ66" s="11"/>
      <c r="KCR66" s="11"/>
      <c r="KCS66" s="11"/>
      <c r="KCT66" s="11"/>
      <c r="KCU66" s="11"/>
      <c r="KCV66" s="11"/>
      <c r="KCW66" s="11"/>
      <c r="KCX66" s="11"/>
      <c r="KCY66" s="11"/>
      <c r="KCZ66" s="11"/>
      <c r="KDA66" s="11"/>
      <c r="KDB66" s="11"/>
      <c r="KDC66" s="11"/>
      <c r="KDD66" s="11"/>
      <c r="KDE66" s="11"/>
      <c r="KDF66" s="11"/>
      <c r="KDG66" s="11"/>
      <c r="KDH66" s="11"/>
      <c r="KDI66" s="11"/>
      <c r="KDJ66" s="11"/>
      <c r="KDK66" s="11"/>
      <c r="KDL66" s="11"/>
      <c r="KDM66" s="11"/>
      <c r="KDN66" s="11"/>
      <c r="KDO66" s="11"/>
      <c r="KDP66" s="11"/>
      <c r="KDQ66" s="11"/>
      <c r="KDR66" s="11"/>
      <c r="KDS66" s="11"/>
      <c r="KDT66" s="11"/>
      <c r="KDU66" s="11"/>
      <c r="KDV66" s="11"/>
      <c r="KDW66" s="11"/>
      <c r="KDX66" s="11"/>
      <c r="KDY66" s="11"/>
      <c r="KDZ66" s="11"/>
      <c r="KEA66" s="11"/>
      <c r="KEB66" s="11"/>
      <c r="KEC66" s="11"/>
      <c r="KED66" s="11"/>
      <c r="KEE66" s="11"/>
      <c r="KEF66" s="11"/>
      <c r="KEG66" s="11"/>
      <c r="KEH66" s="11"/>
      <c r="KEI66" s="11"/>
      <c r="KEJ66" s="11"/>
      <c r="KEK66" s="11"/>
      <c r="KEL66" s="11"/>
      <c r="KEM66" s="11"/>
      <c r="KEN66" s="11"/>
      <c r="KEO66" s="11"/>
      <c r="KEP66" s="11"/>
      <c r="KEQ66" s="11"/>
      <c r="KER66" s="11"/>
      <c r="KES66" s="11"/>
      <c r="KET66" s="11"/>
      <c r="KEU66" s="11"/>
      <c r="KEV66" s="11"/>
      <c r="KEW66" s="11"/>
      <c r="KEX66" s="11"/>
      <c r="KEY66" s="11"/>
      <c r="KEZ66" s="11"/>
      <c r="KFA66" s="11"/>
      <c r="KFB66" s="11"/>
      <c r="KFC66" s="11"/>
      <c r="KFD66" s="11"/>
      <c r="KFE66" s="11"/>
      <c r="KFF66" s="11"/>
      <c r="KFG66" s="11"/>
      <c r="KFH66" s="11"/>
      <c r="KFI66" s="11"/>
      <c r="KFJ66" s="11"/>
      <c r="KFK66" s="11"/>
      <c r="KFL66" s="11"/>
      <c r="KFM66" s="11"/>
      <c r="KFN66" s="11"/>
      <c r="KFO66" s="11"/>
      <c r="KFP66" s="11"/>
      <c r="KFQ66" s="11"/>
      <c r="KFR66" s="11"/>
      <c r="KFS66" s="11"/>
      <c r="KFT66" s="11"/>
      <c r="KFU66" s="11"/>
      <c r="KFV66" s="11"/>
      <c r="KFW66" s="11"/>
      <c r="KFX66" s="11"/>
      <c r="KFY66" s="11"/>
      <c r="KFZ66" s="11"/>
      <c r="KGA66" s="11"/>
      <c r="KGB66" s="11"/>
      <c r="KGC66" s="11"/>
      <c r="KGD66" s="11"/>
      <c r="KGE66" s="11"/>
      <c r="KGF66" s="11"/>
      <c r="KGG66" s="11"/>
      <c r="KGH66" s="11"/>
      <c r="KGI66" s="11"/>
      <c r="KGJ66" s="11"/>
      <c r="KGK66" s="11"/>
      <c r="KGL66" s="11"/>
      <c r="KGM66" s="11"/>
      <c r="KGN66" s="11"/>
      <c r="KGO66" s="11"/>
      <c r="KGP66" s="11"/>
      <c r="KGQ66" s="11"/>
      <c r="KGR66" s="11"/>
      <c r="KGS66" s="11"/>
      <c r="KGT66" s="11"/>
      <c r="KGU66" s="11"/>
      <c r="KGV66" s="11"/>
      <c r="KGW66" s="11"/>
      <c r="KGX66" s="11"/>
      <c r="KGY66" s="11"/>
      <c r="KGZ66" s="11"/>
      <c r="KHA66" s="11"/>
      <c r="KHB66" s="11"/>
      <c r="KHC66" s="11"/>
      <c r="KHD66" s="11"/>
      <c r="KHE66" s="11"/>
      <c r="KHF66" s="11"/>
      <c r="KHG66" s="11"/>
      <c r="KHH66" s="11"/>
      <c r="KHI66" s="11"/>
      <c r="KHJ66" s="11"/>
      <c r="KHK66" s="11"/>
      <c r="KHL66" s="11"/>
      <c r="KHM66" s="11"/>
      <c r="KHN66" s="11"/>
      <c r="KHO66" s="11"/>
      <c r="KHP66" s="11"/>
      <c r="KHQ66" s="11"/>
      <c r="KHR66" s="11"/>
      <c r="KHS66" s="11"/>
      <c r="KHT66" s="11"/>
      <c r="KHU66" s="11"/>
      <c r="KHV66" s="11"/>
      <c r="KHW66" s="11"/>
      <c r="KHX66" s="11"/>
      <c r="KHY66" s="11"/>
      <c r="KHZ66" s="11"/>
      <c r="KIA66" s="11"/>
      <c r="KIB66" s="11"/>
      <c r="KIC66" s="11"/>
      <c r="KID66" s="11"/>
      <c r="KIE66" s="11"/>
      <c r="KIF66" s="11"/>
      <c r="KIG66" s="11"/>
      <c r="KIH66" s="11"/>
      <c r="KII66" s="11"/>
      <c r="KIJ66" s="11"/>
      <c r="KIK66" s="11"/>
      <c r="KIL66" s="11"/>
      <c r="KIM66" s="11"/>
      <c r="KIN66" s="11"/>
      <c r="KIO66" s="11"/>
      <c r="KIP66" s="11"/>
      <c r="KIQ66" s="11"/>
      <c r="KIR66" s="11"/>
      <c r="KIS66" s="11"/>
      <c r="KIT66" s="11"/>
      <c r="KIU66" s="11"/>
      <c r="KIV66" s="11"/>
      <c r="KIW66" s="11"/>
      <c r="KIX66" s="11"/>
      <c r="KIY66" s="11"/>
      <c r="KIZ66" s="11"/>
      <c r="KJA66" s="11"/>
      <c r="KJB66" s="11"/>
      <c r="KJC66" s="11"/>
      <c r="KJD66" s="11"/>
      <c r="KJE66" s="11"/>
      <c r="KJF66" s="11"/>
      <c r="KJG66" s="11"/>
      <c r="KJH66" s="11"/>
      <c r="KJI66" s="11"/>
      <c r="KJJ66" s="11"/>
      <c r="KJK66" s="11"/>
      <c r="KJL66" s="11"/>
      <c r="KJM66" s="11"/>
      <c r="KJN66" s="11"/>
      <c r="KJO66" s="11"/>
      <c r="KJP66" s="11"/>
      <c r="KJQ66" s="11"/>
      <c r="KJR66" s="11"/>
      <c r="KJS66" s="11"/>
      <c r="KJT66" s="11"/>
      <c r="KJU66" s="11"/>
      <c r="KJV66" s="11"/>
      <c r="KJW66" s="11"/>
      <c r="KJX66" s="11"/>
      <c r="KJY66" s="11"/>
      <c r="KJZ66" s="11"/>
      <c r="KKA66" s="11"/>
      <c r="KKB66" s="11"/>
      <c r="KKC66" s="11"/>
      <c r="KKD66" s="11"/>
      <c r="KKE66" s="11"/>
      <c r="KKF66" s="11"/>
      <c r="KKG66" s="11"/>
      <c r="KKH66" s="11"/>
      <c r="KKI66" s="11"/>
      <c r="KKJ66" s="11"/>
      <c r="KKK66" s="11"/>
      <c r="KKL66" s="11"/>
      <c r="KKM66" s="11"/>
      <c r="KKN66" s="11"/>
      <c r="KKO66" s="11"/>
      <c r="KKP66" s="11"/>
      <c r="KKQ66" s="11"/>
      <c r="KKR66" s="11"/>
      <c r="KKS66" s="11"/>
      <c r="KKT66" s="11"/>
      <c r="KKU66" s="11"/>
      <c r="KKV66" s="11"/>
      <c r="KKW66" s="11"/>
      <c r="KKX66" s="11"/>
      <c r="KKY66" s="11"/>
      <c r="KKZ66" s="11"/>
      <c r="KLA66" s="11"/>
      <c r="KLB66" s="11"/>
      <c r="KLC66" s="11"/>
      <c r="KLD66" s="11"/>
      <c r="KLE66" s="11"/>
      <c r="KLF66" s="11"/>
      <c r="KLG66" s="11"/>
      <c r="KLH66" s="11"/>
      <c r="KLI66" s="11"/>
      <c r="KLJ66" s="11"/>
      <c r="KLK66" s="11"/>
      <c r="KLL66" s="11"/>
      <c r="KLM66" s="11"/>
      <c r="KLN66" s="11"/>
      <c r="KLO66" s="11"/>
      <c r="KLP66" s="11"/>
      <c r="KLQ66" s="11"/>
      <c r="KLR66" s="11"/>
      <c r="KLS66" s="11"/>
      <c r="KLT66" s="11"/>
      <c r="KLU66" s="11"/>
      <c r="KLV66" s="11"/>
      <c r="KLW66" s="11"/>
      <c r="KLX66" s="11"/>
      <c r="KLY66" s="11"/>
      <c r="KLZ66" s="11"/>
      <c r="KMA66" s="11"/>
      <c r="KMB66" s="11"/>
      <c r="KMC66" s="11"/>
      <c r="KMD66" s="11"/>
      <c r="KME66" s="11"/>
      <c r="KMF66" s="11"/>
      <c r="KMG66" s="11"/>
      <c r="KMH66" s="11"/>
      <c r="KMI66" s="11"/>
      <c r="KMJ66" s="11"/>
      <c r="KMK66" s="11"/>
      <c r="KML66" s="11"/>
      <c r="KMM66" s="11"/>
      <c r="KMN66" s="11"/>
      <c r="KMO66" s="11"/>
      <c r="KMP66" s="11"/>
      <c r="KMQ66" s="11"/>
      <c r="KMR66" s="11"/>
      <c r="KMS66" s="11"/>
      <c r="KMT66" s="11"/>
      <c r="KMU66" s="11"/>
      <c r="KMV66" s="11"/>
      <c r="KMW66" s="11"/>
      <c r="KMX66" s="11"/>
      <c r="KMY66" s="11"/>
      <c r="KMZ66" s="11"/>
      <c r="KNA66" s="11"/>
      <c r="KNB66" s="11"/>
      <c r="KNC66" s="11"/>
      <c r="KND66" s="11"/>
      <c r="KNE66" s="11"/>
      <c r="KNF66" s="11"/>
      <c r="KNG66" s="11"/>
      <c r="KNH66" s="11"/>
      <c r="KNI66" s="11"/>
      <c r="KNJ66" s="11"/>
      <c r="KNK66" s="11"/>
      <c r="KNL66" s="11"/>
      <c r="KNM66" s="11"/>
      <c r="KNN66" s="11"/>
      <c r="KNO66" s="11"/>
      <c r="KNP66" s="11"/>
      <c r="KNQ66" s="11"/>
      <c r="KNR66" s="11"/>
      <c r="KNS66" s="11"/>
      <c r="KNT66" s="11"/>
      <c r="KNU66" s="11"/>
      <c r="KNV66" s="11"/>
      <c r="KNW66" s="11"/>
      <c r="KNX66" s="11"/>
      <c r="KNY66" s="11"/>
      <c r="KNZ66" s="11"/>
      <c r="KOA66" s="11"/>
      <c r="KOB66" s="11"/>
      <c r="KOC66" s="11"/>
      <c r="KOD66" s="11"/>
      <c r="KOE66" s="11"/>
      <c r="KOF66" s="11"/>
      <c r="KOG66" s="11"/>
      <c r="KOH66" s="11"/>
      <c r="KOI66" s="11"/>
      <c r="KOJ66" s="11"/>
      <c r="KOK66" s="11"/>
      <c r="KOL66" s="11"/>
      <c r="KOM66" s="11"/>
      <c r="KON66" s="11"/>
      <c r="KOO66" s="11"/>
      <c r="KOP66" s="11"/>
      <c r="KOQ66" s="11"/>
      <c r="KOR66" s="11"/>
      <c r="KOS66" s="11"/>
      <c r="KOT66" s="11"/>
      <c r="KOU66" s="11"/>
      <c r="KOV66" s="11"/>
      <c r="KOW66" s="11"/>
      <c r="KOX66" s="11"/>
      <c r="KOY66" s="11"/>
      <c r="KOZ66" s="11"/>
      <c r="KPA66" s="11"/>
      <c r="KPB66" s="11"/>
      <c r="KPC66" s="11"/>
      <c r="KPD66" s="11"/>
      <c r="KPE66" s="11"/>
      <c r="KPF66" s="11"/>
      <c r="KPG66" s="11"/>
      <c r="KPH66" s="11"/>
      <c r="KPI66" s="11"/>
      <c r="KPJ66" s="11"/>
      <c r="KPK66" s="11"/>
      <c r="KPL66" s="11"/>
      <c r="KPM66" s="11"/>
      <c r="KPN66" s="11"/>
      <c r="KPO66" s="11"/>
      <c r="KPP66" s="11"/>
      <c r="KPQ66" s="11"/>
      <c r="KPR66" s="11"/>
      <c r="KPS66" s="11"/>
      <c r="KPT66" s="11"/>
      <c r="KPU66" s="11"/>
      <c r="KPV66" s="11"/>
      <c r="KPW66" s="11"/>
      <c r="KPX66" s="11"/>
      <c r="KPY66" s="11"/>
      <c r="KPZ66" s="11"/>
      <c r="KQA66" s="11"/>
      <c r="KQB66" s="11"/>
      <c r="KQC66" s="11"/>
      <c r="KQD66" s="11"/>
      <c r="KQE66" s="11"/>
      <c r="KQF66" s="11"/>
      <c r="KQG66" s="11"/>
      <c r="KQH66" s="11"/>
      <c r="KQI66" s="11"/>
      <c r="KQJ66" s="11"/>
      <c r="KQK66" s="11"/>
      <c r="KQL66" s="11"/>
      <c r="KQM66" s="11"/>
      <c r="KQN66" s="11"/>
      <c r="KQO66" s="11"/>
      <c r="KQP66" s="11"/>
      <c r="KQQ66" s="11"/>
      <c r="KQR66" s="11"/>
      <c r="KQS66" s="11"/>
      <c r="KQT66" s="11"/>
      <c r="KQU66" s="11"/>
      <c r="KQV66" s="11"/>
      <c r="KQW66" s="11"/>
      <c r="KQX66" s="11"/>
      <c r="KQY66" s="11"/>
      <c r="KQZ66" s="11"/>
      <c r="KRA66" s="11"/>
      <c r="KRB66" s="11"/>
      <c r="KRC66" s="11"/>
      <c r="KRD66" s="11"/>
      <c r="KRE66" s="11"/>
      <c r="KRF66" s="11"/>
      <c r="KRG66" s="11"/>
      <c r="KRH66" s="11"/>
      <c r="KRI66" s="11"/>
      <c r="KRJ66" s="11"/>
      <c r="KRK66" s="11"/>
      <c r="KRL66" s="11"/>
      <c r="KRM66" s="11"/>
      <c r="KRN66" s="11"/>
      <c r="KRO66" s="11"/>
      <c r="KRP66" s="11"/>
      <c r="KRQ66" s="11"/>
      <c r="KRR66" s="11"/>
      <c r="KRS66" s="11"/>
      <c r="KRT66" s="11"/>
      <c r="KRU66" s="11"/>
      <c r="KRV66" s="11"/>
      <c r="KRW66" s="11"/>
      <c r="KRX66" s="11"/>
      <c r="KRY66" s="11"/>
      <c r="KRZ66" s="11"/>
      <c r="KSA66" s="11"/>
      <c r="KSB66" s="11"/>
      <c r="KSC66" s="11"/>
      <c r="KSD66" s="11"/>
      <c r="KSE66" s="11"/>
      <c r="KSF66" s="11"/>
      <c r="KSG66" s="11"/>
      <c r="KSH66" s="11"/>
      <c r="KSI66" s="11"/>
      <c r="KSJ66" s="11"/>
      <c r="KSK66" s="11"/>
      <c r="KSL66" s="11"/>
      <c r="KSM66" s="11"/>
      <c r="KSN66" s="11"/>
      <c r="KSO66" s="11"/>
      <c r="KSP66" s="11"/>
      <c r="KSQ66" s="11"/>
      <c r="KSR66" s="11"/>
      <c r="KSS66" s="11"/>
      <c r="KST66" s="11"/>
      <c r="KSU66" s="11"/>
      <c r="KSV66" s="11"/>
      <c r="KSW66" s="11"/>
      <c r="KSX66" s="11"/>
      <c r="KSY66" s="11"/>
      <c r="KSZ66" s="11"/>
      <c r="KTA66" s="11"/>
      <c r="KTB66" s="11"/>
      <c r="KTC66" s="11"/>
      <c r="KTD66" s="11"/>
      <c r="KTE66" s="11"/>
      <c r="KTF66" s="11"/>
      <c r="KTG66" s="11"/>
      <c r="KTH66" s="11"/>
      <c r="KTI66" s="11"/>
      <c r="KTJ66" s="11"/>
      <c r="KTK66" s="11"/>
      <c r="KTL66" s="11"/>
      <c r="KTM66" s="11"/>
      <c r="KTN66" s="11"/>
      <c r="KTO66" s="11"/>
      <c r="KTP66" s="11"/>
      <c r="KTQ66" s="11"/>
      <c r="KTR66" s="11"/>
      <c r="KTS66" s="11"/>
      <c r="KTT66" s="11"/>
      <c r="KTU66" s="11"/>
      <c r="KTV66" s="11"/>
      <c r="KTW66" s="11"/>
      <c r="KTX66" s="11"/>
      <c r="KTY66" s="11"/>
      <c r="KTZ66" s="11"/>
      <c r="KUA66" s="11"/>
      <c r="KUB66" s="11"/>
      <c r="KUC66" s="11"/>
      <c r="KUD66" s="11"/>
      <c r="KUE66" s="11"/>
      <c r="KUF66" s="11"/>
      <c r="KUG66" s="11"/>
      <c r="KUH66" s="11"/>
      <c r="KUI66" s="11"/>
      <c r="KUJ66" s="11"/>
      <c r="KUK66" s="11"/>
      <c r="KUL66" s="11"/>
      <c r="KUM66" s="11"/>
      <c r="KUN66" s="11"/>
      <c r="KUO66" s="11"/>
      <c r="KUP66" s="11"/>
      <c r="KUQ66" s="11"/>
      <c r="KUR66" s="11"/>
      <c r="KUS66" s="11"/>
      <c r="KUT66" s="11"/>
      <c r="KUU66" s="11"/>
      <c r="KUV66" s="11"/>
      <c r="KUW66" s="11"/>
      <c r="KUX66" s="11"/>
      <c r="KUY66" s="11"/>
      <c r="KUZ66" s="11"/>
      <c r="KVA66" s="11"/>
      <c r="KVB66" s="11"/>
      <c r="KVC66" s="11"/>
      <c r="KVD66" s="11"/>
      <c r="KVE66" s="11"/>
      <c r="KVF66" s="11"/>
      <c r="KVG66" s="11"/>
      <c r="KVH66" s="11"/>
      <c r="KVI66" s="11"/>
      <c r="KVJ66" s="11"/>
      <c r="KVK66" s="11"/>
      <c r="KVL66" s="11"/>
      <c r="KVM66" s="11"/>
      <c r="KVN66" s="11"/>
      <c r="KVO66" s="11"/>
      <c r="KVP66" s="11"/>
      <c r="KVQ66" s="11"/>
      <c r="KVR66" s="11"/>
      <c r="KVS66" s="11"/>
      <c r="KVT66" s="11"/>
      <c r="KVU66" s="11"/>
      <c r="KVV66" s="11"/>
      <c r="KVW66" s="11"/>
      <c r="KVX66" s="11"/>
      <c r="KVY66" s="11"/>
      <c r="KVZ66" s="11"/>
      <c r="KWA66" s="11"/>
      <c r="KWB66" s="11"/>
      <c r="KWC66" s="11"/>
      <c r="KWD66" s="11"/>
      <c r="KWE66" s="11"/>
      <c r="KWF66" s="11"/>
      <c r="KWG66" s="11"/>
      <c r="KWH66" s="11"/>
      <c r="KWI66" s="11"/>
      <c r="KWJ66" s="11"/>
      <c r="KWK66" s="11"/>
      <c r="KWL66" s="11"/>
      <c r="KWM66" s="11"/>
      <c r="KWN66" s="11"/>
      <c r="KWO66" s="11"/>
      <c r="KWP66" s="11"/>
      <c r="KWQ66" s="11"/>
      <c r="KWR66" s="11"/>
      <c r="KWS66" s="11"/>
      <c r="KWT66" s="11"/>
      <c r="KWU66" s="11"/>
      <c r="KWV66" s="11"/>
      <c r="KWW66" s="11"/>
      <c r="KWX66" s="11"/>
      <c r="KWY66" s="11"/>
      <c r="KWZ66" s="11"/>
      <c r="KXA66" s="11"/>
      <c r="KXB66" s="11"/>
      <c r="KXC66" s="11"/>
      <c r="KXD66" s="11"/>
      <c r="KXE66" s="11"/>
      <c r="KXF66" s="11"/>
      <c r="KXG66" s="11"/>
      <c r="KXH66" s="11"/>
      <c r="KXI66" s="11"/>
      <c r="KXJ66" s="11"/>
      <c r="KXK66" s="11"/>
      <c r="KXL66" s="11"/>
      <c r="KXM66" s="11"/>
      <c r="KXN66" s="11"/>
      <c r="KXO66" s="11"/>
      <c r="KXP66" s="11"/>
      <c r="KXQ66" s="11"/>
      <c r="KXR66" s="11"/>
      <c r="KXS66" s="11"/>
      <c r="KXT66" s="11"/>
      <c r="KXU66" s="11"/>
      <c r="KXV66" s="11"/>
      <c r="KXW66" s="11"/>
      <c r="KXX66" s="11"/>
      <c r="KXY66" s="11"/>
      <c r="KXZ66" s="11"/>
      <c r="KYA66" s="11"/>
      <c r="KYB66" s="11"/>
      <c r="KYC66" s="11"/>
      <c r="KYD66" s="11"/>
      <c r="KYE66" s="11"/>
      <c r="KYF66" s="11"/>
      <c r="KYG66" s="11"/>
      <c r="KYH66" s="11"/>
      <c r="KYI66" s="11"/>
      <c r="KYJ66" s="11"/>
      <c r="KYK66" s="11"/>
      <c r="KYL66" s="11"/>
      <c r="KYM66" s="11"/>
      <c r="KYN66" s="11"/>
      <c r="KYO66" s="11"/>
      <c r="KYP66" s="11"/>
      <c r="KYQ66" s="11"/>
      <c r="KYR66" s="11"/>
      <c r="KYS66" s="11"/>
      <c r="KYT66" s="11"/>
      <c r="KYU66" s="11"/>
      <c r="KYV66" s="11"/>
      <c r="KYW66" s="11"/>
      <c r="KYX66" s="11"/>
      <c r="KYY66" s="11"/>
      <c r="KYZ66" s="11"/>
      <c r="KZA66" s="11"/>
      <c r="KZB66" s="11"/>
      <c r="KZC66" s="11"/>
      <c r="KZD66" s="11"/>
      <c r="KZE66" s="11"/>
      <c r="KZF66" s="11"/>
      <c r="KZG66" s="11"/>
      <c r="KZH66" s="11"/>
      <c r="KZI66" s="11"/>
      <c r="KZJ66" s="11"/>
      <c r="KZK66" s="11"/>
      <c r="KZL66" s="11"/>
      <c r="KZM66" s="11"/>
      <c r="KZN66" s="11"/>
      <c r="KZO66" s="11"/>
      <c r="KZP66" s="11"/>
      <c r="KZQ66" s="11"/>
      <c r="KZR66" s="11"/>
      <c r="KZS66" s="11"/>
      <c r="KZT66" s="11"/>
      <c r="KZU66" s="11"/>
      <c r="KZV66" s="11"/>
      <c r="KZW66" s="11"/>
      <c r="KZX66" s="11"/>
      <c r="KZY66" s="11"/>
      <c r="KZZ66" s="11"/>
      <c r="LAA66" s="11"/>
      <c r="LAB66" s="11"/>
      <c r="LAC66" s="11"/>
      <c r="LAD66" s="11"/>
      <c r="LAE66" s="11"/>
      <c r="LAF66" s="11"/>
      <c r="LAG66" s="11"/>
      <c r="LAH66" s="11"/>
      <c r="LAI66" s="11"/>
      <c r="LAJ66" s="11"/>
      <c r="LAK66" s="11"/>
      <c r="LAL66" s="11"/>
      <c r="LAM66" s="11"/>
      <c r="LAN66" s="11"/>
      <c r="LAO66" s="11"/>
      <c r="LAP66" s="11"/>
      <c r="LAQ66" s="11"/>
      <c r="LAR66" s="11"/>
      <c r="LAS66" s="11"/>
      <c r="LAT66" s="11"/>
      <c r="LAU66" s="11"/>
      <c r="LAV66" s="11"/>
      <c r="LAW66" s="11"/>
      <c r="LAX66" s="11"/>
      <c r="LAY66" s="11"/>
      <c r="LAZ66" s="11"/>
      <c r="LBA66" s="11"/>
      <c r="LBB66" s="11"/>
      <c r="LBC66" s="11"/>
      <c r="LBD66" s="11"/>
      <c r="LBE66" s="11"/>
      <c r="LBF66" s="11"/>
      <c r="LBG66" s="11"/>
      <c r="LBH66" s="11"/>
      <c r="LBI66" s="11"/>
      <c r="LBJ66" s="11"/>
      <c r="LBK66" s="11"/>
      <c r="LBL66" s="11"/>
      <c r="LBM66" s="11"/>
      <c r="LBN66" s="11"/>
      <c r="LBO66" s="11"/>
      <c r="LBP66" s="11"/>
      <c r="LBQ66" s="11"/>
      <c r="LBR66" s="11"/>
      <c r="LBS66" s="11"/>
      <c r="LBT66" s="11"/>
      <c r="LBU66" s="11"/>
      <c r="LBV66" s="11"/>
      <c r="LBW66" s="11"/>
      <c r="LBX66" s="11"/>
      <c r="LBY66" s="11"/>
      <c r="LBZ66" s="11"/>
      <c r="LCA66" s="11"/>
      <c r="LCB66" s="11"/>
      <c r="LCC66" s="11"/>
      <c r="LCD66" s="11"/>
      <c r="LCE66" s="11"/>
      <c r="LCF66" s="11"/>
      <c r="LCG66" s="11"/>
      <c r="LCH66" s="11"/>
      <c r="LCI66" s="11"/>
      <c r="LCJ66" s="11"/>
      <c r="LCK66" s="11"/>
      <c r="LCL66" s="11"/>
      <c r="LCM66" s="11"/>
      <c r="LCN66" s="11"/>
      <c r="LCO66" s="11"/>
      <c r="LCP66" s="11"/>
      <c r="LCQ66" s="11"/>
      <c r="LCR66" s="11"/>
      <c r="LCS66" s="11"/>
      <c r="LCT66" s="11"/>
      <c r="LCU66" s="11"/>
      <c r="LCV66" s="11"/>
      <c r="LCW66" s="11"/>
      <c r="LCX66" s="11"/>
      <c r="LCY66" s="11"/>
      <c r="LCZ66" s="11"/>
      <c r="LDA66" s="11"/>
      <c r="LDB66" s="11"/>
      <c r="LDC66" s="11"/>
      <c r="LDD66" s="11"/>
      <c r="LDE66" s="11"/>
      <c r="LDF66" s="11"/>
      <c r="LDG66" s="11"/>
      <c r="LDH66" s="11"/>
      <c r="LDI66" s="11"/>
      <c r="LDJ66" s="11"/>
      <c r="LDK66" s="11"/>
      <c r="LDL66" s="11"/>
      <c r="LDM66" s="11"/>
      <c r="LDN66" s="11"/>
      <c r="LDO66" s="11"/>
      <c r="LDP66" s="11"/>
      <c r="LDQ66" s="11"/>
      <c r="LDR66" s="11"/>
      <c r="LDS66" s="11"/>
      <c r="LDT66" s="11"/>
      <c r="LDU66" s="11"/>
      <c r="LDV66" s="11"/>
      <c r="LDW66" s="11"/>
      <c r="LDX66" s="11"/>
      <c r="LDY66" s="11"/>
      <c r="LDZ66" s="11"/>
      <c r="LEA66" s="11"/>
      <c r="LEB66" s="11"/>
      <c r="LEC66" s="11"/>
      <c r="LED66" s="11"/>
      <c r="LEE66" s="11"/>
      <c r="LEF66" s="11"/>
      <c r="LEG66" s="11"/>
      <c r="LEH66" s="11"/>
      <c r="LEI66" s="11"/>
      <c r="LEJ66" s="11"/>
      <c r="LEK66" s="11"/>
      <c r="LEL66" s="11"/>
      <c r="LEM66" s="11"/>
      <c r="LEN66" s="11"/>
      <c r="LEO66" s="11"/>
      <c r="LEP66" s="11"/>
      <c r="LEQ66" s="11"/>
      <c r="LER66" s="11"/>
      <c r="LES66" s="11"/>
      <c r="LET66" s="11"/>
      <c r="LEU66" s="11"/>
      <c r="LEV66" s="11"/>
      <c r="LEW66" s="11"/>
      <c r="LEX66" s="11"/>
      <c r="LEY66" s="11"/>
      <c r="LEZ66" s="11"/>
      <c r="LFA66" s="11"/>
      <c r="LFB66" s="11"/>
      <c r="LFC66" s="11"/>
      <c r="LFD66" s="11"/>
      <c r="LFE66" s="11"/>
      <c r="LFF66" s="11"/>
      <c r="LFG66" s="11"/>
      <c r="LFH66" s="11"/>
      <c r="LFI66" s="11"/>
      <c r="LFJ66" s="11"/>
      <c r="LFK66" s="11"/>
      <c r="LFL66" s="11"/>
      <c r="LFM66" s="11"/>
      <c r="LFN66" s="11"/>
      <c r="LFO66" s="11"/>
      <c r="LFP66" s="11"/>
      <c r="LFQ66" s="11"/>
      <c r="LFR66" s="11"/>
      <c r="LFS66" s="11"/>
      <c r="LFT66" s="11"/>
      <c r="LFU66" s="11"/>
      <c r="LFV66" s="11"/>
      <c r="LFW66" s="11"/>
      <c r="LFX66" s="11"/>
      <c r="LFY66" s="11"/>
      <c r="LFZ66" s="11"/>
      <c r="LGA66" s="11"/>
      <c r="LGB66" s="11"/>
      <c r="LGC66" s="11"/>
      <c r="LGD66" s="11"/>
      <c r="LGE66" s="11"/>
      <c r="LGF66" s="11"/>
      <c r="LGG66" s="11"/>
      <c r="LGH66" s="11"/>
      <c r="LGI66" s="11"/>
      <c r="LGJ66" s="11"/>
      <c r="LGK66" s="11"/>
      <c r="LGL66" s="11"/>
      <c r="LGM66" s="11"/>
      <c r="LGN66" s="11"/>
      <c r="LGO66" s="11"/>
      <c r="LGP66" s="11"/>
      <c r="LGQ66" s="11"/>
      <c r="LGR66" s="11"/>
      <c r="LGS66" s="11"/>
      <c r="LGT66" s="11"/>
      <c r="LGU66" s="11"/>
      <c r="LGV66" s="11"/>
      <c r="LGW66" s="11"/>
      <c r="LGX66" s="11"/>
      <c r="LGY66" s="11"/>
      <c r="LGZ66" s="11"/>
      <c r="LHA66" s="11"/>
      <c r="LHB66" s="11"/>
      <c r="LHC66" s="11"/>
      <c r="LHD66" s="11"/>
      <c r="LHE66" s="11"/>
      <c r="LHF66" s="11"/>
      <c r="LHG66" s="11"/>
      <c r="LHH66" s="11"/>
      <c r="LHI66" s="11"/>
      <c r="LHJ66" s="11"/>
      <c r="LHK66" s="11"/>
      <c r="LHL66" s="11"/>
      <c r="LHM66" s="11"/>
      <c r="LHN66" s="11"/>
      <c r="LHO66" s="11"/>
      <c r="LHP66" s="11"/>
      <c r="LHQ66" s="11"/>
      <c r="LHR66" s="11"/>
      <c r="LHS66" s="11"/>
      <c r="LHT66" s="11"/>
      <c r="LHU66" s="11"/>
      <c r="LHV66" s="11"/>
      <c r="LHW66" s="11"/>
      <c r="LHX66" s="11"/>
      <c r="LHY66" s="11"/>
      <c r="LHZ66" s="11"/>
      <c r="LIA66" s="11"/>
      <c r="LIB66" s="11"/>
      <c r="LIC66" s="11"/>
      <c r="LID66" s="11"/>
      <c r="LIE66" s="11"/>
      <c r="LIF66" s="11"/>
      <c r="LIG66" s="11"/>
      <c r="LIH66" s="11"/>
      <c r="LII66" s="11"/>
      <c r="LIJ66" s="11"/>
      <c r="LIK66" s="11"/>
      <c r="LIL66" s="11"/>
      <c r="LIM66" s="11"/>
      <c r="LIN66" s="11"/>
      <c r="LIO66" s="11"/>
      <c r="LIP66" s="11"/>
      <c r="LIQ66" s="11"/>
      <c r="LIR66" s="11"/>
      <c r="LIS66" s="11"/>
      <c r="LIT66" s="11"/>
      <c r="LIU66" s="11"/>
      <c r="LIV66" s="11"/>
      <c r="LIW66" s="11"/>
      <c r="LIX66" s="11"/>
      <c r="LIY66" s="11"/>
      <c r="LIZ66" s="11"/>
      <c r="LJA66" s="11"/>
      <c r="LJB66" s="11"/>
      <c r="LJC66" s="11"/>
      <c r="LJD66" s="11"/>
      <c r="LJE66" s="11"/>
      <c r="LJF66" s="11"/>
      <c r="LJG66" s="11"/>
      <c r="LJH66" s="11"/>
      <c r="LJI66" s="11"/>
      <c r="LJJ66" s="11"/>
      <c r="LJK66" s="11"/>
      <c r="LJL66" s="11"/>
      <c r="LJM66" s="11"/>
      <c r="LJN66" s="11"/>
      <c r="LJO66" s="11"/>
      <c r="LJP66" s="11"/>
      <c r="LJQ66" s="11"/>
      <c r="LJR66" s="11"/>
      <c r="LJS66" s="11"/>
      <c r="LJT66" s="11"/>
      <c r="LJU66" s="11"/>
      <c r="LJV66" s="11"/>
      <c r="LJW66" s="11"/>
      <c r="LJX66" s="11"/>
      <c r="LJY66" s="11"/>
      <c r="LJZ66" s="11"/>
      <c r="LKA66" s="11"/>
      <c r="LKB66" s="11"/>
      <c r="LKC66" s="11"/>
      <c r="LKD66" s="11"/>
      <c r="LKE66" s="11"/>
      <c r="LKF66" s="11"/>
      <c r="LKG66" s="11"/>
      <c r="LKH66" s="11"/>
      <c r="LKI66" s="11"/>
      <c r="LKJ66" s="11"/>
      <c r="LKK66" s="11"/>
      <c r="LKL66" s="11"/>
      <c r="LKM66" s="11"/>
      <c r="LKN66" s="11"/>
      <c r="LKO66" s="11"/>
      <c r="LKP66" s="11"/>
      <c r="LKQ66" s="11"/>
      <c r="LKR66" s="11"/>
      <c r="LKS66" s="11"/>
      <c r="LKT66" s="11"/>
      <c r="LKU66" s="11"/>
      <c r="LKV66" s="11"/>
      <c r="LKW66" s="11"/>
      <c r="LKX66" s="11"/>
      <c r="LKY66" s="11"/>
      <c r="LKZ66" s="11"/>
      <c r="LLA66" s="11"/>
      <c r="LLB66" s="11"/>
      <c r="LLC66" s="11"/>
      <c r="LLD66" s="11"/>
      <c r="LLE66" s="11"/>
      <c r="LLF66" s="11"/>
      <c r="LLG66" s="11"/>
      <c r="LLH66" s="11"/>
      <c r="LLI66" s="11"/>
      <c r="LLJ66" s="11"/>
      <c r="LLK66" s="11"/>
      <c r="LLL66" s="11"/>
      <c r="LLM66" s="11"/>
      <c r="LLN66" s="11"/>
      <c r="LLO66" s="11"/>
      <c r="LLP66" s="11"/>
      <c r="LLQ66" s="11"/>
      <c r="LLR66" s="11"/>
      <c r="LLS66" s="11"/>
      <c r="LLT66" s="11"/>
      <c r="LLU66" s="11"/>
      <c r="LLV66" s="11"/>
      <c r="LLW66" s="11"/>
      <c r="LLX66" s="11"/>
      <c r="LLY66" s="11"/>
      <c r="LLZ66" s="11"/>
      <c r="LMA66" s="11"/>
      <c r="LMB66" s="11"/>
      <c r="LMC66" s="11"/>
      <c r="LMD66" s="11"/>
      <c r="LME66" s="11"/>
      <c r="LMF66" s="11"/>
      <c r="LMG66" s="11"/>
      <c r="LMH66" s="11"/>
      <c r="LMI66" s="11"/>
      <c r="LMJ66" s="11"/>
      <c r="LMK66" s="11"/>
      <c r="LML66" s="11"/>
      <c r="LMM66" s="11"/>
      <c r="LMN66" s="11"/>
      <c r="LMO66" s="11"/>
      <c r="LMP66" s="11"/>
      <c r="LMQ66" s="11"/>
      <c r="LMR66" s="11"/>
      <c r="LMS66" s="11"/>
      <c r="LMT66" s="11"/>
      <c r="LMU66" s="11"/>
      <c r="LMV66" s="11"/>
      <c r="LMW66" s="11"/>
      <c r="LMX66" s="11"/>
      <c r="LMY66" s="11"/>
      <c r="LMZ66" s="11"/>
      <c r="LNA66" s="11"/>
      <c r="LNB66" s="11"/>
      <c r="LNC66" s="11"/>
      <c r="LND66" s="11"/>
      <c r="LNE66" s="11"/>
      <c r="LNF66" s="11"/>
      <c r="LNG66" s="11"/>
      <c r="LNH66" s="11"/>
      <c r="LNI66" s="11"/>
      <c r="LNJ66" s="11"/>
      <c r="LNK66" s="11"/>
      <c r="LNL66" s="11"/>
      <c r="LNM66" s="11"/>
      <c r="LNN66" s="11"/>
      <c r="LNO66" s="11"/>
      <c r="LNP66" s="11"/>
      <c r="LNQ66" s="11"/>
      <c r="LNR66" s="11"/>
      <c r="LNS66" s="11"/>
      <c r="LNT66" s="11"/>
      <c r="LNU66" s="11"/>
      <c r="LNV66" s="11"/>
      <c r="LNW66" s="11"/>
      <c r="LNX66" s="11"/>
      <c r="LNY66" s="11"/>
      <c r="LNZ66" s="11"/>
      <c r="LOA66" s="11"/>
      <c r="LOB66" s="11"/>
      <c r="LOC66" s="11"/>
      <c r="LOD66" s="11"/>
      <c r="LOE66" s="11"/>
      <c r="LOF66" s="11"/>
      <c r="LOG66" s="11"/>
      <c r="LOH66" s="11"/>
      <c r="LOI66" s="11"/>
      <c r="LOJ66" s="11"/>
      <c r="LOK66" s="11"/>
      <c r="LOL66" s="11"/>
      <c r="LOM66" s="11"/>
      <c r="LON66" s="11"/>
      <c r="LOO66" s="11"/>
      <c r="LOP66" s="11"/>
      <c r="LOQ66" s="11"/>
      <c r="LOR66" s="11"/>
      <c r="LOS66" s="11"/>
      <c r="LOT66" s="11"/>
      <c r="LOU66" s="11"/>
      <c r="LOV66" s="11"/>
      <c r="LOW66" s="11"/>
      <c r="LOX66" s="11"/>
      <c r="LOY66" s="11"/>
      <c r="LOZ66" s="11"/>
      <c r="LPA66" s="11"/>
      <c r="LPB66" s="11"/>
      <c r="LPC66" s="11"/>
      <c r="LPD66" s="11"/>
      <c r="LPE66" s="11"/>
      <c r="LPF66" s="11"/>
      <c r="LPG66" s="11"/>
      <c r="LPH66" s="11"/>
      <c r="LPI66" s="11"/>
      <c r="LPJ66" s="11"/>
      <c r="LPK66" s="11"/>
      <c r="LPL66" s="11"/>
      <c r="LPM66" s="11"/>
      <c r="LPN66" s="11"/>
      <c r="LPO66" s="11"/>
      <c r="LPP66" s="11"/>
      <c r="LPQ66" s="11"/>
      <c r="LPR66" s="11"/>
      <c r="LPS66" s="11"/>
      <c r="LPT66" s="11"/>
      <c r="LPU66" s="11"/>
      <c r="LPV66" s="11"/>
      <c r="LPW66" s="11"/>
      <c r="LPX66" s="11"/>
      <c r="LPY66" s="11"/>
      <c r="LPZ66" s="11"/>
      <c r="LQA66" s="11"/>
      <c r="LQB66" s="11"/>
      <c r="LQC66" s="11"/>
      <c r="LQD66" s="11"/>
      <c r="LQE66" s="11"/>
      <c r="LQF66" s="11"/>
      <c r="LQG66" s="11"/>
      <c r="LQH66" s="11"/>
      <c r="LQI66" s="11"/>
      <c r="LQJ66" s="11"/>
      <c r="LQK66" s="11"/>
      <c r="LQL66" s="11"/>
      <c r="LQM66" s="11"/>
      <c r="LQN66" s="11"/>
      <c r="LQO66" s="11"/>
      <c r="LQP66" s="11"/>
      <c r="LQQ66" s="11"/>
      <c r="LQR66" s="11"/>
      <c r="LQS66" s="11"/>
      <c r="LQT66" s="11"/>
      <c r="LQU66" s="11"/>
      <c r="LQV66" s="11"/>
      <c r="LQW66" s="11"/>
      <c r="LQX66" s="11"/>
      <c r="LQY66" s="11"/>
      <c r="LQZ66" s="11"/>
      <c r="LRA66" s="11"/>
      <c r="LRB66" s="11"/>
      <c r="LRC66" s="11"/>
      <c r="LRD66" s="11"/>
      <c r="LRE66" s="11"/>
      <c r="LRF66" s="11"/>
      <c r="LRG66" s="11"/>
      <c r="LRH66" s="11"/>
      <c r="LRI66" s="11"/>
      <c r="LRJ66" s="11"/>
      <c r="LRK66" s="11"/>
      <c r="LRL66" s="11"/>
      <c r="LRM66" s="11"/>
      <c r="LRN66" s="11"/>
      <c r="LRO66" s="11"/>
      <c r="LRP66" s="11"/>
      <c r="LRQ66" s="11"/>
      <c r="LRR66" s="11"/>
      <c r="LRS66" s="11"/>
      <c r="LRT66" s="11"/>
      <c r="LRU66" s="11"/>
      <c r="LRV66" s="11"/>
      <c r="LRW66" s="11"/>
      <c r="LRX66" s="11"/>
      <c r="LRY66" s="11"/>
      <c r="LRZ66" s="11"/>
      <c r="LSA66" s="11"/>
      <c r="LSB66" s="11"/>
      <c r="LSC66" s="11"/>
      <c r="LSD66" s="11"/>
      <c r="LSE66" s="11"/>
      <c r="LSF66" s="11"/>
      <c r="LSG66" s="11"/>
      <c r="LSH66" s="11"/>
      <c r="LSI66" s="11"/>
      <c r="LSJ66" s="11"/>
      <c r="LSK66" s="11"/>
      <c r="LSL66" s="11"/>
      <c r="LSM66" s="11"/>
      <c r="LSN66" s="11"/>
      <c r="LSO66" s="11"/>
      <c r="LSP66" s="11"/>
      <c r="LSQ66" s="11"/>
      <c r="LSR66" s="11"/>
      <c r="LSS66" s="11"/>
      <c r="LST66" s="11"/>
      <c r="LSU66" s="11"/>
      <c r="LSV66" s="11"/>
      <c r="LSW66" s="11"/>
      <c r="LSX66" s="11"/>
      <c r="LSY66" s="11"/>
      <c r="LSZ66" s="11"/>
      <c r="LTA66" s="11"/>
      <c r="LTB66" s="11"/>
      <c r="LTC66" s="11"/>
      <c r="LTD66" s="11"/>
      <c r="LTE66" s="11"/>
      <c r="LTF66" s="11"/>
      <c r="LTG66" s="11"/>
      <c r="LTH66" s="11"/>
      <c r="LTI66" s="11"/>
      <c r="LTJ66" s="11"/>
      <c r="LTK66" s="11"/>
      <c r="LTL66" s="11"/>
      <c r="LTM66" s="11"/>
      <c r="LTN66" s="11"/>
      <c r="LTO66" s="11"/>
      <c r="LTP66" s="11"/>
      <c r="LTQ66" s="11"/>
      <c r="LTR66" s="11"/>
      <c r="LTS66" s="11"/>
      <c r="LTT66" s="11"/>
      <c r="LTU66" s="11"/>
      <c r="LTV66" s="11"/>
      <c r="LTW66" s="11"/>
      <c r="LTX66" s="11"/>
      <c r="LTY66" s="11"/>
      <c r="LTZ66" s="11"/>
      <c r="LUA66" s="11"/>
      <c r="LUB66" s="11"/>
      <c r="LUC66" s="11"/>
      <c r="LUD66" s="11"/>
      <c r="LUE66" s="11"/>
      <c r="LUF66" s="11"/>
      <c r="LUG66" s="11"/>
      <c r="LUH66" s="11"/>
      <c r="LUI66" s="11"/>
      <c r="LUJ66" s="11"/>
      <c r="LUK66" s="11"/>
      <c r="LUL66" s="11"/>
      <c r="LUM66" s="11"/>
      <c r="LUN66" s="11"/>
      <c r="LUO66" s="11"/>
      <c r="LUP66" s="11"/>
      <c r="LUQ66" s="11"/>
      <c r="LUR66" s="11"/>
      <c r="LUS66" s="11"/>
      <c r="LUT66" s="11"/>
      <c r="LUU66" s="11"/>
      <c r="LUV66" s="11"/>
      <c r="LUW66" s="11"/>
      <c r="LUX66" s="11"/>
      <c r="LUY66" s="11"/>
      <c r="LUZ66" s="11"/>
      <c r="LVA66" s="11"/>
      <c r="LVB66" s="11"/>
      <c r="LVC66" s="11"/>
      <c r="LVD66" s="11"/>
      <c r="LVE66" s="11"/>
      <c r="LVF66" s="11"/>
      <c r="LVG66" s="11"/>
      <c r="LVH66" s="11"/>
      <c r="LVI66" s="11"/>
      <c r="LVJ66" s="11"/>
      <c r="LVK66" s="11"/>
      <c r="LVL66" s="11"/>
      <c r="LVM66" s="11"/>
      <c r="LVN66" s="11"/>
      <c r="LVO66" s="11"/>
      <c r="LVP66" s="11"/>
      <c r="LVQ66" s="11"/>
      <c r="LVR66" s="11"/>
      <c r="LVS66" s="11"/>
      <c r="LVT66" s="11"/>
      <c r="LVU66" s="11"/>
      <c r="LVV66" s="11"/>
      <c r="LVW66" s="11"/>
      <c r="LVX66" s="11"/>
      <c r="LVY66" s="11"/>
      <c r="LVZ66" s="11"/>
      <c r="LWA66" s="11"/>
      <c r="LWB66" s="11"/>
      <c r="LWC66" s="11"/>
      <c r="LWD66" s="11"/>
      <c r="LWE66" s="11"/>
      <c r="LWF66" s="11"/>
      <c r="LWG66" s="11"/>
      <c r="LWH66" s="11"/>
      <c r="LWI66" s="11"/>
      <c r="LWJ66" s="11"/>
      <c r="LWK66" s="11"/>
      <c r="LWL66" s="11"/>
      <c r="LWM66" s="11"/>
      <c r="LWN66" s="11"/>
      <c r="LWO66" s="11"/>
      <c r="LWP66" s="11"/>
      <c r="LWQ66" s="11"/>
      <c r="LWR66" s="11"/>
      <c r="LWS66" s="11"/>
      <c r="LWT66" s="11"/>
      <c r="LWU66" s="11"/>
      <c r="LWV66" s="11"/>
      <c r="LWW66" s="11"/>
      <c r="LWX66" s="11"/>
      <c r="LWY66" s="11"/>
      <c r="LWZ66" s="11"/>
      <c r="LXA66" s="11"/>
      <c r="LXB66" s="11"/>
      <c r="LXC66" s="11"/>
      <c r="LXD66" s="11"/>
      <c r="LXE66" s="11"/>
      <c r="LXF66" s="11"/>
      <c r="LXG66" s="11"/>
      <c r="LXH66" s="11"/>
      <c r="LXI66" s="11"/>
      <c r="LXJ66" s="11"/>
      <c r="LXK66" s="11"/>
      <c r="LXL66" s="11"/>
      <c r="LXM66" s="11"/>
      <c r="LXN66" s="11"/>
      <c r="LXO66" s="11"/>
      <c r="LXP66" s="11"/>
      <c r="LXQ66" s="11"/>
      <c r="LXR66" s="11"/>
      <c r="LXS66" s="11"/>
      <c r="LXT66" s="11"/>
      <c r="LXU66" s="11"/>
      <c r="LXV66" s="11"/>
      <c r="LXW66" s="11"/>
      <c r="LXX66" s="11"/>
      <c r="LXY66" s="11"/>
      <c r="LXZ66" s="11"/>
      <c r="LYA66" s="11"/>
      <c r="LYB66" s="11"/>
      <c r="LYC66" s="11"/>
      <c r="LYD66" s="11"/>
      <c r="LYE66" s="11"/>
      <c r="LYF66" s="11"/>
      <c r="LYG66" s="11"/>
      <c r="LYH66" s="11"/>
      <c r="LYI66" s="11"/>
      <c r="LYJ66" s="11"/>
      <c r="LYK66" s="11"/>
      <c r="LYL66" s="11"/>
      <c r="LYM66" s="11"/>
      <c r="LYN66" s="11"/>
      <c r="LYO66" s="11"/>
      <c r="LYP66" s="11"/>
      <c r="LYQ66" s="11"/>
      <c r="LYR66" s="11"/>
      <c r="LYS66" s="11"/>
      <c r="LYT66" s="11"/>
      <c r="LYU66" s="11"/>
      <c r="LYV66" s="11"/>
      <c r="LYW66" s="11"/>
      <c r="LYX66" s="11"/>
      <c r="LYY66" s="11"/>
      <c r="LYZ66" s="11"/>
      <c r="LZA66" s="11"/>
      <c r="LZB66" s="11"/>
      <c r="LZC66" s="11"/>
      <c r="LZD66" s="11"/>
      <c r="LZE66" s="11"/>
      <c r="LZF66" s="11"/>
      <c r="LZG66" s="11"/>
      <c r="LZH66" s="11"/>
      <c r="LZI66" s="11"/>
      <c r="LZJ66" s="11"/>
      <c r="LZK66" s="11"/>
      <c r="LZL66" s="11"/>
      <c r="LZM66" s="11"/>
      <c r="LZN66" s="11"/>
      <c r="LZO66" s="11"/>
      <c r="LZP66" s="11"/>
      <c r="LZQ66" s="11"/>
      <c r="LZR66" s="11"/>
      <c r="LZS66" s="11"/>
      <c r="LZT66" s="11"/>
      <c r="LZU66" s="11"/>
      <c r="LZV66" s="11"/>
      <c r="LZW66" s="11"/>
      <c r="LZX66" s="11"/>
      <c r="LZY66" s="11"/>
      <c r="LZZ66" s="11"/>
      <c r="MAA66" s="11"/>
      <c r="MAB66" s="11"/>
      <c r="MAC66" s="11"/>
      <c r="MAD66" s="11"/>
      <c r="MAE66" s="11"/>
      <c r="MAF66" s="11"/>
      <c r="MAG66" s="11"/>
      <c r="MAH66" s="11"/>
      <c r="MAI66" s="11"/>
      <c r="MAJ66" s="11"/>
      <c r="MAK66" s="11"/>
      <c r="MAL66" s="11"/>
      <c r="MAM66" s="11"/>
      <c r="MAN66" s="11"/>
      <c r="MAO66" s="11"/>
      <c r="MAP66" s="11"/>
      <c r="MAQ66" s="11"/>
      <c r="MAR66" s="11"/>
      <c r="MAS66" s="11"/>
      <c r="MAT66" s="11"/>
      <c r="MAU66" s="11"/>
      <c r="MAV66" s="11"/>
      <c r="MAW66" s="11"/>
      <c r="MAX66" s="11"/>
      <c r="MAY66" s="11"/>
      <c r="MAZ66" s="11"/>
      <c r="MBA66" s="11"/>
      <c r="MBB66" s="11"/>
      <c r="MBC66" s="11"/>
      <c r="MBD66" s="11"/>
      <c r="MBE66" s="11"/>
      <c r="MBF66" s="11"/>
      <c r="MBG66" s="11"/>
      <c r="MBH66" s="11"/>
      <c r="MBI66" s="11"/>
      <c r="MBJ66" s="11"/>
      <c r="MBK66" s="11"/>
      <c r="MBL66" s="11"/>
      <c r="MBM66" s="11"/>
      <c r="MBN66" s="11"/>
      <c r="MBO66" s="11"/>
      <c r="MBP66" s="11"/>
      <c r="MBQ66" s="11"/>
      <c r="MBR66" s="11"/>
      <c r="MBS66" s="11"/>
      <c r="MBT66" s="11"/>
      <c r="MBU66" s="11"/>
      <c r="MBV66" s="11"/>
      <c r="MBW66" s="11"/>
      <c r="MBX66" s="11"/>
      <c r="MBY66" s="11"/>
      <c r="MBZ66" s="11"/>
      <c r="MCA66" s="11"/>
      <c r="MCB66" s="11"/>
      <c r="MCC66" s="11"/>
      <c r="MCD66" s="11"/>
      <c r="MCE66" s="11"/>
      <c r="MCF66" s="11"/>
      <c r="MCG66" s="11"/>
      <c r="MCH66" s="11"/>
      <c r="MCI66" s="11"/>
      <c r="MCJ66" s="11"/>
      <c r="MCK66" s="11"/>
      <c r="MCL66" s="11"/>
      <c r="MCM66" s="11"/>
      <c r="MCN66" s="11"/>
      <c r="MCO66" s="11"/>
      <c r="MCP66" s="11"/>
      <c r="MCQ66" s="11"/>
      <c r="MCR66" s="11"/>
      <c r="MCS66" s="11"/>
      <c r="MCT66" s="11"/>
      <c r="MCU66" s="11"/>
      <c r="MCV66" s="11"/>
      <c r="MCW66" s="11"/>
      <c r="MCX66" s="11"/>
      <c r="MCY66" s="11"/>
      <c r="MCZ66" s="11"/>
      <c r="MDA66" s="11"/>
      <c r="MDB66" s="11"/>
      <c r="MDC66" s="11"/>
      <c r="MDD66" s="11"/>
      <c r="MDE66" s="11"/>
      <c r="MDF66" s="11"/>
      <c r="MDG66" s="11"/>
      <c r="MDH66" s="11"/>
      <c r="MDI66" s="11"/>
      <c r="MDJ66" s="11"/>
      <c r="MDK66" s="11"/>
      <c r="MDL66" s="11"/>
      <c r="MDM66" s="11"/>
      <c r="MDN66" s="11"/>
      <c r="MDO66" s="11"/>
      <c r="MDP66" s="11"/>
      <c r="MDQ66" s="11"/>
      <c r="MDR66" s="11"/>
      <c r="MDS66" s="11"/>
      <c r="MDT66" s="11"/>
      <c r="MDU66" s="11"/>
      <c r="MDV66" s="11"/>
      <c r="MDW66" s="11"/>
      <c r="MDX66" s="11"/>
      <c r="MDY66" s="11"/>
      <c r="MDZ66" s="11"/>
      <c r="MEA66" s="11"/>
      <c r="MEB66" s="11"/>
      <c r="MEC66" s="11"/>
      <c r="MED66" s="11"/>
      <c r="MEE66" s="11"/>
      <c r="MEF66" s="11"/>
      <c r="MEG66" s="11"/>
      <c r="MEH66" s="11"/>
      <c r="MEI66" s="11"/>
      <c r="MEJ66" s="11"/>
      <c r="MEK66" s="11"/>
      <c r="MEL66" s="11"/>
      <c r="MEM66" s="11"/>
      <c r="MEN66" s="11"/>
      <c r="MEO66" s="11"/>
      <c r="MEP66" s="11"/>
      <c r="MEQ66" s="11"/>
      <c r="MER66" s="11"/>
      <c r="MES66" s="11"/>
      <c r="MET66" s="11"/>
      <c r="MEU66" s="11"/>
      <c r="MEV66" s="11"/>
      <c r="MEW66" s="11"/>
      <c r="MEX66" s="11"/>
      <c r="MEY66" s="11"/>
      <c r="MEZ66" s="11"/>
      <c r="MFA66" s="11"/>
      <c r="MFB66" s="11"/>
      <c r="MFC66" s="11"/>
      <c r="MFD66" s="11"/>
      <c r="MFE66" s="11"/>
      <c r="MFF66" s="11"/>
      <c r="MFG66" s="11"/>
      <c r="MFH66" s="11"/>
      <c r="MFI66" s="11"/>
      <c r="MFJ66" s="11"/>
      <c r="MFK66" s="11"/>
      <c r="MFL66" s="11"/>
      <c r="MFM66" s="11"/>
      <c r="MFN66" s="11"/>
      <c r="MFO66" s="11"/>
      <c r="MFP66" s="11"/>
      <c r="MFQ66" s="11"/>
      <c r="MFR66" s="11"/>
      <c r="MFS66" s="11"/>
      <c r="MFT66" s="11"/>
      <c r="MFU66" s="11"/>
      <c r="MFV66" s="11"/>
      <c r="MFW66" s="11"/>
      <c r="MFX66" s="11"/>
      <c r="MFY66" s="11"/>
      <c r="MFZ66" s="11"/>
      <c r="MGA66" s="11"/>
      <c r="MGB66" s="11"/>
      <c r="MGC66" s="11"/>
      <c r="MGD66" s="11"/>
      <c r="MGE66" s="11"/>
      <c r="MGF66" s="11"/>
      <c r="MGG66" s="11"/>
      <c r="MGH66" s="11"/>
      <c r="MGI66" s="11"/>
      <c r="MGJ66" s="11"/>
      <c r="MGK66" s="11"/>
      <c r="MGL66" s="11"/>
      <c r="MGM66" s="11"/>
      <c r="MGN66" s="11"/>
      <c r="MGO66" s="11"/>
      <c r="MGP66" s="11"/>
      <c r="MGQ66" s="11"/>
      <c r="MGR66" s="11"/>
      <c r="MGS66" s="11"/>
      <c r="MGT66" s="11"/>
      <c r="MGU66" s="11"/>
      <c r="MGV66" s="11"/>
      <c r="MGW66" s="11"/>
      <c r="MGX66" s="11"/>
      <c r="MGY66" s="11"/>
      <c r="MGZ66" s="11"/>
      <c r="MHA66" s="11"/>
      <c r="MHB66" s="11"/>
      <c r="MHC66" s="11"/>
      <c r="MHD66" s="11"/>
      <c r="MHE66" s="11"/>
      <c r="MHF66" s="11"/>
      <c r="MHG66" s="11"/>
      <c r="MHH66" s="11"/>
      <c r="MHI66" s="11"/>
      <c r="MHJ66" s="11"/>
      <c r="MHK66" s="11"/>
      <c r="MHL66" s="11"/>
      <c r="MHM66" s="11"/>
      <c r="MHN66" s="11"/>
      <c r="MHO66" s="11"/>
      <c r="MHP66" s="11"/>
      <c r="MHQ66" s="11"/>
      <c r="MHR66" s="11"/>
      <c r="MHS66" s="11"/>
      <c r="MHT66" s="11"/>
      <c r="MHU66" s="11"/>
      <c r="MHV66" s="11"/>
      <c r="MHW66" s="11"/>
      <c r="MHX66" s="11"/>
      <c r="MHY66" s="11"/>
      <c r="MHZ66" s="11"/>
      <c r="MIA66" s="11"/>
      <c r="MIB66" s="11"/>
      <c r="MIC66" s="11"/>
      <c r="MID66" s="11"/>
      <c r="MIE66" s="11"/>
      <c r="MIF66" s="11"/>
      <c r="MIG66" s="11"/>
      <c r="MIH66" s="11"/>
      <c r="MII66" s="11"/>
      <c r="MIJ66" s="11"/>
      <c r="MIK66" s="11"/>
      <c r="MIL66" s="11"/>
      <c r="MIM66" s="11"/>
      <c r="MIN66" s="11"/>
      <c r="MIO66" s="11"/>
      <c r="MIP66" s="11"/>
      <c r="MIQ66" s="11"/>
      <c r="MIR66" s="11"/>
      <c r="MIS66" s="11"/>
      <c r="MIT66" s="11"/>
      <c r="MIU66" s="11"/>
      <c r="MIV66" s="11"/>
      <c r="MIW66" s="11"/>
      <c r="MIX66" s="11"/>
      <c r="MIY66" s="11"/>
      <c r="MIZ66" s="11"/>
      <c r="MJA66" s="11"/>
      <c r="MJB66" s="11"/>
      <c r="MJC66" s="11"/>
      <c r="MJD66" s="11"/>
      <c r="MJE66" s="11"/>
      <c r="MJF66" s="11"/>
      <c r="MJG66" s="11"/>
      <c r="MJH66" s="11"/>
      <c r="MJI66" s="11"/>
      <c r="MJJ66" s="11"/>
      <c r="MJK66" s="11"/>
      <c r="MJL66" s="11"/>
      <c r="MJM66" s="11"/>
      <c r="MJN66" s="11"/>
      <c r="MJO66" s="11"/>
      <c r="MJP66" s="11"/>
      <c r="MJQ66" s="11"/>
      <c r="MJR66" s="11"/>
      <c r="MJS66" s="11"/>
      <c r="MJT66" s="11"/>
      <c r="MJU66" s="11"/>
      <c r="MJV66" s="11"/>
      <c r="MJW66" s="11"/>
      <c r="MJX66" s="11"/>
      <c r="MJY66" s="11"/>
      <c r="MJZ66" s="11"/>
      <c r="MKA66" s="11"/>
      <c r="MKB66" s="11"/>
      <c r="MKC66" s="11"/>
      <c r="MKD66" s="11"/>
      <c r="MKE66" s="11"/>
      <c r="MKF66" s="11"/>
      <c r="MKG66" s="11"/>
      <c r="MKH66" s="11"/>
      <c r="MKI66" s="11"/>
      <c r="MKJ66" s="11"/>
      <c r="MKK66" s="11"/>
      <c r="MKL66" s="11"/>
      <c r="MKM66" s="11"/>
      <c r="MKN66" s="11"/>
      <c r="MKO66" s="11"/>
      <c r="MKP66" s="11"/>
      <c r="MKQ66" s="11"/>
      <c r="MKR66" s="11"/>
      <c r="MKS66" s="11"/>
      <c r="MKT66" s="11"/>
      <c r="MKU66" s="11"/>
      <c r="MKV66" s="11"/>
      <c r="MKW66" s="11"/>
      <c r="MKX66" s="11"/>
      <c r="MKY66" s="11"/>
      <c r="MKZ66" s="11"/>
      <c r="MLA66" s="11"/>
      <c r="MLB66" s="11"/>
      <c r="MLC66" s="11"/>
      <c r="MLD66" s="11"/>
      <c r="MLE66" s="11"/>
      <c r="MLF66" s="11"/>
      <c r="MLG66" s="11"/>
      <c r="MLH66" s="11"/>
      <c r="MLI66" s="11"/>
      <c r="MLJ66" s="11"/>
      <c r="MLK66" s="11"/>
      <c r="MLL66" s="11"/>
      <c r="MLM66" s="11"/>
      <c r="MLN66" s="11"/>
      <c r="MLO66" s="11"/>
      <c r="MLP66" s="11"/>
      <c r="MLQ66" s="11"/>
      <c r="MLR66" s="11"/>
      <c r="MLS66" s="11"/>
      <c r="MLT66" s="11"/>
      <c r="MLU66" s="11"/>
      <c r="MLV66" s="11"/>
      <c r="MLW66" s="11"/>
      <c r="MLX66" s="11"/>
      <c r="MLY66" s="11"/>
      <c r="MLZ66" s="11"/>
      <c r="MMA66" s="11"/>
      <c r="MMB66" s="11"/>
      <c r="MMC66" s="11"/>
      <c r="MMD66" s="11"/>
      <c r="MME66" s="11"/>
      <c r="MMF66" s="11"/>
      <c r="MMG66" s="11"/>
      <c r="MMH66" s="11"/>
      <c r="MMI66" s="11"/>
      <c r="MMJ66" s="11"/>
      <c r="MMK66" s="11"/>
      <c r="MML66" s="11"/>
      <c r="MMM66" s="11"/>
      <c r="MMN66" s="11"/>
      <c r="MMO66" s="11"/>
      <c r="MMP66" s="11"/>
      <c r="MMQ66" s="11"/>
      <c r="MMR66" s="11"/>
      <c r="MMS66" s="11"/>
      <c r="MMT66" s="11"/>
      <c r="MMU66" s="11"/>
      <c r="MMV66" s="11"/>
      <c r="MMW66" s="11"/>
      <c r="MMX66" s="11"/>
      <c r="MMY66" s="11"/>
      <c r="MMZ66" s="11"/>
      <c r="MNA66" s="11"/>
      <c r="MNB66" s="11"/>
      <c r="MNC66" s="11"/>
      <c r="MND66" s="11"/>
      <c r="MNE66" s="11"/>
      <c r="MNF66" s="11"/>
      <c r="MNG66" s="11"/>
      <c r="MNH66" s="11"/>
      <c r="MNI66" s="11"/>
      <c r="MNJ66" s="11"/>
      <c r="MNK66" s="11"/>
      <c r="MNL66" s="11"/>
      <c r="MNM66" s="11"/>
      <c r="MNN66" s="11"/>
      <c r="MNO66" s="11"/>
      <c r="MNP66" s="11"/>
      <c r="MNQ66" s="11"/>
      <c r="MNR66" s="11"/>
      <c r="MNS66" s="11"/>
      <c r="MNT66" s="11"/>
      <c r="MNU66" s="11"/>
      <c r="MNV66" s="11"/>
      <c r="MNW66" s="11"/>
      <c r="MNX66" s="11"/>
      <c r="MNY66" s="11"/>
      <c r="MNZ66" s="11"/>
      <c r="MOA66" s="11"/>
      <c r="MOB66" s="11"/>
      <c r="MOC66" s="11"/>
      <c r="MOD66" s="11"/>
      <c r="MOE66" s="11"/>
      <c r="MOF66" s="11"/>
      <c r="MOG66" s="11"/>
      <c r="MOH66" s="11"/>
      <c r="MOI66" s="11"/>
      <c r="MOJ66" s="11"/>
      <c r="MOK66" s="11"/>
      <c r="MOL66" s="11"/>
      <c r="MOM66" s="11"/>
      <c r="MON66" s="11"/>
      <c r="MOO66" s="11"/>
      <c r="MOP66" s="11"/>
      <c r="MOQ66" s="11"/>
      <c r="MOR66" s="11"/>
      <c r="MOS66" s="11"/>
      <c r="MOT66" s="11"/>
      <c r="MOU66" s="11"/>
      <c r="MOV66" s="11"/>
      <c r="MOW66" s="11"/>
      <c r="MOX66" s="11"/>
      <c r="MOY66" s="11"/>
      <c r="MOZ66" s="11"/>
      <c r="MPA66" s="11"/>
      <c r="MPB66" s="11"/>
      <c r="MPC66" s="11"/>
      <c r="MPD66" s="11"/>
      <c r="MPE66" s="11"/>
      <c r="MPF66" s="11"/>
      <c r="MPG66" s="11"/>
      <c r="MPH66" s="11"/>
      <c r="MPI66" s="11"/>
      <c r="MPJ66" s="11"/>
      <c r="MPK66" s="11"/>
      <c r="MPL66" s="11"/>
      <c r="MPM66" s="11"/>
      <c r="MPN66" s="11"/>
      <c r="MPO66" s="11"/>
      <c r="MPP66" s="11"/>
      <c r="MPQ66" s="11"/>
      <c r="MPR66" s="11"/>
      <c r="MPS66" s="11"/>
      <c r="MPT66" s="11"/>
      <c r="MPU66" s="11"/>
      <c r="MPV66" s="11"/>
      <c r="MPW66" s="11"/>
      <c r="MPX66" s="11"/>
      <c r="MPY66" s="11"/>
      <c r="MPZ66" s="11"/>
      <c r="MQA66" s="11"/>
      <c r="MQB66" s="11"/>
      <c r="MQC66" s="11"/>
      <c r="MQD66" s="11"/>
      <c r="MQE66" s="11"/>
      <c r="MQF66" s="11"/>
      <c r="MQG66" s="11"/>
      <c r="MQH66" s="11"/>
      <c r="MQI66" s="11"/>
      <c r="MQJ66" s="11"/>
      <c r="MQK66" s="11"/>
      <c r="MQL66" s="11"/>
      <c r="MQM66" s="11"/>
      <c r="MQN66" s="11"/>
      <c r="MQO66" s="11"/>
      <c r="MQP66" s="11"/>
      <c r="MQQ66" s="11"/>
      <c r="MQR66" s="11"/>
      <c r="MQS66" s="11"/>
      <c r="MQT66" s="11"/>
      <c r="MQU66" s="11"/>
      <c r="MQV66" s="11"/>
      <c r="MQW66" s="11"/>
      <c r="MQX66" s="11"/>
      <c r="MQY66" s="11"/>
      <c r="MQZ66" s="11"/>
      <c r="MRA66" s="11"/>
      <c r="MRB66" s="11"/>
      <c r="MRC66" s="11"/>
      <c r="MRD66" s="11"/>
      <c r="MRE66" s="11"/>
      <c r="MRF66" s="11"/>
      <c r="MRG66" s="11"/>
      <c r="MRH66" s="11"/>
      <c r="MRI66" s="11"/>
      <c r="MRJ66" s="11"/>
      <c r="MRK66" s="11"/>
      <c r="MRL66" s="11"/>
      <c r="MRM66" s="11"/>
      <c r="MRN66" s="11"/>
      <c r="MRO66" s="11"/>
      <c r="MRP66" s="11"/>
      <c r="MRQ66" s="11"/>
      <c r="MRR66" s="11"/>
      <c r="MRS66" s="11"/>
      <c r="MRT66" s="11"/>
      <c r="MRU66" s="11"/>
      <c r="MRV66" s="11"/>
      <c r="MRW66" s="11"/>
      <c r="MRX66" s="11"/>
      <c r="MRY66" s="11"/>
      <c r="MRZ66" s="11"/>
      <c r="MSA66" s="11"/>
      <c r="MSB66" s="11"/>
      <c r="MSC66" s="11"/>
      <c r="MSD66" s="11"/>
      <c r="MSE66" s="11"/>
      <c r="MSF66" s="11"/>
      <c r="MSG66" s="11"/>
      <c r="MSH66" s="11"/>
      <c r="MSI66" s="11"/>
      <c r="MSJ66" s="11"/>
      <c r="MSK66" s="11"/>
      <c r="MSL66" s="11"/>
      <c r="MSM66" s="11"/>
      <c r="MSN66" s="11"/>
      <c r="MSO66" s="11"/>
      <c r="MSP66" s="11"/>
      <c r="MSQ66" s="11"/>
      <c r="MSR66" s="11"/>
      <c r="MSS66" s="11"/>
      <c r="MST66" s="11"/>
      <c r="MSU66" s="11"/>
      <c r="MSV66" s="11"/>
      <c r="MSW66" s="11"/>
      <c r="MSX66" s="11"/>
      <c r="MSY66" s="11"/>
      <c r="MSZ66" s="11"/>
      <c r="MTA66" s="11"/>
      <c r="MTB66" s="11"/>
      <c r="MTC66" s="11"/>
      <c r="MTD66" s="11"/>
      <c r="MTE66" s="11"/>
      <c r="MTF66" s="11"/>
      <c r="MTG66" s="11"/>
      <c r="MTH66" s="11"/>
      <c r="MTI66" s="11"/>
      <c r="MTJ66" s="11"/>
      <c r="MTK66" s="11"/>
      <c r="MTL66" s="11"/>
      <c r="MTM66" s="11"/>
      <c r="MTN66" s="11"/>
      <c r="MTO66" s="11"/>
      <c r="MTP66" s="11"/>
      <c r="MTQ66" s="11"/>
      <c r="MTR66" s="11"/>
      <c r="MTS66" s="11"/>
      <c r="MTT66" s="11"/>
      <c r="MTU66" s="11"/>
      <c r="MTV66" s="11"/>
      <c r="MTW66" s="11"/>
      <c r="MTX66" s="11"/>
      <c r="MTY66" s="11"/>
      <c r="MTZ66" s="11"/>
      <c r="MUA66" s="11"/>
      <c r="MUB66" s="11"/>
      <c r="MUC66" s="11"/>
      <c r="MUD66" s="11"/>
      <c r="MUE66" s="11"/>
      <c r="MUF66" s="11"/>
      <c r="MUG66" s="11"/>
      <c r="MUH66" s="11"/>
      <c r="MUI66" s="11"/>
      <c r="MUJ66" s="11"/>
      <c r="MUK66" s="11"/>
      <c r="MUL66" s="11"/>
      <c r="MUM66" s="11"/>
      <c r="MUN66" s="11"/>
      <c r="MUO66" s="11"/>
      <c r="MUP66" s="11"/>
      <c r="MUQ66" s="11"/>
      <c r="MUR66" s="11"/>
      <c r="MUS66" s="11"/>
      <c r="MUT66" s="11"/>
      <c r="MUU66" s="11"/>
      <c r="MUV66" s="11"/>
      <c r="MUW66" s="11"/>
      <c r="MUX66" s="11"/>
      <c r="MUY66" s="11"/>
      <c r="MUZ66" s="11"/>
      <c r="MVA66" s="11"/>
      <c r="MVB66" s="11"/>
      <c r="MVC66" s="11"/>
      <c r="MVD66" s="11"/>
      <c r="MVE66" s="11"/>
      <c r="MVF66" s="11"/>
      <c r="MVG66" s="11"/>
      <c r="MVH66" s="11"/>
      <c r="MVI66" s="11"/>
      <c r="MVJ66" s="11"/>
      <c r="MVK66" s="11"/>
      <c r="MVL66" s="11"/>
      <c r="MVM66" s="11"/>
      <c r="MVN66" s="11"/>
      <c r="MVO66" s="11"/>
      <c r="MVP66" s="11"/>
      <c r="MVQ66" s="11"/>
      <c r="MVR66" s="11"/>
      <c r="MVS66" s="11"/>
      <c r="MVT66" s="11"/>
      <c r="MVU66" s="11"/>
      <c r="MVV66" s="11"/>
      <c r="MVW66" s="11"/>
      <c r="MVX66" s="11"/>
      <c r="MVY66" s="11"/>
      <c r="MVZ66" s="11"/>
      <c r="MWA66" s="11"/>
      <c r="MWB66" s="11"/>
      <c r="MWC66" s="11"/>
      <c r="MWD66" s="11"/>
      <c r="MWE66" s="11"/>
      <c r="MWF66" s="11"/>
      <c r="MWG66" s="11"/>
      <c r="MWH66" s="11"/>
      <c r="MWI66" s="11"/>
      <c r="MWJ66" s="11"/>
      <c r="MWK66" s="11"/>
      <c r="MWL66" s="11"/>
      <c r="MWM66" s="11"/>
      <c r="MWN66" s="11"/>
      <c r="MWO66" s="11"/>
      <c r="MWP66" s="11"/>
      <c r="MWQ66" s="11"/>
      <c r="MWR66" s="11"/>
      <c r="MWS66" s="11"/>
      <c r="MWT66" s="11"/>
      <c r="MWU66" s="11"/>
      <c r="MWV66" s="11"/>
      <c r="MWW66" s="11"/>
      <c r="MWX66" s="11"/>
      <c r="MWY66" s="11"/>
      <c r="MWZ66" s="11"/>
      <c r="MXA66" s="11"/>
      <c r="MXB66" s="11"/>
      <c r="MXC66" s="11"/>
      <c r="MXD66" s="11"/>
      <c r="MXE66" s="11"/>
      <c r="MXF66" s="11"/>
      <c r="MXG66" s="11"/>
      <c r="MXH66" s="11"/>
      <c r="MXI66" s="11"/>
      <c r="MXJ66" s="11"/>
      <c r="MXK66" s="11"/>
      <c r="MXL66" s="11"/>
      <c r="MXM66" s="11"/>
      <c r="MXN66" s="11"/>
      <c r="MXO66" s="11"/>
      <c r="MXP66" s="11"/>
      <c r="MXQ66" s="11"/>
      <c r="MXR66" s="11"/>
      <c r="MXS66" s="11"/>
      <c r="MXT66" s="11"/>
      <c r="MXU66" s="11"/>
      <c r="MXV66" s="11"/>
      <c r="MXW66" s="11"/>
      <c r="MXX66" s="11"/>
      <c r="MXY66" s="11"/>
      <c r="MXZ66" s="11"/>
      <c r="MYA66" s="11"/>
      <c r="MYB66" s="11"/>
      <c r="MYC66" s="11"/>
      <c r="MYD66" s="11"/>
      <c r="MYE66" s="11"/>
      <c r="MYF66" s="11"/>
      <c r="MYG66" s="11"/>
      <c r="MYH66" s="11"/>
      <c r="MYI66" s="11"/>
      <c r="MYJ66" s="11"/>
      <c r="MYK66" s="11"/>
      <c r="MYL66" s="11"/>
      <c r="MYM66" s="11"/>
      <c r="MYN66" s="11"/>
      <c r="MYO66" s="11"/>
      <c r="MYP66" s="11"/>
      <c r="MYQ66" s="11"/>
      <c r="MYR66" s="11"/>
      <c r="MYS66" s="11"/>
      <c r="MYT66" s="11"/>
      <c r="MYU66" s="11"/>
      <c r="MYV66" s="11"/>
      <c r="MYW66" s="11"/>
      <c r="MYX66" s="11"/>
      <c r="MYY66" s="11"/>
      <c r="MYZ66" s="11"/>
      <c r="MZA66" s="11"/>
      <c r="MZB66" s="11"/>
      <c r="MZC66" s="11"/>
      <c r="MZD66" s="11"/>
      <c r="MZE66" s="11"/>
      <c r="MZF66" s="11"/>
      <c r="MZG66" s="11"/>
      <c r="MZH66" s="11"/>
      <c r="MZI66" s="11"/>
      <c r="MZJ66" s="11"/>
      <c r="MZK66" s="11"/>
      <c r="MZL66" s="11"/>
      <c r="MZM66" s="11"/>
      <c r="MZN66" s="11"/>
      <c r="MZO66" s="11"/>
      <c r="MZP66" s="11"/>
      <c r="MZQ66" s="11"/>
      <c r="MZR66" s="11"/>
      <c r="MZS66" s="11"/>
      <c r="MZT66" s="11"/>
      <c r="MZU66" s="11"/>
      <c r="MZV66" s="11"/>
      <c r="MZW66" s="11"/>
      <c r="MZX66" s="11"/>
      <c r="MZY66" s="11"/>
      <c r="MZZ66" s="11"/>
      <c r="NAA66" s="11"/>
      <c r="NAB66" s="11"/>
      <c r="NAC66" s="11"/>
      <c r="NAD66" s="11"/>
      <c r="NAE66" s="11"/>
      <c r="NAF66" s="11"/>
      <c r="NAG66" s="11"/>
      <c r="NAH66" s="11"/>
      <c r="NAI66" s="11"/>
      <c r="NAJ66" s="11"/>
      <c r="NAK66" s="11"/>
      <c r="NAL66" s="11"/>
      <c r="NAM66" s="11"/>
      <c r="NAN66" s="11"/>
      <c r="NAO66" s="11"/>
      <c r="NAP66" s="11"/>
      <c r="NAQ66" s="11"/>
      <c r="NAR66" s="11"/>
      <c r="NAS66" s="11"/>
      <c r="NAT66" s="11"/>
      <c r="NAU66" s="11"/>
      <c r="NAV66" s="11"/>
      <c r="NAW66" s="11"/>
      <c r="NAX66" s="11"/>
      <c r="NAY66" s="11"/>
      <c r="NAZ66" s="11"/>
      <c r="NBA66" s="11"/>
      <c r="NBB66" s="11"/>
      <c r="NBC66" s="11"/>
      <c r="NBD66" s="11"/>
      <c r="NBE66" s="11"/>
      <c r="NBF66" s="11"/>
      <c r="NBG66" s="11"/>
      <c r="NBH66" s="11"/>
      <c r="NBI66" s="11"/>
      <c r="NBJ66" s="11"/>
      <c r="NBK66" s="11"/>
      <c r="NBL66" s="11"/>
      <c r="NBM66" s="11"/>
      <c r="NBN66" s="11"/>
      <c r="NBO66" s="11"/>
      <c r="NBP66" s="11"/>
      <c r="NBQ66" s="11"/>
      <c r="NBR66" s="11"/>
      <c r="NBS66" s="11"/>
      <c r="NBT66" s="11"/>
      <c r="NBU66" s="11"/>
      <c r="NBV66" s="11"/>
      <c r="NBW66" s="11"/>
      <c r="NBX66" s="11"/>
      <c r="NBY66" s="11"/>
      <c r="NBZ66" s="11"/>
      <c r="NCA66" s="11"/>
      <c r="NCB66" s="11"/>
      <c r="NCC66" s="11"/>
      <c r="NCD66" s="11"/>
      <c r="NCE66" s="11"/>
      <c r="NCF66" s="11"/>
      <c r="NCG66" s="11"/>
      <c r="NCH66" s="11"/>
      <c r="NCI66" s="11"/>
      <c r="NCJ66" s="11"/>
      <c r="NCK66" s="11"/>
      <c r="NCL66" s="11"/>
      <c r="NCM66" s="11"/>
      <c r="NCN66" s="11"/>
      <c r="NCO66" s="11"/>
      <c r="NCP66" s="11"/>
      <c r="NCQ66" s="11"/>
      <c r="NCR66" s="11"/>
      <c r="NCS66" s="11"/>
      <c r="NCT66" s="11"/>
      <c r="NCU66" s="11"/>
      <c r="NCV66" s="11"/>
      <c r="NCW66" s="11"/>
      <c r="NCX66" s="11"/>
      <c r="NCY66" s="11"/>
      <c r="NCZ66" s="11"/>
      <c r="NDA66" s="11"/>
      <c r="NDB66" s="11"/>
      <c r="NDC66" s="11"/>
      <c r="NDD66" s="11"/>
      <c r="NDE66" s="11"/>
      <c r="NDF66" s="11"/>
      <c r="NDG66" s="11"/>
      <c r="NDH66" s="11"/>
      <c r="NDI66" s="11"/>
      <c r="NDJ66" s="11"/>
      <c r="NDK66" s="11"/>
      <c r="NDL66" s="11"/>
      <c r="NDM66" s="11"/>
      <c r="NDN66" s="11"/>
      <c r="NDO66" s="11"/>
      <c r="NDP66" s="11"/>
      <c r="NDQ66" s="11"/>
      <c r="NDR66" s="11"/>
      <c r="NDS66" s="11"/>
      <c r="NDT66" s="11"/>
      <c r="NDU66" s="11"/>
      <c r="NDV66" s="11"/>
      <c r="NDW66" s="11"/>
      <c r="NDX66" s="11"/>
      <c r="NDY66" s="11"/>
      <c r="NDZ66" s="11"/>
      <c r="NEA66" s="11"/>
      <c r="NEB66" s="11"/>
      <c r="NEC66" s="11"/>
      <c r="NED66" s="11"/>
      <c r="NEE66" s="11"/>
      <c r="NEF66" s="11"/>
      <c r="NEG66" s="11"/>
      <c r="NEH66" s="11"/>
      <c r="NEI66" s="11"/>
      <c r="NEJ66" s="11"/>
      <c r="NEK66" s="11"/>
      <c r="NEL66" s="11"/>
      <c r="NEM66" s="11"/>
      <c r="NEN66" s="11"/>
      <c r="NEO66" s="11"/>
      <c r="NEP66" s="11"/>
      <c r="NEQ66" s="11"/>
      <c r="NER66" s="11"/>
      <c r="NES66" s="11"/>
      <c r="NET66" s="11"/>
      <c r="NEU66" s="11"/>
      <c r="NEV66" s="11"/>
      <c r="NEW66" s="11"/>
      <c r="NEX66" s="11"/>
      <c r="NEY66" s="11"/>
      <c r="NEZ66" s="11"/>
      <c r="NFA66" s="11"/>
      <c r="NFB66" s="11"/>
      <c r="NFC66" s="11"/>
      <c r="NFD66" s="11"/>
      <c r="NFE66" s="11"/>
      <c r="NFF66" s="11"/>
      <c r="NFG66" s="11"/>
      <c r="NFH66" s="11"/>
      <c r="NFI66" s="11"/>
      <c r="NFJ66" s="11"/>
      <c r="NFK66" s="11"/>
      <c r="NFL66" s="11"/>
      <c r="NFM66" s="11"/>
      <c r="NFN66" s="11"/>
      <c r="NFO66" s="11"/>
      <c r="NFP66" s="11"/>
      <c r="NFQ66" s="11"/>
      <c r="NFR66" s="11"/>
      <c r="NFS66" s="11"/>
      <c r="NFT66" s="11"/>
      <c r="NFU66" s="11"/>
      <c r="NFV66" s="11"/>
      <c r="NFW66" s="11"/>
      <c r="NFX66" s="11"/>
      <c r="NFY66" s="11"/>
      <c r="NFZ66" s="11"/>
      <c r="NGA66" s="11"/>
      <c r="NGB66" s="11"/>
      <c r="NGC66" s="11"/>
      <c r="NGD66" s="11"/>
      <c r="NGE66" s="11"/>
      <c r="NGF66" s="11"/>
      <c r="NGG66" s="11"/>
      <c r="NGH66" s="11"/>
      <c r="NGI66" s="11"/>
      <c r="NGJ66" s="11"/>
      <c r="NGK66" s="11"/>
      <c r="NGL66" s="11"/>
      <c r="NGM66" s="11"/>
      <c r="NGN66" s="11"/>
      <c r="NGO66" s="11"/>
      <c r="NGP66" s="11"/>
      <c r="NGQ66" s="11"/>
      <c r="NGR66" s="11"/>
      <c r="NGS66" s="11"/>
      <c r="NGT66" s="11"/>
      <c r="NGU66" s="11"/>
      <c r="NGV66" s="11"/>
      <c r="NGW66" s="11"/>
      <c r="NGX66" s="11"/>
      <c r="NGY66" s="11"/>
      <c r="NGZ66" s="11"/>
      <c r="NHA66" s="11"/>
      <c r="NHB66" s="11"/>
      <c r="NHC66" s="11"/>
      <c r="NHD66" s="11"/>
      <c r="NHE66" s="11"/>
      <c r="NHF66" s="11"/>
      <c r="NHG66" s="11"/>
      <c r="NHH66" s="11"/>
      <c r="NHI66" s="11"/>
      <c r="NHJ66" s="11"/>
      <c r="NHK66" s="11"/>
      <c r="NHL66" s="11"/>
      <c r="NHM66" s="11"/>
      <c r="NHN66" s="11"/>
      <c r="NHO66" s="11"/>
      <c r="NHP66" s="11"/>
      <c r="NHQ66" s="11"/>
      <c r="NHR66" s="11"/>
      <c r="NHS66" s="11"/>
      <c r="NHT66" s="11"/>
      <c r="NHU66" s="11"/>
      <c r="NHV66" s="11"/>
      <c r="NHW66" s="11"/>
      <c r="NHX66" s="11"/>
      <c r="NHY66" s="11"/>
      <c r="NHZ66" s="11"/>
      <c r="NIA66" s="11"/>
      <c r="NIB66" s="11"/>
      <c r="NIC66" s="11"/>
      <c r="NID66" s="11"/>
      <c r="NIE66" s="11"/>
      <c r="NIF66" s="11"/>
      <c r="NIG66" s="11"/>
      <c r="NIH66" s="11"/>
      <c r="NII66" s="11"/>
      <c r="NIJ66" s="11"/>
      <c r="NIK66" s="11"/>
      <c r="NIL66" s="11"/>
      <c r="NIM66" s="11"/>
      <c r="NIN66" s="11"/>
      <c r="NIO66" s="11"/>
      <c r="NIP66" s="11"/>
      <c r="NIQ66" s="11"/>
      <c r="NIR66" s="11"/>
      <c r="NIS66" s="11"/>
      <c r="NIT66" s="11"/>
      <c r="NIU66" s="11"/>
      <c r="NIV66" s="11"/>
      <c r="NIW66" s="11"/>
      <c r="NIX66" s="11"/>
      <c r="NIY66" s="11"/>
      <c r="NIZ66" s="11"/>
      <c r="NJA66" s="11"/>
      <c r="NJB66" s="11"/>
      <c r="NJC66" s="11"/>
      <c r="NJD66" s="11"/>
      <c r="NJE66" s="11"/>
      <c r="NJF66" s="11"/>
      <c r="NJG66" s="11"/>
      <c r="NJH66" s="11"/>
      <c r="NJI66" s="11"/>
      <c r="NJJ66" s="11"/>
      <c r="NJK66" s="11"/>
      <c r="NJL66" s="11"/>
      <c r="NJM66" s="11"/>
      <c r="NJN66" s="11"/>
      <c r="NJO66" s="11"/>
      <c r="NJP66" s="11"/>
      <c r="NJQ66" s="11"/>
      <c r="NJR66" s="11"/>
      <c r="NJS66" s="11"/>
      <c r="NJT66" s="11"/>
      <c r="NJU66" s="11"/>
      <c r="NJV66" s="11"/>
      <c r="NJW66" s="11"/>
      <c r="NJX66" s="11"/>
      <c r="NJY66" s="11"/>
      <c r="NJZ66" s="11"/>
      <c r="NKA66" s="11"/>
      <c r="NKB66" s="11"/>
      <c r="NKC66" s="11"/>
      <c r="NKD66" s="11"/>
      <c r="NKE66" s="11"/>
      <c r="NKF66" s="11"/>
      <c r="NKG66" s="11"/>
      <c r="NKH66" s="11"/>
      <c r="NKI66" s="11"/>
      <c r="NKJ66" s="11"/>
      <c r="NKK66" s="11"/>
      <c r="NKL66" s="11"/>
      <c r="NKM66" s="11"/>
      <c r="NKN66" s="11"/>
      <c r="NKO66" s="11"/>
      <c r="NKP66" s="11"/>
      <c r="NKQ66" s="11"/>
      <c r="NKR66" s="11"/>
      <c r="NKS66" s="11"/>
      <c r="NKT66" s="11"/>
      <c r="NKU66" s="11"/>
      <c r="NKV66" s="11"/>
      <c r="NKW66" s="11"/>
      <c r="NKX66" s="11"/>
      <c r="NKY66" s="11"/>
      <c r="NKZ66" s="11"/>
      <c r="NLA66" s="11"/>
      <c r="NLB66" s="11"/>
      <c r="NLC66" s="11"/>
      <c r="NLD66" s="11"/>
      <c r="NLE66" s="11"/>
      <c r="NLF66" s="11"/>
      <c r="NLG66" s="11"/>
      <c r="NLH66" s="11"/>
      <c r="NLI66" s="11"/>
      <c r="NLJ66" s="11"/>
      <c r="NLK66" s="11"/>
      <c r="NLL66" s="11"/>
      <c r="NLM66" s="11"/>
      <c r="NLN66" s="11"/>
      <c r="NLO66" s="11"/>
      <c r="NLP66" s="11"/>
      <c r="NLQ66" s="11"/>
      <c r="NLR66" s="11"/>
      <c r="NLS66" s="11"/>
      <c r="NLT66" s="11"/>
      <c r="NLU66" s="11"/>
      <c r="NLV66" s="11"/>
      <c r="NLW66" s="11"/>
      <c r="NLX66" s="11"/>
      <c r="NLY66" s="11"/>
      <c r="NLZ66" s="11"/>
      <c r="NMA66" s="11"/>
      <c r="NMB66" s="11"/>
      <c r="NMC66" s="11"/>
      <c r="NMD66" s="11"/>
      <c r="NME66" s="11"/>
      <c r="NMF66" s="11"/>
      <c r="NMG66" s="11"/>
      <c r="NMH66" s="11"/>
      <c r="NMI66" s="11"/>
      <c r="NMJ66" s="11"/>
      <c r="NMK66" s="11"/>
      <c r="NML66" s="11"/>
      <c r="NMM66" s="11"/>
      <c r="NMN66" s="11"/>
      <c r="NMO66" s="11"/>
      <c r="NMP66" s="11"/>
      <c r="NMQ66" s="11"/>
      <c r="NMR66" s="11"/>
      <c r="NMS66" s="11"/>
      <c r="NMT66" s="11"/>
      <c r="NMU66" s="11"/>
      <c r="NMV66" s="11"/>
      <c r="NMW66" s="11"/>
      <c r="NMX66" s="11"/>
      <c r="NMY66" s="11"/>
      <c r="NMZ66" s="11"/>
      <c r="NNA66" s="11"/>
      <c r="NNB66" s="11"/>
      <c r="NNC66" s="11"/>
      <c r="NND66" s="11"/>
      <c r="NNE66" s="11"/>
      <c r="NNF66" s="11"/>
      <c r="NNG66" s="11"/>
      <c r="NNH66" s="11"/>
      <c r="NNI66" s="11"/>
      <c r="NNJ66" s="11"/>
      <c r="NNK66" s="11"/>
      <c r="NNL66" s="11"/>
      <c r="NNM66" s="11"/>
      <c r="NNN66" s="11"/>
      <c r="NNO66" s="11"/>
      <c r="NNP66" s="11"/>
      <c r="NNQ66" s="11"/>
      <c r="NNR66" s="11"/>
      <c r="NNS66" s="11"/>
      <c r="NNT66" s="11"/>
      <c r="NNU66" s="11"/>
      <c r="NNV66" s="11"/>
      <c r="NNW66" s="11"/>
      <c r="NNX66" s="11"/>
      <c r="NNY66" s="11"/>
      <c r="NNZ66" s="11"/>
      <c r="NOA66" s="11"/>
      <c r="NOB66" s="11"/>
      <c r="NOC66" s="11"/>
      <c r="NOD66" s="11"/>
      <c r="NOE66" s="11"/>
      <c r="NOF66" s="11"/>
      <c r="NOG66" s="11"/>
      <c r="NOH66" s="11"/>
      <c r="NOI66" s="11"/>
      <c r="NOJ66" s="11"/>
      <c r="NOK66" s="11"/>
      <c r="NOL66" s="11"/>
      <c r="NOM66" s="11"/>
      <c r="NON66" s="11"/>
      <c r="NOO66" s="11"/>
      <c r="NOP66" s="11"/>
      <c r="NOQ66" s="11"/>
      <c r="NOR66" s="11"/>
      <c r="NOS66" s="11"/>
      <c r="NOT66" s="11"/>
      <c r="NOU66" s="11"/>
      <c r="NOV66" s="11"/>
      <c r="NOW66" s="11"/>
      <c r="NOX66" s="11"/>
      <c r="NOY66" s="11"/>
      <c r="NOZ66" s="11"/>
      <c r="NPA66" s="11"/>
      <c r="NPB66" s="11"/>
      <c r="NPC66" s="11"/>
      <c r="NPD66" s="11"/>
      <c r="NPE66" s="11"/>
      <c r="NPF66" s="11"/>
      <c r="NPG66" s="11"/>
      <c r="NPH66" s="11"/>
      <c r="NPI66" s="11"/>
      <c r="NPJ66" s="11"/>
      <c r="NPK66" s="11"/>
      <c r="NPL66" s="11"/>
      <c r="NPM66" s="11"/>
      <c r="NPN66" s="11"/>
      <c r="NPO66" s="11"/>
      <c r="NPP66" s="11"/>
      <c r="NPQ66" s="11"/>
      <c r="NPR66" s="11"/>
      <c r="NPS66" s="11"/>
      <c r="NPT66" s="11"/>
      <c r="NPU66" s="11"/>
      <c r="NPV66" s="11"/>
      <c r="NPW66" s="11"/>
      <c r="NPX66" s="11"/>
      <c r="NPY66" s="11"/>
      <c r="NPZ66" s="11"/>
      <c r="NQA66" s="11"/>
      <c r="NQB66" s="11"/>
      <c r="NQC66" s="11"/>
      <c r="NQD66" s="11"/>
      <c r="NQE66" s="11"/>
      <c r="NQF66" s="11"/>
      <c r="NQG66" s="11"/>
      <c r="NQH66" s="11"/>
      <c r="NQI66" s="11"/>
      <c r="NQJ66" s="11"/>
      <c r="NQK66" s="11"/>
      <c r="NQL66" s="11"/>
      <c r="NQM66" s="11"/>
      <c r="NQN66" s="11"/>
      <c r="NQO66" s="11"/>
      <c r="NQP66" s="11"/>
      <c r="NQQ66" s="11"/>
      <c r="NQR66" s="11"/>
      <c r="NQS66" s="11"/>
      <c r="NQT66" s="11"/>
      <c r="NQU66" s="11"/>
      <c r="NQV66" s="11"/>
      <c r="NQW66" s="11"/>
      <c r="NQX66" s="11"/>
      <c r="NQY66" s="11"/>
      <c r="NQZ66" s="11"/>
      <c r="NRA66" s="11"/>
      <c r="NRB66" s="11"/>
      <c r="NRC66" s="11"/>
      <c r="NRD66" s="11"/>
      <c r="NRE66" s="11"/>
      <c r="NRF66" s="11"/>
      <c r="NRG66" s="11"/>
      <c r="NRH66" s="11"/>
      <c r="NRI66" s="11"/>
      <c r="NRJ66" s="11"/>
      <c r="NRK66" s="11"/>
      <c r="NRL66" s="11"/>
      <c r="NRM66" s="11"/>
      <c r="NRN66" s="11"/>
      <c r="NRO66" s="11"/>
      <c r="NRP66" s="11"/>
      <c r="NRQ66" s="11"/>
      <c r="NRR66" s="11"/>
      <c r="NRS66" s="11"/>
      <c r="NRT66" s="11"/>
      <c r="NRU66" s="11"/>
      <c r="NRV66" s="11"/>
      <c r="NRW66" s="11"/>
      <c r="NRX66" s="11"/>
      <c r="NRY66" s="11"/>
      <c r="NRZ66" s="11"/>
      <c r="NSA66" s="11"/>
      <c r="NSB66" s="11"/>
      <c r="NSC66" s="11"/>
      <c r="NSD66" s="11"/>
      <c r="NSE66" s="11"/>
      <c r="NSF66" s="11"/>
      <c r="NSG66" s="11"/>
      <c r="NSH66" s="11"/>
      <c r="NSI66" s="11"/>
      <c r="NSJ66" s="11"/>
      <c r="NSK66" s="11"/>
      <c r="NSL66" s="11"/>
      <c r="NSM66" s="11"/>
      <c r="NSN66" s="11"/>
      <c r="NSO66" s="11"/>
      <c r="NSP66" s="11"/>
      <c r="NSQ66" s="11"/>
      <c r="NSR66" s="11"/>
      <c r="NSS66" s="11"/>
      <c r="NST66" s="11"/>
      <c r="NSU66" s="11"/>
      <c r="NSV66" s="11"/>
      <c r="NSW66" s="11"/>
      <c r="NSX66" s="11"/>
      <c r="NSY66" s="11"/>
      <c r="NSZ66" s="11"/>
      <c r="NTA66" s="11"/>
      <c r="NTB66" s="11"/>
      <c r="NTC66" s="11"/>
      <c r="NTD66" s="11"/>
      <c r="NTE66" s="11"/>
      <c r="NTF66" s="11"/>
      <c r="NTG66" s="11"/>
      <c r="NTH66" s="11"/>
      <c r="NTI66" s="11"/>
      <c r="NTJ66" s="11"/>
      <c r="NTK66" s="11"/>
      <c r="NTL66" s="11"/>
      <c r="NTM66" s="11"/>
      <c r="NTN66" s="11"/>
      <c r="NTO66" s="11"/>
      <c r="NTP66" s="11"/>
      <c r="NTQ66" s="11"/>
      <c r="NTR66" s="11"/>
      <c r="NTS66" s="11"/>
      <c r="NTT66" s="11"/>
      <c r="NTU66" s="11"/>
      <c r="NTV66" s="11"/>
      <c r="NTW66" s="11"/>
      <c r="NTX66" s="11"/>
      <c r="NTY66" s="11"/>
      <c r="NTZ66" s="11"/>
      <c r="NUA66" s="11"/>
      <c r="NUB66" s="11"/>
      <c r="NUC66" s="11"/>
      <c r="NUD66" s="11"/>
      <c r="NUE66" s="11"/>
      <c r="NUF66" s="11"/>
      <c r="NUG66" s="11"/>
      <c r="NUH66" s="11"/>
      <c r="NUI66" s="11"/>
      <c r="NUJ66" s="11"/>
      <c r="NUK66" s="11"/>
      <c r="NUL66" s="11"/>
      <c r="NUM66" s="11"/>
      <c r="NUN66" s="11"/>
      <c r="NUO66" s="11"/>
      <c r="NUP66" s="11"/>
      <c r="NUQ66" s="11"/>
      <c r="NUR66" s="11"/>
      <c r="NUS66" s="11"/>
      <c r="NUT66" s="11"/>
      <c r="NUU66" s="11"/>
      <c r="NUV66" s="11"/>
      <c r="NUW66" s="11"/>
      <c r="NUX66" s="11"/>
      <c r="NUY66" s="11"/>
      <c r="NUZ66" s="11"/>
      <c r="NVA66" s="11"/>
      <c r="NVB66" s="11"/>
      <c r="NVC66" s="11"/>
      <c r="NVD66" s="11"/>
      <c r="NVE66" s="11"/>
      <c r="NVF66" s="11"/>
      <c r="NVG66" s="11"/>
      <c r="NVH66" s="11"/>
      <c r="NVI66" s="11"/>
      <c r="NVJ66" s="11"/>
      <c r="NVK66" s="11"/>
      <c r="NVL66" s="11"/>
      <c r="NVM66" s="11"/>
      <c r="NVN66" s="11"/>
      <c r="NVO66" s="11"/>
      <c r="NVP66" s="11"/>
      <c r="NVQ66" s="11"/>
      <c r="NVR66" s="11"/>
      <c r="NVS66" s="11"/>
      <c r="NVT66" s="11"/>
      <c r="NVU66" s="11"/>
      <c r="NVV66" s="11"/>
      <c r="NVW66" s="11"/>
      <c r="NVX66" s="11"/>
      <c r="NVY66" s="11"/>
      <c r="NVZ66" s="11"/>
      <c r="NWA66" s="11"/>
      <c r="NWB66" s="11"/>
      <c r="NWC66" s="11"/>
      <c r="NWD66" s="11"/>
      <c r="NWE66" s="11"/>
      <c r="NWF66" s="11"/>
      <c r="NWG66" s="11"/>
      <c r="NWH66" s="11"/>
      <c r="NWI66" s="11"/>
      <c r="NWJ66" s="11"/>
      <c r="NWK66" s="11"/>
      <c r="NWL66" s="11"/>
      <c r="NWM66" s="11"/>
      <c r="NWN66" s="11"/>
      <c r="NWO66" s="11"/>
      <c r="NWP66" s="11"/>
      <c r="NWQ66" s="11"/>
      <c r="NWR66" s="11"/>
      <c r="NWS66" s="11"/>
      <c r="NWT66" s="11"/>
      <c r="NWU66" s="11"/>
      <c r="NWV66" s="11"/>
      <c r="NWW66" s="11"/>
      <c r="NWX66" s="11"/>
      <c r="NWY66" s="11"/>
      <c r="NWZ66" s="11"/>
      <c r="NXA66" s="11"/>
      <c r="NXB66" s="11"/>
      <c r="NXC66" s="11"/>
      <c r="NXD66" s="11"/>
      <c r="NXE66" s="11"/>
      <c r="NXF66" s="11"/>
      <c r="NXG66" s="11"/>
      <c r="NXH66" s="11"/>
      <c r="NXI66" s="11"/>
      <c r="NXJ66" s="11"/>
      <c r="NXK66" s="11"/>
      <c r="NXL66" s="11"/>
      <c r="NXM66" s="11"/>
      <c r="NXN66" s="11"/>
      <c r="NXO66" s="11"/>
      <c r="NXP66" s="11"/>
      <c r="NXQ66" s="11"/>
      <c r="NXR66" s="11"/>
      <c r="NXS66" s="11"/>
      <c r="NXT66" s="11"/>
      <c r="NXU66" s="11"/>
      <c r="NXV66" s="11"/>
      <c r="NXW66" s="11"/>
      <c r="NXX66" s="11"/>
      <c r="NXY66" s="11"/>
      <c r="NXZ66" s="11"/>
      <c r="NYA66" s="11"/>
      <c r="NYB66" s="11"/>
      <c r="NYC66" s="11"/>
      <c r="NYD66" s="11"/>
      <c r="NYE66" s="11"/>
      <c r="NYF66" s="11"/>
      <c r="NYG66" s="11"/>
      <c r="NYH66" s="11"/>
      <c r="NYI66" s="11"/>
      <c r="NYJ66" s="11"/>
      <c r="NYK66" s="11"/>
      <c r="NYL66" s="11"/>
      <c r="NYM66" s="11"/>
      <c r="NYN66" s="11"/>
      <c r="NYO66" s="11"/>
      <c r="NYP66" s="11"/>
      <c r="NYQ66" s="11"/>
      <c r="NYR66" s="11"/>
      <c r="NYS66" s="11"/>
      <c r="NYT66" s="11"/>
      <c r="NYU66" s="11"/>
      <c r="NYV66" s="11"/>
      <c r="NYW66" s="11"/>
      <c r="NYX66" s="11"/>
      <c r="NYY66" s="11"/>
      <c r="NYZ66" s="11"/>
      <c r="NZA66" s="11"/>
      <c r="NZB66" s="11"/>
      <c r="NZC66" s="11"/>
      <c r="NZD66" s="11"/>
      <c r="NZE66" s="11"/>
      <c r="NZF66" s="11"/>
      <c r="NZG66" s="11"/>
      <c r="NZH66" s="11"/>
      <c r="NZI66" s="11"/>
      <c r="NZJ66" s="11"/>
      <c r="NZK66" s="11"/>
      <c r="NZL66" s="11"/>
      <c r="NZM66" s="11"/>
      <c r="NZN66" s="11"/>
      <c r="NZO66" s="11"/>
      <c r="NZP66" s="11"/>
      <c r="NZQ66" s="11"/>
      <c r="NZR66" s="11"/>
      <c r="NZS66" s="11"/>
      <c r="NZT66" s="11"/>
      <c r="NZU66" s="11"/>
      <c r="NZV66" s="11"/>
      <c r="NZW66" s="11"/>
      <c r="NZX66" s="11"/>
      <c r="NZY66" s="11"/>
      <c r="NZZ66" s="11"/>
      <c r="OAA66" s="11"/>
      <c r="OAB66" s="11"/>
      <c r="OAC66" s="11"/>
      <c r="OAD66" s="11"/>
      <c r="OAE66" s="11"/>
      <c r="OAF66" s="11"/>
      <c r="OAG66" s="11"/>
      <c r="OAH66" s="11"/>
      <c r="OAI66" s="11"/>
      <c r="OAJ66" s="11"/>
      <c r="OAK66" s="11"/>
      <c r="OAL66" s="11"/>
      <c r="OAM66" s="11"/>
      <c r="OAN66" s="11"/>
      <c r="OAO66" s="11"/>
      <c r="OAP66" s="11"/>
      <c r="OAQ66" s="11"/>
      <c r="OAR66" s="11"/>
      <c r="OAS66" s="11"/>
      <c r="OAT66" s="11"/>
      <c r="OAU66" s="11"/>
      <c r="OAV66" s="11"/>
      <c r="OAW66" s="11"/>
      <c r="OAX66" s="11"/>
      <c r="OAY66" s="11"/>
      <c r="OAZ66" s="11"/>
      <c r="OBA66" s="11"/>
      <c r="OBB66" s="11"/>
      <c r="OBC66" s="11"/>
      <c r="OBD66" s="11"/>
      <c r="OBE66" s="11"/>
      <c r="OBF66" s="11"/>
      <c r="OBG66" s="11"/>
      <c r="OBH66" s="11"/>
      <c r="OBI66" s="11"/>
      <c r="OBJ66" s="11"/>
      <c r="OBK66" s="11"/>
      <c r="OBL66" s="11"/>
      <c r="OBM66" s="11"/>
      <c r="OBN66" s="11"/>
      <c r="OBO66" s="11"/>
      <c r="OBP66" s="11"/>
      <c r="OBQ66" s="11"/>
      <c r="OBR66" s="11"/>
      <c r="OBS66" s="11"/>
      <c r="OBT66" s="11"/>
      <c r="OBU66" s="11"/>
      <c r="OBV66" s="11"/>
      <c r="OBW66" s="11"/>
      <c r="OBX66" s="11"/>
      <c r="OBY66" s="11"/>
      <c r="OBZ66" s="11"/>
      <c r="OCA66" s="11"/>
      <c r="OCB66" s="11"/>
      <c r="OCC66" s="11"/>
      <c r="OCD66" s="11"/>
      <c r="OCE66" s="11"/>
      <c r="OCF66" s="11"/>
      <c r="OCG66" s="11"/>
      <c r="OCH66" s="11"/>
      <c r="OCI66" s="11"/>
      <c r="OCJ66" s="11"/>
      <c r="OCK66" s="11"/>
      <c r="OCL66" s="11"/>
      <c r="OCM66" s="11"/>
      <c r="OCN66" s="11"/>
      <c r="OCO66" s="11"/>
      <c r="OCP66" s="11"/>
      <c r="OCQ66" s="11"/>
      <c r="OCR66" s="11"/>
      <c r="OCS66" s="11"/>
      <c r="OCT66" s="11"/>
      <c r="OCU66" s="11"/>
      <c r="OCV66" s="11"/>
      <c r="OCW66" s="11"/>
      <c r="OCX66" s="11"/>
      <c r="OCY66" s="11"/>
      <c r="OCZ66" s="11"/>
      <c r="ODA66" s="11"/>
      <c r="ODB66" s="11"/>
      <c r="ODC66" s="11"/>
      <c r="ODD66" s="11"/>
      <c r="ODE66" s="11"/>
      <c r="ODF66" s="11"/>
      <c r="ODG66" s="11"/>
      <c r="ODH66" s="11"/>
      <c r="ODI66" s="11"/>
      <c r="ODJ66" s="11"/>
      <c r="ODK66" s="11"/>
      <c r="ODL66" s="11"/>
      <c r="ODM66" s="11"/>
      <c r="ODN66" s="11"/>
      <c r="ODO66" s="11"/>
      <c r="ODP66" s="11"/>
      <c r="ODQ66" s="11"/>
      <c r="ODR66" s="11"/>
      <c r="ODS66" s="11"/>
      <c r="ODT66" s="11"/>
      <c r="ODU66" s="11"/>
      <c r="ODV66" s="11"/>
      <c r="ODW66" s="11"/>
      <c r="ODX66" s="11"/>
      <c r="ODY66" s="11"/>
      <c r="ODZ66" s="11"/>
      <c r="OEA66" s="11"/>
      <c r="OEB66" s="11"/>
      <c r="OEC66" s="11"/>
      <c r="OED66" s="11"/>
      <c r="OEE66" s="11"/>
      <c r="OEF66" s="11"/>
      <c r="OEG66" s="11"/>
      <c r="OEH66" s="11"/>
      <c r="OEI66" s="11"/>
      <c r="OEJ66" s="11"/>
      <c r="OEK66" s="11"/>
      <c r="OEL66" s="11"/>
      <c r="OEM66" s="11"/>
      <c r="OEN66" s="11"/>
      <c r="OEO66" s="11"/>
      <c r="OEP66" s="11"/>
      <c r="OEQ66" s="11"/>
      <c r="OER66" s="11"/>
      <c r="OES66" s="11"/>
      <c r="OET66" s="11"/>
      <c r="OEU66" s="11"/>
      <c r="OEV66" s="11"/>
      <c r="OEW66" s="11"/>
      <c r="OEX66" s="11"/>
      <c r="OEY66" s="11"/>
      <c r="OEZ66" s="11"/>
      <c r="OFA66" s="11"/>
      <c r="OFB66" s="11"/>
      <c r="OFC66" s="11"/>
      <c r="OFD66" s="11"/>
      <c r="OFE66" s="11"/>
      <c r="OFF66" s="11"/>
      <c r="OFG66" s="11"/>
      <c r="OFH66" s="11"/>
      <c r="OFI66" s="11"/>
      <c r="OFJ66" s="11"/>
      <c r="OFK66" s="11"/>
      <c r="OFL66" s="11"/>
      <c r="OFM66" s="11"/>
      <c r="OFN66" s="11"/>
      <c r="OFO66" s="11"/>
      <c r="OFP66" s="11"/>
      <c r="OFQ66" s="11"/>
      <c r="OFR66" s="11"/>
      <c r="OFS66" s="11"/>
      <c r="OFT66" s="11"/>
      <c r="OFU66" s="11"/>
      <c r="OFV66" s="11"/>
      <c r="OFW66" s="11"/>
      <c r="OFX66" s="11"/>
      <c r="OFY66" s="11"/>
      <c r="OFZ66" s="11"/>
      <c r="OGA66" s="11"/>
      <c r="OGB66" s="11"/>
      <c r="OGC66" s="11"/>
      <c r="OGD66" s="11"/>
      <c r="OGE66" s="11"/>
      <c r="OGF66" s="11"/>
      <c r="OGG66" s="11"/>
      <c r="OGH66" s="11"/>
      <c r="OGI66" s="11"/>
      <c r="OGJ66" s="11"/>
      <c r="OGK66" s="11"/>
      <c r="OGL66" s="11"/>
      <c r="OGM66" s="11"/>
      <c r="OGN66" s="11"/>
      <c r="OGO66" s="11"/>
      <c r="OGP66" s="11"/>
      <c r="OGQ66" s="11"/>
      <c r="OGR66" s="11"/>
      <c r="OGS66" s="11"/>
      <c r="OGT66" s="11"/>
      <c r="OGU66" s="11"/>
      <c r="OGV66" s="11"/>
      <c r="OGW66" s="11"/>
      <c r="OGX66" s="11"/>
      <c r="OGY66" s="11"/>
      <c r="OGZ66" s="11"/>
      <c r="OHA66" s="11"/>
      <c r="OHB66" s="11"/>
      <c r="OHC66" s="11"/>
      <c r="OHD66" s="11"/>
      <c r="OHE66" s="11"/>
      <c r="OHF66" s="11"/>
      <c r="OHG66" s="11"/>
      <c r="OHH66" s="11"/>
      <c r="OHI66" s="11"/>
      <c r="OHJ66" s="11"/>
      <c r="OHK66" s="11"/>
      <c r="OHL66" s="11"/>
      <c r="OHM66" s="11"/>
      <c r="OHN66" s="11"/>
      <c r="OHO66" s="11"/>
      <c r="OHP66" s="11"/>
      <c r="OHQ66" s="11"/>
      <c r="OHR66" s="11"/>
      <c r="OHS66" s="11"/>
      <c r="OHT66" s="11"/>
      <c r="OHU66" s="11"/>
      <c r="OHV66" s="11"/>
      <c r="OHW66" s="11"/>
      <c r="OHX66" s="11"/>
      <c r="OHY66" s="11"/>
      <c r="OHZ66" s="11"/>
      <c r="OIA66" s="11"/>
      <c r="OIB66" s="11"/>
      <c r="OIC66" s="11"/>
      <c r="OID66" s="11"/>
      <c r="OIE66" s="11"/>
      <c r="OIF66" s="11"/>
      <c r="OIG66" s="11"/>
      <c r="OIH66" s="11"/>
      <c r="OII66" s="11"/>
      <c r="OIJ66" s="11"/>
      <c r="OIK66" s="11"/>
      <c r="OIL66" s="11"/>
      <c r="OIM66" s="11"/>
      <c r="OIN66" s="11"/>
      <c r="OIO66" s="11"/>
      <c r="OIP66" s="11"/>
      <c r="OIQ66" s="11"/>
      <c r="OIR66" s="11"/>
      <c r="OIS66" s="11"/>
      <c r="OIT66" s="11"/>
      <c r="OIU66" s="11"/>
      <c r="OIV66" s="11"/>
      <c r="OIW66" s="11"/>
      <c r="OIX66" s="11"/>
      <c r="OIY66" s="11"/>
      <c r="OIZ66" s="11"/>
      <c r="OJA66" s="11"/>
      <c r="OJB66" s="11"/>
      <c r="OJC66" s="11"/>
      <c r="OJD66" s="11"/>
      <c r="OJE66" s="11"/>
      <c r="OJF66" s="11"/>
      <c r="OJG66" s="11"/>
      <c r="OJH66" s="11"/>
      <c r="OJI66" s="11"/>
      <c r="OJJ66" s="11"/>
      <c r="OJK66" s="11"/>
      <c r="OJL66" s="11"/>
      <c r="OJM66" s="11"/>
      <c r="OJN66" s="11"/>
      <c r="OJO66" s="11"/>
      <c r="OJP66" s="11"/>
      <c r="OJQ66" s="11"/>
      <c r="OJR66" s="11"/>
      <c r="OJS66" s="11"/>
      <c r="OJT66" s="11"/>
      <c r="OJU66" s="11"/>
      <c r="OJV66" s="11"/>
      <c r="OJW66" s="11"/>
      <c r="OJX66" s="11"/>
      <c r="OJY66" s="11"/>
      <c r="OJZ66" s="11"/>
      <c r="OKA66" s="11"/>
      <c r="OKB66" s="11"/>
      <c r="OKC66" s="11"/>
      <c r="OKD66" s="11"/>
      <c r="OKE66" s="11"/>
      <c r="OKF66" s="11"/>
      <c r="OKG66" s="11"/>
      <c r="OKH66" s="11"/>
      <c r="OKI66" s="11"/>
      <c r="OKJ66" s="11"/>
      <c r="OKK66" s="11"/>
      <c r="OKL66" s="11"/>
      <c r="OKM66" s="11"/>
      <c r="OKN66" s="11"/>
      <c r="OKO66" s="11"/>
      <c r="OKP66" s="11"/>
      <c r="OKQ66" s="11"/>
      <c r="OKR66" s="11"/>
      <c r="OKS66" s="11"/>
      <c r="OKT66" s="11"/>
      <c r="OKU66" s="11"/>
      <c r="OKV66" s="11"/>
      <c r="OKW66" s="11"/>
      <c r="OKX66" s="11"/>
      <c r="OKY66" s="11"/>
      <c r="OKZ66" s="11"/>
      <c r="OLA66" s="11"/>
      <c r="OLB66" s="11"/>
      <c r="OLC66" s="11"/>
      <c r="OLD66" s="11"/>
      <c r="OLE66" s="11"/>
      <c r="OLF66" s="11"/>
      <c r="OLG66" s="11"/>
      <c r="OLH66" s="11"/>
      <c r="OLI66" s="11"/>
      <c r="OLJ66" s="11"/>
      <c r="OLK66" s="11"/>
      <c r="OLL66" s="11"/>
      <c r="OLM66" s="11"/>
      <c r="OLN66" s="11"/>
      <c r="OLO66" s="11"/>
      <c r="OLP66" s="11"/>
      <c r="OLQ66" s="11"/>
      <c r="OLR66" s="11"/>
      <c r="OLS66" s="11"/>
      <c r="OLT66" s="11"/>
      <c r="OLU66" s="11"/>
      <c r="OLV66" s="11"/>
      <c r="OLW66" s="11"/>
      <c r="OLX66" s="11"/>
      <c r="OLY66" s="11"/>
      <c r="OLZ66" s="11"/>
      <c r="OMA66" s="11"/>
      <c r="OMB66" s="11"/>
      <c r="OMC66" s="11"/>
      <c r="OMD66" s="11"/>
      <c r="OME66" s="11"/>
      <c r="OMF66" s="11"/>
      <c r="OMG66" s="11"/>
      <c r="OMH66" s="11"/>
      <c r="OMI66" s="11"/>
      <c r="OMJ66" s="11"/>
      <c r="OMK66" s="11"/>
      <c r="OML66" s="11"/>
      <c r="OMM66" s="11"/>
      <c r="OMN66" s="11"/>
      <c r="OMO66" s="11"/>
      <c r="OMP66" s="11"/>
      <c r="OMQ66" s="11"/>
      <c r="OMR66" s="11"/>
      <c r="OMS66" s="11"/>
      <c r="OMT66" s="11"/>
      <c r="OMU66" s="11"/>
      <c r="OMV66" s="11"/>
      <c r="OMW66" s="11"/>
      <c r="OMX66" s="11"/>
      <c r="OMY66" s="11"/>
      <c r="OMZ66" s="11"/>
      <c r="ONA66" s="11"/>
      <c r="ONB66" s="11"/>
      <c r="ONC66" s="11"/>
      <c r="OND66" s="11"/>
      <c r="ONE66" s="11"/>
      <c r="ONF66" s="11"/>
      <c r="ONG66" s="11"/>
      <c r="ONH66" s="11"/>
      <c r="ONI66" s="11"/>
      <c r="ONJ66" s="11"/>
      <c r="ONK66" s="11"/>
      <c r="ONL66" s="11"/>
      <c r="ONM66" s="11"/>
      <c r="ONN66" s="11"/>
      <c r="ONO66" s="11"/>
      <c r="ONP66" s="11"/>
      <c r="ONQ66" s="11"/>
      <c r="ONR66" s="11"/>
      <c r="ONS66" s="11"/>
      <c r="ONT66" s="11"/>
      <c r="ONU66" s="11"/>
      <c r="ONV66" s="11"/>
      <c r="ONW66" s="11"/>
      <c r="ONX66" s="11"/>
      <c r="ONY66" s="11"/>
      <c r="ONZ66" s="11"/>
      <c r="OOA66" s="11"/>
      <c r="OOB66" s="11"/>
      <c r="OOC66" s="11"/>
      <c r="OOD66" s="11"/>
      <c r="OOE66" s="11"/>
      <c r="OOF66" s="11"/>
      <c r="OOG66" s="11"/>
      <c r="OOH66" s="11"/>
      <c r="OOI66" s="11"/>
      <c r="OOJ66" s="11"/>
      <c r="OOK66" s="11"/>
      <c r="OOL66" s="11"/>
      <c r="OOM66" s="11"/>
      <c r="OON66" s="11"/>
      <c r="OOO66" s="11"/>
      <c r="OOP66" s="11"/>
      <c r="OOQ66" s="11"/>
      <c r="OOR66" s="11"/>
      <c r="OOS66" s="11"/>
      <c r="OOT66" s="11"/>
      <c r="OOU66" s="11"/>
      <c r="OOV66" s="11"/>
      <c r="OOW66" s="11"/>
      <c r="OOX66" s="11"/>
      <c r="OOY66" s="11"/>
      <c r="OOZ66" s="11"/>
      <c r="OPA66" s="11"/>
      <c r="OPB66" s="11"/>
      <c r="OPC66" s="11"/>
      <c r="OPD66" s="11"/>
      <c r="OPE66" s="11"/>
      <c r="OPF66" s="11"/>
      <c r="OPG66" s="11"/>
      <c r="OPH66" s="11"/>
      <c r="OPI66" s="11"/>
      <c r="OPJ66" s="11"/>
      <c r="OPK66" s="11"/>
      <c r="OPL66" s="11"/>
      <c r="OPM66" s="11"/>
      <c r="OPN66" s="11"/>
      <c r="OPO66" s="11"/>
      <c r="OPP66" s="11"/>
      <c r="OPQ66" s="11"/>
      <c r="OPR66" s="11"/>
      <c r="OPS66" s="11"/>
      <c r="OPT66" s="11"/>
      <c r="OPU66" s="11"/>
      <c r="OPV66" s="11"/>
      <c r="OPW66" s="11"/>
      <c r="OPX66" s="11"/>
      <c r="OPY66" s="11"/>
      <c r="OPZ66" s="11"/>
      <c r="OQA66" s="11"/>
      <c r="OQB66" s="11"/>
      <c r="OQC66" s="11"/>
      <c r="OQD66" s="11"/>
      <c r="OQE66" s="11"/>
      <c r="OQF66" s="11"/>
      <c r="OQG66" s="11"/>
      <c r="OQH66" s="11"/>
      <c r="OQI66" s="11"/>
      <c r="OQJ66" s="11"/>
      <c r="OQK66" s="11"/>
      <c r="OQL66" s="11"/>
      <c r="OQM66" s="11"/>
      <c r="OQN66" s="11"/>
      <c r="OQO66" s="11"/>
      <c r="OQP66" s="11"/>
      <c r="OQQ66" s="11"/>
      <c r="OQR66" s="11"/>
      <c r="OQS66" s="11"/>
      <c r="OQT66" s="11"/>
      <c r="OQU66" s="11"/>
      <c r="OQV66" s="11"/>
      <c r="OQW66" s="11"/>
      <c r="OQX66" s="11"/>
      <c r="OQY66" s="11"/>
      <c r="OQZ66" s="11"/>
      <c r="ORA66" s="11"/>
      <c r="ORB66" s="11"/>
      <c r="ORC66" s="11"/>
      <c r="ORD66" s="11"/>
      <c r="ORE66" s="11"/>
      <c r="ORF66" s="11"/>
      <c r="ORG66" s="11"/>
      <c r="ORH66" s="11"/>
      <c r="ORI66" s="11"/>
      <c r="ORJ66" s="11"/>
      <c r="ORK66" s="11"/>
      <c r="ORL66" s="11"/>
      <c r="ORM66" s="11"/>
      <c r="ORN66" s="11"/>
      <c r="ORO66" s="11"/>
      <c r="ORP66" s="11"/>
      <c r="ORQ66" s="11"/>
      <c r="ORR66" s="11"/>
      <c r="ORS66" s="11"/>
      <c r="ORT66" s="11"/>
      <c r="ORU66" s="11"/>
      <c r="ORV66" s="11"/>
      <c r="ORW66" s="11"/>
      <c r="ORX66" s="11"/>
      <c r="ORY66" s="11"/>
      <c r="ORZ66" s="11"/>
      <c r="OSA66" s="11"/>
      <c r="OSB66" s="11"/>
      <c r="OSC66" s="11"/>
      <c r="OSD66" s="11"/>
      <c r="OSE66" s="11"/>
      <c r="OSF66" s="11"/>
      <c r="OSG66" s="11"/>
      <c r="OSH66" s="11"/>
      <c r="OSI66" s="11"/>
      <c r="OSJ66" s="11"/>
      <c r="OSK66" s="11"/>
      <c r="OSL66" s="11"/>
      <c r="OSM66" s="11"/>
      <c r="OSN66" s="11"/>
      <c r="OSO66" s="11"/>
      <c r="OSP66" s="11"/>
      <c r="OSQ66" s="11"/>
      <c r="OSR66" s="11"/>
      <c r="OSS66" s="11"/>
      <c r="OST66" s="11"/>
      <c r="OSU66" s="11"/>
      <c r="OSV66" s="11"/>
      <c r="OSW66" s="11"/>
      <c r="OSX66" s="11"/>
      <c r="OSY66" s="11"/>
      <c r="OSZ66" s="11"/>
      <c r="OTA66" s="11"/>
      <c r="OTB66" s="11"/>
      <c r="OTC66" s="11"/>
      <c r="OTD66" s="11"/>
      <c r="OTE66" s="11"/>
      <c r="OTF66" s="11"/>
      <c r="OTG66" s="11"/>
      <c r="OTH66" s="11"/>
      <c r="OTI66" s="11"/>
      <c r="OTJ66" s="11"/>
      <c r="OTK66" s="11"/>
      <c r="OTL66" s="11"/>
      <c r="OTM66" s="11"/>
      <c r="OTN66" s="11"/>
      <c r="OTO66" s="11"/>
      <c r="OTP66" s="11"/>
      <c r="OTQ66" s="11"/>
      <c r="OTR66" s="11"/>
      <c r="OTS66" s="11"/>
      <c r="OTT66" s="11"/>
      <c r="OTU66" s="11"/>
      <c r="OTV66" s="11"/>
      <c r="OTW66" s="11"/>
      <c r="OTX66" s="11"/>
      <c r="OTY66" s="11"/>
      <c r="OTZ66" s="11"/>
      <c r="OUA66" s="11"/>
      <c r="OUB66" s="11"/>
      <c r="OUC66" s="11"/>
      <c r="OUD66" s="11"/>
      <c r="OUE66" s="11"/>
      <c r="OUF66" s="11"/>
      <c r="OUG66" s="11"/>
      <c r="OUH66" s="11"/>
      <c r="OUI66" s="11"/>
      <c r="OUJ66" s="11"/>
      <c r="OUK66" s="11"/>
      <c r="OUL66" s="11"/>
      <c r="OUM66" s="11"/>
      <c r="OUN66" s="11"/>
      <c r="OUO66" s="11"/>
      <c r="OUP66" s="11"/>
      <c r="OUQ66" s="11"/>
      <c r="OUR66" s="11"/>
      <c r="OUS66" s="11"/>
      <c r="OUT66" s="11"/>
      <c r="OUU66" s="11"/>
      <c r="OUV66" s="11"/>
      <c r="OUW66" s="11"/>
      <c r="OUX66" s="11"/>
      <c r="OUY66" s="11"/>
      <c r="OUZ66" s="11"/>
      <c r="OVA66" s="11"/>
      <c r="OVB66" s="11"/>
      <c r="OVC66" s="11"/>
      <c r="OVD66" s="11"/>
      <c r="OVE66" s="11"/>
      <c r="OVF66" s="11"/>
      <c r="OVG66" s="11"/>
      <c r="OVH66" s="11"/>
      <c r="OVI66" s="11"/>
      <c r="OVJ66" s="11"/>
      <c r="OVK66" s="11"/>
      <c r="OVL66" s="11"/>
      <c r="OVM66" s="11"/>
      <c r="OVN66" s="11"/>
      <c r="OVO66" s="11"/>
      <c r="OVP66" s="11"/>
      <c r="OVQ66" s="11"/>
      <c r="OVR66" s="11"/>
      <c r="OVS66" s="11"/>
      <c r="OVT66" s="11"/>
      <c r="OVU66" s="11"/>
      <c r="OVV66" s="11"/>
      <c r="OVW66" s="11"/>
      <c r="OVX66" s="11"/>
      <c r="OVY66" s="11"/>
      <c r="OVZ66" s="11"/>
      <c r="OWA66" s="11"/>
      <c r="OWB66" s="11"/>
      <c r="OWC66" s="11"/>
      <c r="OWD66" s="11"/>
      <c r="OWE66" s="11"/>
      <c r="OWF66" s="11"/>
      <c r="OWG66" s="11"/>
      <c r="OWH66" s="11"/>
      <c r="OWI66" s="11"/>
      <c r="OWJ66" s="11"/>
      <c r="OWK66" s="11"/>
      <c r="OWL66" s="11"/>
      <c r="OWM66" s="11"/>
      <c r="OWN66" s="11"/>
      <c r="OWO66" s="11"/>
      <c r="OWP66" s="11"/>
      <c r="OWQ66" s="11"/>
      <c r="OWR66" s="11"/>
      <c r="OWS66" s="11"/>
      <c r="OWT66" s="11"/>
      <c r="OWU66" s="11"/>
      <c r="OWV66" s="11"/>
      <c r="OWW66" s="11"/>
      <c r="OWX66" s="11"/>
      <c r="OWY66" s="11"/>
      <c r="OWZ66" s="11"/>
      <c r="OXA66" s="11"/>
      <c r="OXB66" s="11"/>
      <c r="OXC66" s="11"/>
      <c r="OXD66" s="11"/>
      <c r="OXE66" s="11"/>
      <c r="OXF66" s="11"/>
      <c r="OXG66" s="11"/>
      <c r="OXH66" s="11"/>
      <c r="OXI66" s="11"/>
      <c r="OXJ66" s="11"/>
      <c r="OXK66" s="11"/>
      <c r="OXL66" s="11"/>
      <c r="OXM66" s="11"/>
      <c r="OXN66" s="11"/>
      <c r="OXO66" s="11"/>
      <c r="OXP66" s="11"/>
      <c r="OXQ66" s="11"/>
      <c r="OXR66" s="11"/>
      <c r="OXS66" s="11"/>
      <c r="OXT66" s="11"/>
      <c r="OXU66" s="11"/>
      <c r="OXV66" s="11"/>
      <c r="OXW66" s="11"/>
      <c r="OXX66" s="11"/>
      <c r="OXY66" s="11"/>
      <c r="OXZ66" s="11"/>
      <c r="OYA66" s="11"/>
      <c r="OYB66" s="11"/>
      <c r="OYC66" s="11"/>
      <c r="OYD66" s="11"/>
      <c r="OYE66" s="11"/>
      <c r="OYF66" s="11"/>
      <c r="OYG66" s="11"/>
      <c r="OYH66" s="11"/>
      <c r="OYI66" s="11"/>
      <c r="OYJ66" s="11"/>
      <c r="OYK66" s="11"/>
      <c r="OYL66" s="11"/>
      <c r="OYM66" s="11"/>
      <c r="OYN66" s="11"/>
      <c r="OYO66" s="11"/>
      <c r="OYP66" s="11"/>
      <c r="OYQ66" s="11"/>
      <c r="OYR66" s="11"/>
      <c r="OYS66" s="11"/>
      <c r="OYT66" s="11"/>
      <c r="OYU66" s="11"/>
      <c r="OYV66" s="11"/>
      <c r="OYW66" s="11"/>
      <c r="OYX66" s="11"/>
      <c r="OYY66" s="11"/>
      <c r="OYZ66" s="11"/>
      <c r="OZA66" s="11"/>
      <c r="OZB66" s="11"/>
      <c r="OZC66" s="11"/>
      <c r="OZD66" s="11"/>
      <c r="OZE66" s="11"/>
      <c r="OZF66" s="11"/>
      <c r="OZG66" s="11"/>
      <c r="OZH66" s="11"/>
      <c r="OZI66" s="11"/>
      <c r="OZJ66" s="11"/>
      <c r="OZK66" s="11"/>
      <c r="OZL66" s="11"/>
      <c r="OZM66" s="11"/>
      <c r="OZN66" s="11"/>
      <c r="OZO66" s="11"/>
      <c r="OZP66" s="11"/>
      <c r="OZQ66" s="11"/>
      <c r="OZR66" s="11"/>
      <c r="OZS66" s="11"/>
      <c r="OZT66" s="11"/>
      <c r="OZU66" s="11"/>
      <c r="OZV66" s="11"/>
      <c r="OZW66" s="11"/>
      <c r="OZX66" s="11"/>
      <c r="OZY66" s="11"/>
      <c r="OZZ66" s="11"/>
      <c r="PAA66" s="11"/>
      <c r="PAB66" s="11"/>
      <c r="PAC66" s="11"/>
      <c r="PAD66" s="11"/>
      <c r="PAE66" s="11"/>
      <c r="PAF66" s="11"/>
      <c r="PAG66" s="11"/>
      <c r="PAH66" s="11"/>
      <c r="PAI66" s="11"/>
      <c r="PAJ66" s="11"/>
      <c r="PAK66" s="11"/>
      <c r="PAL66" s="11"/>
      <c r="PAM66" s="11"/>
      <c r="PAN66" s="11"/>
      <c r="PAO66" s="11"/>
      <c r="PAP66" s="11"/>
      <c r="PAQ66" s="11"/>
      <c r="PAR66" s="11"/>
      <c r="PAS66" s="11"/>
      <c r="PAT66" s="11"/>
      <c r="PAU66" s="11"/>
      <c r="PAV66" s="11"/>
      <c r="PAW66" s="11"/>
      <c r="PAX66" s="11"/>
      <c r="PAY66" s="11"/>
      <c r="PAZ66" s="11"/>
      <c r="PBA66" s="11"/>
      <c r="PBB66" s="11"/>
      <c r="PBC66" s="11"/>
      <c r="PBD66" s="11"/>
      <c r="PBE66" s="11"/>
      <c r="PBF66" s="11"/>
      <c r="PBG66" s="11"/>
      <c r="PBH66" s="11"/>
      <c r="PBI66" s="11"/>
      <c r="PBJ66" s="11"/>
      <c r="PBK66" s="11"/>
      <c r="PBL66" s="11"/>
      <c r="PBM66" s="11"/>
      <c r="PBN66" s="11"/>
      <c r="PBO66" s="11"/>
      <c r="PBP66" s="11"/>
      <c r="PBQ66" s="11"/>
      <c r="PBR66" s="11"/>
      <c r="PBS66" s="11"/>
      <c r="PBT66" s="11"/>
      <c r="PBU66" s="11"/>
      <c r="PBV66" s="11"/>
      <c r="PBW66" s="11"/>
      <c r="PBX66" s="11"/>
      <c r="PBY66" s="11"/>
      <c r="PBZ66" s="11"/>
      <c r="PCA66" s="11"/>
      <c r="PCB66" s="11"/>
      <c r="PCC66" s="11"/>
      <c r="PCD66" s="11"/>
      <c r="PCE66" s="11"/>
      <c r="PCF66" s="11"/>
      <c r="PCG66" s="11"/>
      <c r="PCH66" s="11"/>
      <c r="PCI66" s="11"/>
      <c r="PCJ66" s="11"/>
      <c r="PCK66" s="11"/>
      <c r="PCL66" s="11"/>
      <c r="PCM66" s="11"/>
      <c r="PCN66" s="11"/>
      <c r="PCO66" s="11"/>
      <c r="PCP66" s="11"/>
      <c r="PCQ66" s="11"/>
      <c r="PCR66" s="11"/>
      <c r="PCS66" s="11"/>
      <c r="PCT66" s="11"/>
      <c r="PCU66" s="11"/>
      <c r="PCV66" s="11"/>
      <c r="PCW66" s="11"/>
      <c r="PCX66" s="11"/>
      <c r="PCY66" s="11"/>
      <c r="PCZ66" s="11"/>
      <c r="PDA66" s="11"/>
      <c r="PDB66" s="11"/>
      <c r="PDC66" s="11"/>
      <c r="PDD66" s="11"/>
      <c r="PDE66" s="11"/>
      <c r="PDF66" s="11"/>
      <c r="PDG66" s="11"/>
      <c r="PDH66" s="11"/>
      <c r="PDI66" s="11"/>
      <c r="PDJ66" s="11"/>
      <c r="PDK66" s="11"/>
      <c r="PDL66" s="11"/>
      <c r="PDM66" s="11"/>
      <c r="PDN66" s="11"/>
      <c r="PDO66" s="11"/>
      <c r="PDP66" s="11"/>
      <c r="PDQ66" s="11"/>
      <c r="PDR66" s="11"/>
      <c r="PDS66" s="11"/>
      <c r="PDT66" s="11"/>
      <c r="PDU66" s="11"/>
      <c r="PDV66" s="11"/>
      <c r="PDW66" s="11"/>
      <c r="PDX66" s="11"/>
      <c r="PDY66" s="11"/>
      <c r="PDZ66" s="11"/>
      <c r="PEA66" s="11"/>
      <c r="PEB66" s="11"/>
      <c r="PEC66" s="11"/>
      <c r="PED66" s="11"/>
      <c r="PEE66" s="11"/>
      <c r="PEF66" s="11"/>
      <c r="PEG66" s="11"/>
      <c r="PEH66" s="11"/>
      <c r="PEI66" s="11"/>
      <c r="PEJ66" s="11"/>
      <c r="PEK66" s="11"/>
      <c r="PEL66" s="11"/>
      <c r="PEM66" s="11"/>
      <c r="PEN66" s="11"/>
      <c r="PEO66" s="11"/>
      <c r="PEP66" s="11"/>
      <c r="PEQ66" s="11"/>
      <c r="PER66" s="11"/>
      <c r="PES66" s="11"/>
      <c r="PET66" s="11"/>
      <c r="PEU66" s="11"/>
      <c r="PEV66" s="11"/>
      <c r="PEW66" s="11"/>
      <c r="PEX66" s="11"/>
      <c r="PEY66" s="11"/>
      <c r="PEZ66" s="11"/>
      <c r="PFA66" s="11"/>
      <c r="PFB66" s="11"/>
      <c r="PFC66" s="11"/>
      <c r="PFD66" s="11"/>
      <c r="PFE66" s="11"/>
      <c r="PFF66" s="11"/>
      <c r="PFG66" s="11"/>
      <c r="PFH66" s="11"/>
      <c r="PFI66" s="11"/>
      <c r="PFJ66" s="11"/>
      <c r="PFK66" s="11"/>
      <c r="PFL66" s="11"/>
      <c r="PFM66" s="11"/>
      <c r="PFN66" s="11"/>
      <c r="PFO66" s="11"/>
      <c r="PFP66" s="11"/>
      <c r="PFQ66" s="11"/>
      <c r="PFR66" s="11"/>
      <c r="PFS66" s="11"/>
      <c r="PFT66" s="11"/>
      <c r="PFU66" s="11"/>
      <c r="PFV66" s="11"/>
      <c r="PFW66" s="11"/>
      <c r="PFX66" s="11"/>
      <c r="PFY66" s="11"/>
      <c r="PFZ66" s="11"/>
      <c r="PGA66" s="11"/>
      <c r="PGB66" s="11"/>
      <c r="PGC66" s="11"/>
      <c r="PGD66" s="11"/>
      <c r="PGE66" s="11"/>
      <c r="PGF66" s="11"/>
      <c r="PGG66" s="11"/>
      <c r="PGH66" s="11"/>
      <c r="PGI66" s="11"/>
      <c r="PGJ66" s="11"/>
      <c r="PGK66" s="11"/>
      <c r="PGL66" s="11"/>
      <c r="PGM66" s="11"/>
      <c r="PGN66" s="11"/>
      <c r="PGO66" s="11"/>
      <c r="PGP66" s="11"/>
      <c r="PGQ66" s="11"/>
      <c r="PGR66" s="11"/>
      <c r="PGS66" s="11"/>
      <c r="PGT66" s="11"/>
      <c r="PGU66" s="11"/>
      <c r="PGV66" s="11"/>
      <c r="PGW66" s="11"/>
      <c r="PGX66" s="11"/>
      <c r="PGY66" s="11"/>
      <c r="PGZ66" s="11"/>
      <c r="PHA66" s="11"/>
      <c r="PHB66" s="11"/>
      <c r="PHC66" s="11"/>
      <c r="PHD66" s="11"/>
      <c r="PHE66" s="11"/>
      <c r="PHF66" s="11"/>
      <c r="PHG66" s="11"/>
      <c r="PHH66" s="11"/>
      <c r="PHI66" s="11"/>
      <c r="PHJ66" s="11"/>
      <c r="PHK66" s="11"/>
      <c r="PHL66" s="11"/>
      <c r="PHM66" s="11"/>
      <c r="PHN66" s="11"/>
      <c r="PHO66" s="11"/>
      <c r="PHP66" s="11"/>
      <c r="PHQ66" s="11"/>
      <c r="PHR66" s="11"/>
      <c r="PHS66" s="11"/>
      <c r="PHT66" s="11"/>
      <c r="PHU66" s="11"/>
      <c r="PHV66" s="11"/>
      <c r="PHW66" s="11"/>
      <c r="PHX66" s="11"/>
      <c r="PHY66" s="11"/>
      <c r="PHZ66" s="11"/>
      <c r="PIA66" s="11"/>
      <c r="PIB66" s="11"/>
      <c r="PIC66" s="11"/>
      <c r="PID66" s="11"/>
      <c r="PIE66" s="11"/>
      <c r="PIF66" s="11"/>
      <c r="PIG66" s="11"/>
      <c r="PIH66" s="11"/>
      <c r="PII66" s="11"/>
      <c r="PIJ66" s="11"/>
      <c r="PIK66" s="11"/>
      <c r="PIL66" s="11"/>
      <c r="PIM66" s="11"/>
      <c r="PIN66" s="11"/>
      <c r="PIO66" s="11"/>
      <c r="PIP66" s="11"/>
      <c r="PIQ66" s="11"/>
      <c r="PIR66" s="11"/>
      <c r="PIS66" s="11"/>
      <c r="PIT66" s="11"/>
      <c r="PIU66" s="11"/>
      <c r="PIV66" s="11"/>
      <c r="PIW66" s="11"/>
      <c r="PIX66" s="11"/>
      <c r="PIY66" s="11"/>
      <c r="PIZ66" s="11"/>
      <c r="PJA66" s="11"/>
      <c r="PJB66" s="11"/>
      <c r="PJC66" s="11"/>
      <c r="PJD66" s="11"/>
      <c r="PJE66" s="11"/>
      <c r="PJF66" s="11"/>
      <c r="PJG66" s="11"/>
      <c r="PJH66" s="11"/>
      <c r="PJI66" s="11"/>
      <c r="PJJ66" s="11"/>
      <c r="PJK66" s="11"/>
      <c r="PJL66" s="11"/>
      <c r="PJM66" s="11"/>
      <c r="PJN66" s="11"/>
      <c r="PJO66" s="11"/>
      <c r="PJP66" s="11"/>
      <c r="PJQ66" s="11"/>
      <c r="PJR66" s="11"/>
      <c r="PJS66" s="11"/>
      <c r="PJT66" s="11"/>
      <c r="PJU66" s="11"/>
      <c r="PJV66" s="11"/>
      <c r="PJW66" s="11"/>
      <c r="PJX66" s="11"/>
      <c r="PJY66" s="11"/>
      <c r="PJZ66" s="11"/>
      <c r="PKA66" s="11"/>
      <c r="PKB66" s="11"/>
      <c r="PKC66" s="11"/>
      <c r="PKD66" s="11"/>
      <c r="PKE66" s="11"/>
      <c r="PKF66" s="11"/>
      <c r="PKG66" s="11"/>
      <c r="PKH66" s="11"/>
      <c r="PKI66" s="11"/>
      <c r="PKJ66" s="11"/>
      <c r="PKK66" s="11"/>
      <c r="PKL66" s="11"/>
      <c r="PKM66" s="11"/>
      <c r="PKN66" s="11"/>
      <c r="PKO66" s="11"/>
      <c r="PKP66" s="11"/>
      <c r="PKQ66" s="11"/>
      <c r="PKR66" s="11"/>
      <c r="PKS66" s="11"/>
      <c r="PKT66" s="11"/>
      <c r="PKU66" s="11"/>
      <c r="PKV66" s="11"/>
      <c r="PKW66" s="11"/>
      <c r="PKX66" s="11"/>
      <c r="PKY66" s="11"/>
      <c r="PKZ66" s="11"/>
      <c r="PLA66" s="11"/>
      <c r="PLB66" s="11"/>
      <c r="PLC66" s="11"/>
      <c r="PLD66" s="11"/>
      <c r="PLE66" s="11"/>
      <c r="PLF66" s="11"/>
      <c r="PLG66" s="11"/>
      <c r="PLH66" s="11"/>
      <c r="PLI66" s="11"/>
      <c r="PLJ66" s="11"/>
      <c r="PLK66" s="11"/>
      <c r="PLL66" s="11"/>
      <c r="PLM66" s="11"/>
      <c r="PLN66" s="11"/>
      <c r="PLO66" s="11"/>
      <c r="PLP66" s="11"/>
      <c r="PLQ66" s="11"/>
      <c r="PLR66" s="11"/>
      <c r="PLS66" s="11"/>
      <c r="PLT66" s="11"/>
      <c r="PLU66" s="11"/>
      <c r="PLV66" s="11"/>
      <c r="PLW66" s="11"/>
      <c r="PLX66" s="11"/>
      <c r="PLY66" s="11"/>
      <c r="PLZ66" s="11"/>
      <c r="PMA66" s="11"/>
      <c r="PMB66" s="11"/>
      <c r="PMC66" s="11"/>
      <c r="PMD66" s="11"/>
      <c r="PME66" s="11"/>
      <c r="PMF66" s="11"/>
      <c r="PMG66" s="11"/>
      <c r="PMH66" s="11"/>
      <c r="PMI66" s="11"/>
      <c r="PMJ66" s="11"/>
      <c r="PMK66" s="11"/>
      <c r="PML66" s="11"/>
      <c r="PMM66" s="11"/>
      <c r="PMN66" s="11"/>
      <c r="PMO66" s="11"/>
      <c r="PMP66" s="11"/>
      <c r="PMQ66" s="11"/>
      <c r="PMR66" s="11"/>
      <c r="PMS66" s="11"/>
      <c r="PMT66" s="11"/>
      <c r="PMU66" s="11"/>
      <c r="PMV66" s="11"/>
      <c r="PMW66" s="11"/>
      <c r="PMX66" s="11"/>
      <c r="PMY66" s="11"/>
      <c r="PMZ66" s="11"/>
      <c r="PNA66" s="11"/>
      <c r="PNB66" s="11"/>
      <c r="PNC66" s="11"/>
      <c r="PND66" s="11"/>
      <c r="PNE66" s="11"/>
      <c r="PNF66" s="11"/>
      <c r="PNG66" s="11"/>
      <c r="PNH66" s="11"/>
      <c r="PNI66" s="11"/>
      <c r="PNJ66" s="11"/>
      <c r="PNK66" s="11"/>
      <c r="PNL66" s="11"/>
      <c r="PNM66" s="11"/>
      <c r="PNN66" s="11"/>
      <c r="PNO66" s="11"/>
      <c r="PNP66" s="11"/>
      <c r="PNQ66" s="11"/>
      <c r="PNR66" s="11"/>
      <c r="PNS66" s="11"/>
      <c r="PNT66" s="11"/>
      <c r="PNU66" s="11"/>
      <c r="PNV66" s="11"/>
      <c r="PNW66" s="11"/>
      <c r="PNX66" s="11"/>
      <c r="PNY66" s="11"/>
      <c r="PNZ66" s="11"/>
      <c r="POA66" s="11"/>
      <c r="POB66" s="11"/>
      <c r="POC66" s="11"/>
      <c r="POD66" s="11"/>
      <c r="POE66" s="11"/>
      <c r="POF66" s="11"/>
      <c r="POG66" s="11"/>
      <c r="POH66" s="11"/>
      <c r="POI66" s="11"/>
      <c r="POJ66" s="11"/>
      <c r="POK66" s="11"/>
      <c r="POL66" s="11"/>
      <c r="POM66" s="11"/>
      <c r="PON66" s="11"/>
      <c r="POO66" s="11"/>
      <c r="POP66" s="11"/>
      <c r="POQ66" s="11"/>
      <c r="POR66" s="11"/>
      <c r="POS66" s="11"/>
      <c r="POT66" s="11"/>
      <c r="POU66" s="11"/>
      <c r="POV66" s="11"/>
      <c r="POW66" s="11"/>
      <c r="POX66" s="11"/>
      <c r="POY66" s="11"/>
      <c r="POZ66" s="11"/>
      <c r="PPA66" s="11"/>
      <c r="PPB66" s="11"/>
      <c r="PPC66" s="11"/>
      <c r="PPD66" s="11"/>
      <c r="PPE66" s="11"/>
      <c r="PPF66" s="11"/>
      <c r="PPG66" s="11"/>
      <c r="PPH66" s="11"/>
      <c r="PPI66" s="11"/>
      <c r="PPJ66" s="11"/>
      <c r="PPK66" s="11"/>
      <c r="PPL66" s="11"/>
      <c r="PPM66" s="11"/>
      <c r="PPN66" s="11"/>
      <c r="PPO66" s="11"/>
      <c r="PPP66" s="11"/>
      <c r="PPQ66" s="11"/>
      <c r="PPR66" s="11"/>
      <c r="PPS66" s="11"/>
      <c r="PPT66" s="11"/>
      <c r="PPU66" s="11"/>
      <c r="PPV66" s="11"/>
      <c r="PPW66" s="11"/>
      <c r="PPX66" s="11"/>
      <c r="PPY66" s="11"/>
      <c r="PPZ66" s="11"/>
      <c r="PQA66" s="11"/>
      <c r="PQB66" s="11"/>
      <c r="PQC66" s="11"/>
      <c r="PQD66" s="11"/>
      <c r="PQE66" s="11"/>
      <c r="PQF66" s="11"/>
      <c r="PQG66" s="11"/>
      <c r="PQH66" s="11"/>
      <c r="PQI66" s="11"/>
      <c r="PQJ66" s="11"/>
      <c r="PQK66" s="11"/>
      <c r="PQL66" s="11"/>
      <c r="PQM66" s="11"/>
      <c r="PQN66" s="11"/>
      <c r="PQO66" s="11"/>
      <c r="PQP66" s="11"/>
      <c r="PQQ66" s="11"/>
      <c r="PQR66" s="11"/>
      <c r="PQS66" s="11"/>
      <c r="PQT66" s="11"/>
      <c r="PQU66" s="11"/>
      <c r="PQV66" s="11"/>
      <c r="PQW66" s="11"/>
      <c r="PQX66" s="11"/>
      <c r="PQY66" s="11"/>
      <c r="PQZ66" s="11"/>
      <c r="PRA66" s="11"/>
      <c r="PRB66" s="11"/>
      <c r="PRC66" s="11"/>
      <c r="PRD66" s="11"/>
      <c r="PRE66" s="11"/>
      <c r="PRF66" s="11"/>
      <c r="PRG66" s="11"/>
      <c r="PRH66" s="11"/>
      <c r="PRI66" s="11"/>
      <c r="PRJ66" s="11"/>
      <c r="PRK66" s="11"/>
      <c r="PRL66" s="11"/>
      <c r="PRM66" s="11"/>
      <c r="PRN66" s="11"/>
      <c r="PRO66" s="11"/>
      <c r="PRP66" s="11"/>
      <c r="PRQ66" s="11"/>
      <c r="PRR66" s="11"/>
      <c r="PRS66" s="11"/>
      <c r="PRT66" s="11"/>
      <c r="PRU66" s="11"/>
      <c r="PRV66" s="11"/>
      <c r="PRW66" s="11"/>
      <c r="PRX66" s="11"/>
      <c r="PRY66" s="11"/>
      <c r="PRZ66" s="11"/>
      <c r="PSA66" s="11"/>
      <c r="PSB66" s="11"/>
      <c r="PSC66" s="11"/>
      <c r="PSD66" s="11"/>
      <c r="PSE66" s="11"/>
      <c r="PSF66" s="11"/>
      <c r="PSG66" s="11"/>
      <c r="PSH66" s="11"/>
      <c r="PSI66" s="11"/>
      <c r="PSJ66" s="11"/>
      <c r="PSK66" s="11"/>
      <c r="PSL66" s="11"/>
      <c r="PSM66" s="11"/>
      <c r="PSN66" s="11"/>
      <c r="PSO66" s="11"/>
      <c r="PSP66" s="11"/>
      <c r="PSQ66" s="11"/>
      <c r="PSR66" s="11"/>
      <c r="PSS66" s="11"/>
      <c r="PST66" s="11"/>
      <c r="PSU66" s="11"/>
      <c r="PSV66" s="11"/>
      <c r="PSW66" s="11"/>
      <c r="PSX66" s="11"/>
      <c r="PSY66" s="11"/>
      <c r="PSZ66" s="11"/>
      <c r="PTA66" s="11"/>
      <c r="PTB66" s="11"/>
      <c r="PTC66" s="11"/>
      <c r="PTD66" s="11"/>
      <c r="PTE66" s="11"/>
      <c r="PTF66" s="11"/>
      <c r="PTG66" s="11"/>
      <c r="PTH66" s="11"/>
      <c r="PTI66" s="11"/>
      <c r="PTJ66" s="11"/>
      <c r="PTK66" s="11"/>
      <c r="PTL66" s="11"/>
      <c r="PTM66" s="11"/>
      <c r="PTN66" s="11"/>
      <c r="PTO66" s="11"/>
      <c r="PTP66" s="11"/>
      <c r="PTQ66" s="11"/>
      <c r="PTR66" s="11"/>
      <c r="PTS66" s="11"/>
      <c r="PTT66" s="11"/>
      <c r="PTU66" s="11"/>
      <c r="PTV66" s="11"/>
      <c r="PTW66" s="11"/>
      <c r="PTX66" s="11"/>
      <c r="PTY66" s="11"/>
      <c r="PTZ66" s="11"/>
      <c r="PUA66" s="11"/>
      <c r="PUB66" s="11"/>
      <c r="PUC66" s="11"/>
      <c r="PUD66" s="11"/>
      <c r="PUE66" s="11"/>
      <c r="PUF66" s="11"/>
      <c r="PUG66" s="11"/>
      <c r="PUH66" s="11"/>
      <c r="PUI66" s="11"/>
      <c r="PUJ66" s="11"/>
      <c r="PUK66" s="11"/>
      <c r="PUL66" s="11"/>
      <c r="PUM66" s="11"/>
      <c r="PUN66" s="11"/>
      <c r="PUO66" s="11"/>
      <c r="PUP66" s="11"/>
      <c r="PUQ66" s="11"/>
      <c r="PUR66" s="11"/>
      <c r="PUS66" s="11"/>
      <c r="PUT66" s="11"/>
      <c r="PUU66" s="11"/>
      <c r="PUV66" s="11"/>
      <c r="PUW66" s="11"/>
      <c r="PUX66" s="11"/>
      <c r="PUY66" s="11"/>
      <c r="PUZ66" s="11"/>
      <c r="PVA66" s="11"/>
      <c r="PVB66" s="11"/>
      <c r="PVC66" s="11"/>
      <c r="PVD66" s="11"/>
      <c r="PVE66" s="11"/>
      <c r="PVF66" s="11"/>
      <c r="PVG66" s="11"/>
      <c r="PVH66" s="11"/>
      <c r="PVI66" s="11"/>
      <c r="PVJ66" s="11"/>
      <c r="PVK66" s="11"/>
      <c r="PVL66" s="11"/>
      <c r="PVM66" s="11"/>
      <c r="PVN66" s="11"/>
      <c r="PVO66" s="11"/>
      <c r="PVP66" s="11"/>
      <c r="PVQ66" s="11"/>
      <c r="PVR66" s="11"/>
      <c r="PVS66" s="11"/>
      <c r="PVT66" s="11"/>
      <c r="PVU66" s="11"/>
      <c r="PVV66" s="11"/>
      <c r="PVW66" s="11"/>
      <c r="PVX66" s="11"/>
      <c r="PVY66" s="11"/>
      <c r="PVZ66" s="11"/>
      <c r="PWA66" s="11"/>
      <c r="PWB66" s="11"/>
      <c r="PWC66" s="11"/>
      <c r="PWD66" s="11"/>
      <c r="PWE66" s="11"/>
      <c r="PWF66" s="11"/>
      <c r="PWG66" s="11"/>
      <c r="PWH66" s="11"/>
      <c r="PWI66" s="11"/>
      <c r="PWJ66" s="11"/>
      <c r="PWK66" s="11"/>
      <c r="PWL66" s="11"/>
      <c r="PWM66" s="11"/>
      <c r="PWN66" s="11"/>
      <c r="PWO66" s="11"/>
      <c r="PWP66" s="11"/>
      <c r="PWQ66" s="11"/>
      <c r="PWR66" s="11"/>
      <c r="PWS66" s="11"/>
      <c r="PWT66" s="11"/>
      <c r="PWU66" s="11"/>
      <c r="PWV66" s="11"/>
      <c r="PWW66" s="11"/>
      <c r="PWX66" s="11"/>
      <c r="PWY66" s="11"/>
      <c r="PWZ66" s="11"/>
      <c r="PXA66" s="11"/>
      <c r="PXB66" s="11"/>
      <c r="PXC66" s="11"/>
      <c r="PXD66" s="11"/>
      <c r="PXE66" s="11"/>
      <c r="PXF66" s="11"/>
      <c r="PXG66" s="11"/>
      <c r="PXH66" s="11"/>
      <c r="PXI66" s="11"/>
      <c r="PXJ66" s="11"/>
      <c r="PXK66" s="11"/>
      <c r="PXL66" s="11"/>
      <c r="PXM66" s="11"/>
      <c r="PXN66" s="11"/>
      <c r="PXO66" s="11"/>
      <c r="PXP66" s="11"/>
      <c r="PXQ66" s="11"/>
      <c r="PXR66" s="11"/>
      <c r="PXS66" s="11"/>
      <c r="PXT66" s="11"/>
      <c r="PXU66" s="11"/>
      <c r="PXV66" s="11"/>
      <c r="PXW66" s="11"/>
      <c r="PXX66" s="11"/>
      <c r="PXY66" s="11"/>
      <c r="PXZ66" s="11"/>
      <c r="PYA66" s="11"/>
      <c r="PYB66" s="11"/>
      <c r="PYC66" s="11"/>
      <c r="PYD66" s="11"/>
      <c r="PYE66" s="11"/>
      <c r="PYF66" s="11"/>
      <c r="PYG66" s="11"/>
      <c r="PYH66" s="11"/>
      <c r="PYI66" s="11"/>
      <c r="PYJ66" s="11"/>
      <c r="PYK66" s="11"/>
      <c r="PYL66" s="11"/>
      <c r="PYM66" s="11"/>
      <c r="PYN66" s="11"/>
      <c r="PYO66" s="11"/>
      <c r="PYP66" s="11"/>
      <c r="PYQ66" s="11"/>
      <c r="PYR66" s="11"/>
      <c r="PYS66" s="11"/>
      <c r="PYT66" s="11"/>
      <c r="PYU66" s="11"/>
      <c r="PYV66" s="11"/>
      <c r="PYW66" s="11"/>
      <c r="PYX66" s="11"/>
      <c r="PYY66" s="11"/>
      <c r="PYZ66" s="11"/>
      <c r="PZA66" s="11"/>
      <c r="PZB66" s="11"/>
      <c r="PZC66" s="11"/>
      <c r="PZD66" s="11"/>
      <c r="PZE66" s="11"/>
      <c r="PZF66" s="11"/>
      <c r="PZG66" s="11"/>
      <c r="PZH66" s="11"/>
      <c r="PZI66" s="11"/>
      <c r="PZJ66" s="11"/>
      <c r="PZK66" s="11"/>
      <c r="PZL66" s="11"/>
      <c r="PZM66" s="11"/>
      <c r="PZN66" s="11"/>
      <c r="PZO66" s="11"/>
      <c r="PZP66" s="11"/>
      <c r="PZQ66" s="11"/>
      <c r="PZR66" s="11"/>
      <c r="PZS66" s="11"/>
      <c r="PZT66" s="11"/>
      <c r="PZU66" s="11"/>
      <c r="PZV66" s="11"/>
      <c r="PZW66" s="11"/>
      <c r="PZX66" s="11"/>
      <c r="PZY66" s="11"/>
      <c r="PZZ66" s="11"/>
      <c r="QAA66" s="11"/>
      <c r="QAB66" s="11"/>
      <c r="QAC66" s="11"/>
      <c r="QAD66" s="11"/>
      <c r="QAE66" s="11"/>
      <c r="QAF66" s="11"/>
      <c r="QAG66" s="11"/>
      <c r="QAH66" s="11"/>
      <c r="QAI66" s="11"/>
      <c r="QAJ66" s="11"/>
      <c r="QAK66" s="11"/>
      <c r="QAL66" s="11"/>
      <c r="QAM66" s="11"/>
      <c r="QAN66" s="11"/>
      <c r="QAO66" s="11"/>
      <c r="QAP66" s="11"/>
      <c r="QAQ66" s="11"/>
      <c r="QAR66" s="11"/>
      <c r="QAS66" s="11"/>
      <c r="QAT66" s="11"/>
      <c r="QAU66" s="11"/>
      <c r="QAV66" s="11"/>
      <c r="QAW66" s="11"/>
      <c r="QAX66" s="11"/>
      <c r="QAY66" s="11"/>
      <c r="QAZ66" s="11"/>
      <c r="QBA66" s="11"/>
      <c r="QBB66" s="11"/>
      <c r="QBC66" s="11"/>
      <c r="QBD66" s="11"/>
      <c r="QBE66" s="11"/>
      <c r="QBF66" s="11"/>
      <c r="QBG66" s="11"/>
      <c r="QBH66" s="11"/>
      <c r="QBI66" s="11"/>
      <c r="QBJ66" s="11"/>
      <c r="QBK66" s="11"/>
      <c r="QBL66" s="11"/>
      <c r="QBM66" s="11"/>
      <c r="QBN66" s="11"/>
      <c r="QBO66" s="11"/>
      <c r="QBP66" s="11"/>
      <c r="QBQ66" s="11"/>
      <c r="QBR66" s="11"/>
      <c r="QBS66" s="11"/>
      <c r="QBT66" s="11"/>
      <c r="QBU66" s="11"/>
      <c r="QBV66" s="11"/>
      <c r="QBW66" s="11"/>
      <c r="QBX66" s="11"/>
      <c r="QBY66" s="11"/>
      <c r="QBZ66" s="11"/>
      <c r="QCA66" s="11"/>
      <c r="QCB66" s="11"/>
      <c r="QCC66" s="11"/>
      <c r="QCD66" s="11"/>
      <c r="QCE66" s="11"/>
      <c r="QCF66" s="11"/>
      <c r="QCG66" s="11"/>
      <c r="QCH66" s="11"/>
      <c r="QCI66" s="11"/>
      <c r="QCJ66" s="11"/>
      <c r="QCK66" s="11"/>
      <c r="QCL66" s="11"/>
      <c r="QCM66" s="11"/>
      <c r="QCN66" s="11"/>
      <c r="QCO66" s="11"/>
      <c r="QCP66" s="11"/>
      <c r="QCQ66" s="11"/>
      <c r="QCR66" s="11"/>
      <c r="QCS66" s="11"/>
      <c r="QCT66" s="11"/>
      <c r="QCU66" s="11"/>
      <c r="QCV66" s="11"/>
      <c r="QCW66" s="11"/>
      <c r="QCX66" s="11"/>
      <c r="QCY66" s="11"/>
      <c r="QCZ66" s="11"/>
      <c r="QDA66" s="11"/>
      <c r="QDB66" s="11"/>
      <c r="QDC66" s="11"/>
      <c r="QDD66" s="11"/>
      <c r="QDE66" s="11"/>
      <c r="QDF66" s="11"/>
      <c r="QDG66" s="11"/>
      <c r="QDH66" s="11"/>
      <c r="QDI66" s="11"/>
      <c r="QDJ66" s="11"/>
      <c r="QDK66" s="11"/>
      <c r="QDL66" s="11"/>
      <c r="QDM66" s="11"/>
      <c r="QDN66" s="11"/>
      <c r="QDO66" s="11"/>
      <c r="QDP66" s="11"/>
      <c r="QDQ66" s="11"/>
      <c r="QDR66" s="11"/>
      <c r="QDS66" s="11"/>
      <c r="QDT66" s="11"/>
      <c r="QDU66" s="11"/>
      <c r="QDV66" s="11"/>
      <c r="QDW66" s="11"/>
      <c r="QDX66" s="11"/>
      <c r="QDY66" s="11"/>
      <c r="QDZ66" s="11"/>
      <c r="QEA66" s="11"/>
      <c r="QEB66" s="11"/>
      <c r="QEC66" s="11"/>
      <c r="QED66" s="11"/>
      <c r="QEE66" s="11"/>
      <c r="QEF66" s="11"/>
      <c r="QEG66" s="11"/>
      <c r="QEH66" s="11"/>
      <c r="QEI66" s="11"/>
      <c r="QEJ66" s="11"/>
      <c r="QEK66" s="11"/>
      <c r="QEL66" s="11"/>
      <c r="QEM66" s="11"/>
      <c r="QEN66" s="11"/>
      <c r="QEO66" s="11"/>
      <c r="QEP66" s="11"/>
      <c r="QEQ66" s="11"/>
      <c r="QER66" s="11"/>
      <c r="QES66" s="11"/>
      <c r="QET66" s="11"/>
      <c r="QEU66" s="11"/>
      <c r="QEV66" s="11"/>
      <c r="QEW66" s="11"/>
      <c r="QEX66" s="11"/>
      <c r="QEY66" s="11"/>
      <c r="QEZ66" s="11"/>
      <c r="QFA66" s="11"/>
      <c r="QFB66" s="11"/>
      <c r="QFC66" s="11"/>
      <c r="QFD66" s="11"/>
      <c r="QFE66" s="11"/>
      <c r="QFF66" s="11"/>
      <c r="QFG66" s="11"/>
      <c r="QFH66" s="11"/>
      <c r="QFI66" s="11"/>
      <c r="QFJ66" s="11"/>
      <c r="QFK66" s="11"/>
      <c r="QFL66" s="11"/>
      <c r="QFM66" s="11"/>
      <c r="QFN66" s="11"/>
      <c r="QFO66" s="11"/>
      <c r="QFP66" s="11"/>
      <c r="QFQ66" s="11"/>
      <c r="QFR66" s="11"/>
      <c r="QFS66" s="11"/>
      <c r="QFT66" s="11"/>
      <c r="QFU66" s="11"/>
      <c r="QFV66" s="11"/>
      <c r="QFW66" s="11"/>
      <c r="QFX66" s="11"/>
      <c r="QFY66" s="11"/>
      <c r="QFZ66" s="11"/>
      <c r="QGA66" s="11"/>
      <c r="QGB66" s="11"/>
      <c r="QGC66" s="11"/>
      <c r="QGD66" s="11"/>
      <c r="QGE66" s="11"/>
      <c r="QGF66" s="11"/>
      <c r="QGG66" s="11"/>
      <c r="QGH66" s="11"/>
      <c r="QGI66" s="11"/>
      <c r="QGJ66" s="11"/>
      <c r="QGK66" s="11"/>
      <c r="QGL66" s="11"/>
      <c r="QGM66" s="11"/>
      <c r="QGN66" s="11"/>
      <c r="QGO66" s="11"/>
      <c r="QGP66" s="11"/>
      <c r="QGQ66" s="11"/>
      <c r="QGR66" s="11"/>
      <c r="QGS66" s="11"/>
      <c r="QGT66" s="11"/>
      <c r="QGU66" s="11"/>
      <c r="QGV66" s="11"/>
      <c r="QGW66" s="11"/>
      <c r="QGX66" s="11"/>
      <c r="QGY66" s="11"/>
      <c r="QGZ66" s="11"/>
      <c r="QHA66" s="11"/>
      <c r="QHB66" s="11"/>
      <c r="QHC66" s="11"/>
      <c r="QHD66" s="11"/>
      <c r="QHE66" s="11"/>
      <c r="QHF66" s="11"/>
      <c r="QHG66" s="11"/>
      <c r="QHH66" s="11"/>
      <c r="QHI66" s="11"/>
      <c r="QHJ66" s="11"/>
      <c r="QHK66" s="11"/>
      <c r="QHL66" s="11"/>
      <c r="QHM66" s="11"/>
      <c r="QHN66" s="11"/>
      <c r="QHO66" s="11"/>
      <c r="QHP66" s="11"/>
      <c r="QHQ66" s="11"/>
      <c r="QHR66" s="11"/>
      <c r="QHS66" s="11"/>
      <c r="QHT66" s="11"/>
      <c r="QHU66" s="11"/>
      <c r="QHV66" s="11"/>
      <c r="QHW66" s="11"/>
      <c r="QHX66" s="11"/>
      <c r="QHY66" s="11"/>
      <c r="QHZ66" s="11"/>
      <c r="QIA66" s="11"/>
      <c r="QIB66" s="11"/>
      <c r="QIC66" s="11"/>
      <c r="QID66" s="11"/>
      <c r="QIE66" s="11"/>
      <c r="QIF66" s="11"/>
      <c r="QIG66" s="11"/>
      <c r="QIH66" s="11"/>
      <c r="QII66" s="11"/>
      <c r="QIJ66" s="11"/>
      <c r="QIK66" s="11"/>
      <c r="QIL66" s="11"/>
      <c r="QIM66" s="11"/>
      <c r="QIN66" s="11"/>
      <c r="QIO66" s="11"/>
      <c r="QIP66" s="11"/>
      <c r="QIQ66" s="11"/>
      <c r="QIR66" s="11"/>
      <c r="QIS66" s="11"/>
      <c r="QIT66" s="11"/>
      <c r="QIU66" s="11"/>
      <c r="QIV66" s="11"/>
      <c r="QIW66" s="11"/>
      <c r="QIX66" s="11"/>
      <c r="QIY66" s="11"/>
      <c r="QIZ66" s="11"/>
      <c r="QJA66" s="11"/>
      <c r="QJB66" s="11"/>
      <c r="QJC66" s="11"/>
      <c r="QJD66" s="11"/>
      <c r="QJE66" s="11"/>
      <c r="QJF66" s="11"/>
      <c r="QJG66" s="11"/>
      <c r="QJH66" s="11"/>
      <c r="QJI66" s="11"/>
      <c r="QJJ66" s="11"/>
      <c r="QJK66" s="11"/>
      <c r="QJL66" s="11"/>
      <c r="QJM66" s="11"/>
      <c r="QJN66" s="11"/>
      <c r="QJO66" s="11"/>
      <c r="QJP66" s="11"/>
      <c r="QJQ66" s="11"/>
      <c r="QJR66" s="11"/>
      <c r="QJS66" s="11"/>
      <c r="QJT66" s="11"/>
      <c r="QJU66" s="11"/>
      <c r="QJV66" s="11"/>
      <c r="QJW66" s="11"/>
      <c r="QJX66" s="11"/>
      <c r="QJY66" s="11"/>
      <c r="QJZ66" s="11"/>
      <c r="QKA66" s="11"/>
      <c r="QKB66" s="11"/>
      <c r="QKC66" s="11"/>
      <c r="QKD66" s="11"/>
      <c r="QKE66" s="11"/>
      <c r="QKF66" s="11"/>
      <c r="QKG66" s="11"/>
      <c r="QKH66" s="11"/>
      <c r="QKI66" s="11"/>
      <c r="QKJ66" s="11"/>
      <c r="QKK66" s="11"/>
      <c r="QKL66" s="11"/>
      <c r="QKM66" s="11"/>
      <c r="QKN66" s="11"/>
      <c r="QKO66" s="11"/>
      <c r="QKP66" s="11"/>
      <c r="QKQ66" s="11"/>
      <c r="QKR66" s="11"/>
      <c r="QKS66" s="11"/>
      <c r="QKT66" s="11"/>
      <c r="QKU66" s="11"/>
      <c r="QKV66" s="11"/>
      <c r="QKW66" s="11"/>
      <c r="QKX66" s="11"/>
      <c r="QKY66" s="11"/>
      <c r="QKZ66" s="11"/>
      <c r="QLA66" s="11"/>
      <c r="QLB66" s="11"/>
      <c r="QLC66" s="11"/>
      <c r="QLD66" s="11"/>
      <c r="QLE66" s="11"/>
      <c r="QLF66" s="11"/>
      <c r="QLG66" s="11"/>
      <c r="QLH66" s="11"/>
      <c r="QLI66" s="11"/>
      <c r="QLJ66" s="11"/>
      <c r="QLK66" s="11"/>
      <c r="QLL66" s="11"/>
      <c r="QLM66" s="11"/>
      <c r="QLN66" s="11"/>
      <c r="QLO66" s="11"/>
      <c r="QLP66" s="11"/>
      <c r="QLQ66" s="11"/>
      <c r="QLR66" s="11"/>
      <c r="QLS66" s="11"/>
      <c r="QLT66" s="11"/>
      <c r="QLU66" s="11"/>
      <c r="QLV66" s="11"/>
      <c r="QLW66" s="11"/>
      <c r="QLX66" s="11"/>
      <c r="QLY66" s="11"/>
      <c r="QLZ66" s="11"/>
      <c r="QMA66" s="11"/>
      <c r="QMB66" s="11"/>
      <c r="QMC66" s="11"/>
      <c r="QMD66" s="11"/>
      <c r="QME66" s="11"/>
      <c r="QMF66" s="11"/>
      <c r="QMG66" s="11"/>
      <c r="QMH66" s="11"/>
      <c r="QMI66" s="11"/>
      <c r="QMJ66" s="11"/>
      <c r="QMK66" s="11"/>
      <c r="QML66" s="11"/>
      <c r="QMM66" s="11"/>
      <c r="QMN66" s="11"/>
      <c r="QMO66" s="11"/>
      <c r="QMP66" s="11"/>
      <c r="QMQ66" s="11"/>
      <c r="QMR66" s="11"/>
      <c r="QMS66" s="11"/>
      <c r="QMT66" s="11"/>
      <c r="QMU66" s="11"/>
      <c r="QMV66" s="11"/>
      <c r="QMW66" s="11"/>
      <c r="QMX66" s="11"/>
      <c r="QMY66" s="11"/>
      <c r="QMZ66" s="11"/>
      <c r="QNA66" s="11"/>
      <c r="QNB66" s="11"/>
      <c r="QNC66" s="11"/>
      <c r="QND66" s="11"/>
      <c r="QNE66" s="11"/>
      <c r="QNF66" s="11"/>
      <c r="QNG66" s="11"/>
      <c r="QNH66" s="11"/>
      <c r="QNI66" s="11"/>
      <c r="QNJ66" s="11"/>
      <c r="QNK66" s="11"/>
      <c r="QNL66" s="11"/>
      <c r="QNM66" s="11"/>
      <c r="QNN66" s="11"/>
      <c r="QNO66" s="11"/>
      <c r="QNP66" s="11"/>
      <c r="QNQ66" s="11"/>
      <c r="QNR66" s="11"/>
      <c r="QNS66" s="11"/>
      <c r="QNT66" s="11"/>
      <c r="QNU66" s="11"/>
      <c r="QNV66" s="11"/>
      <c r="QNW66" s="11"/>
      <c r="QNX66" s="11"/>
      <c r="QNY66" s="11"/>
      <c r="QNZ66" s="11"/>
      <c r="QOA66" s="11"/>
      <c r="QOB66" s="11"/>
      <c r="QOC66" s="11"/>
      <c r="QOD66" s="11"/>
      <c r="QOE66" s="11"/>
      <c r="QOF66" s="11"/>
      <c r="QOG66" s="11"/>
      <c r="QOH66" s="11"/>
      <c r="QOI66" s="11"/>
      <c r="QOJ66" s="11"/>
      <c r="QOK66" s="11"/>
      <c r="QOL66" s="11"/>
      <c r="QOM66" s="11"/>
      <c r="QON66" s="11"/>
      <c r="QOO66" s="11"/>
      <c r="QOP66" s="11"/>
      <c r="QOQ66" s="11"/>
      <c r="QOR66" s="11"/>
      <c r="QOS66" s="11"/>
      <c r="QOT66" s="11"/>
      <c r="QOU66" s="11"/>
      <c r="QOV66" s="11"/>
      <c r="QOW66" s="11"/>
      <c r="QOX66" s="11"/>
      <c r="QOY66" s="11"/>
      <c r="QOZ66" s="11"/>
      <c r="QPA66" s="11"/>
      <c r="QPB66" s="11"/>
      <c r="QPC66" s="11"/>
      <c r="QPD66" s="11"/>
      <c r="QPE66" s="11"/>
      <c r="QPF66" s="11"/>
      <c r="QPG66" s="11"/>
      <c r="QPH66" s="11"/>
      <c r="QPI66" s="11"/>
      <c r="QPJ66" s="11"/>
      <c r="QPK66" s="11"/>
      <c r="QPL66" s="11"/>
      <c r="QPM66" s="11"/>
      <c r="QPN66" s="11"/>
      <c r="QPO66" s="11"/>
      <c r="QPP66" s="11"/>
      <c r="QPQ66" s="11"/>
      <c r="QPR66" s="11"/>
      <c r="QPS66" s="11"/>
      <c r="QPT66" s="11"/>
      <c r="QPU66" s="11"/>
      <c r="QPV66" s="11"/>
      <c r="QPW66" s="11"/>
      <c r="QPX66" s="11"/>
      <c r="QPY66" s="11"/>
      <c r="QPZ66" s="11"/>
      <c r="QQA66" s="11"/>
      <c r="QQB66" s="11"/>
      <c r="QQC66" s="11"/>
      <c r="QQD66" s="11"/>
      <c r="QQE66" s="11"/>
      <c r="QQF66" s="11"/>
      <c r="QQG66" s="11"/>
      <c r="QQH66" s="11"/>
      <c r="QQI66" s="11"/>
      <c r="QQJ66" s="11"/>
      <c r="QQK66" s="11"/>
      <c r="QQL66" s="11"/>
      <c r="QQM66" s="11"/>
      <c r="QQN66" s="11"/>
      <c r="QQO66" s="11"/>
      <c r="QQP66" s="11"/>
      <c r="QQQ66" s="11"/>
      <c r="QQR66" s="11"/>
      <c r="QQS66" s="11"/>
      <c r="QQT66" s="11"/>
      <c r="QQU66" s="11"/>
      <c r="QQV66" s="11"/>
      <c r="QQW66" s="11"/>
      <c r="QQX66" s="11"/>
      <c r="QQY66" s="11"/>
      <c r="QQZ66" s="11"/>
      <c r="QRA66" s="11"/>
      <c r="QRB66" s="11"/>
      <c r="QRC66" s="11"/>
      <c r="QRD66" s="11"/>
      <c r="QRE66" s="11"/>
      <c r="QRF66" s="11"/>
      <c r="QRG66" s="11"/>
      <c r="QRH66" s="11"/>
      <c r="QRI66" s="11"/>
      <c r="QRJ66" s="11"/>
      <c r="QRK66" s="11"/>
      <c r="QRL66" s="11"/>
      <c r="QRM66" s="11"/>
      <c r="QRN66" s="11"/>
      <c r="QRO66" s="11"/>
      <c r="QRP66" s="11"/>
      <c r="QRQ66" s="11"/>
      <c r="QRR66" s="11"/>
      <c r="QRS66" s="11"/>
      <c r="QRT66" s="11"/>
      <c r="QRU66" s="11"/>
      <c r="QRV66" s="11"/>
      <c r="QRW66" s="11"/>
      <c r="QRX66" s="11"/>
      <c r="QRY66" s="11"/>
      <c r="QRZ66" s="11"/>
      <c r="QSA66" s="11"/>
      <c r="QSB66" s="11"/>
      <c r="QSC66" s="11"/>
      <c r="QSD66" s="11"/>
      <c r="QSE66" s="11"/>
      <c r="QSF66" s="11"/>
      <c r="QSG66" s="11"/>
      <c r="QSH66" s="11"/>
      <c r="QSI66" s="11"/>
      <c r="QSJ66" s="11"/>
      <c r="QSK66" s="11"/>
      <c r="QSL66" s="11"/>
      <c r="QSM66" s="11"/>
      <c r="QSN66" s="11"/>
      <c r="QSO66" s="11"/>
      <c r="QSP66" s="11"/>
      <c r="QSQ66" s="11"/>
      <c r="QSR66" s="11"/>
      <c r="QSS66" s="11"/>
      <c r="QST66" s="11"/>
      <c r="QSU66" s="11"/>
      <c r="QSV66" s="11"/>
      <c r="QSW66" s="11"/>
      <c r="QSX66" s="11"/>
      <c r="QSY66" s="11"/>
      <c r="QSZ66" s="11"/>
      <c r="QTA66" s="11"/>
      <c r="QTB66" s="11"/>
      <c r="QTC66" s="11"/>
      <c r="QTD66" s="11"/>
      <c r="QTE66" s="11"/>
      <c r="QTF66" s="11"/>
      <c r="QTG66" s="11"/>
      <c r="QTH66" s="11"/>
      <c r="QTI66" s="11"/>
      <c r="QTJ66" s="11"/>
      <c r="QTK66" s="11"/>
      <c r="QTL66" s="11"/>
      <c r="QTM66" s="11"/>
      <c r="QTN66" s="11"/>
      <c r="QTO66" s="11"/>
      <c r="QTP66" s="11"/>
      <c r="QTQ66" s="11"/>
      <c r="QTR66" s="11"/>
      <c r="QTS66" s="11"/>
      <c r="QTT66" s="11"/>
      <c r="QTU66" s="11"/>
      <c r="QTV66" s="11"/>
      <c r="QTW66" s="11"/>
      <c r="QTX66" s="11"/>
      <c r="QTY66" s="11"/>
      <c r="QTZ66" s="11"/>
      <c r="QUA66" s="11"/>
      <c r="QUB66" s="11"/>
      <c r="QUC66" s="11"/>
      <c r="QUD66" s="11"/>
      <c r="QUE66" s="11"/>
      <c r="QUF66" s="11"/>
      <c r="QUG66" s="11"/>
      <c r="QUH66" s="11"/>
      <c r="QUI66" s="11"/>
      <c r="QUJ66" s="11"/>
      <c r="QUK66" s="11"/>
      <c r="QUL66" s="11"/>
      <c r="QUM66" s="11"/>
      <c r="QUN66" s="11"/>
      <c r="QUO66" s="11"/>
      <c r="QUP66" s="11"/>
      <c r="QUQ66" s="11"/>
      <c r="QUR66" s="11"/>
      <c r="QUS66" s="11"/>
      <c r="QUT66" s="11"/>
      <c r="QUU66" s="11"/>
      <c r="QUV66" s="11"/>
      <c r="QUW66" s="11"/>
      <c r="QUX66" s="11"/>
      <c r="QUY66" s="11"/>
      <c r="QUZ66" s="11"/>
      <c r="QVA66" s="11"/>
      <c r="QVB66" s="11"/>
      <c r="QVC66" s="11"/>
      <c r="QVD66" s="11"/>
      <c r="QVE66" s="11"/>
      <c r="QVF66" s="11"/>
      <c r="QVG66" s="11"/>
      <c r="QVH66" s="11"/>
      <c r="QVI66" s="11"/>
      <c r="QVJ66" s="11"/>
      <c r="QVK66" s="11"/>
      <c r="QVL66" s="11"/>
      <c r="QVM66" s="11"/>
      <c r="QVN66" s="11"/>
      <c r="QVO66" s="11"/>
      <c r="QVP66" s="11"/>
      <c r="QVQ66" s="11"/>
      <c r="QVR66" s="11"/>
      <c r="QVS66" s="11"/>
      <c r="QVT66" s="11"/>
      <c r="QVU66" s="11"/>
      <c r="QVV66" s="11"/>
      <c r="QVW66" s="11"/>
      <c r="QVX66" s="11"/>
      <c r="QVY66" s="11"/>
      <c r="QVZ66" s="11"/>
      <c r="QWA66" s="11"/>
      <c r="QWB66" s="11"/>
      <c r="QWC66" s="11"/>
      <c r="QWD66" s="11"/>
      <c r="QWE66" s="11"/>
      <c r="QWF66" s="11"/>
      <c r="QWG66" s="11"/>
      <c r="QWH66" s="11"/>
      <c r="QWI66" s="11"/>
      <c r="QWJ66" s="11"/>
      <c r="QWK66" s="11"/>
      <c r="QWL66" s="11"/>
      <c r="QWM66" s="11"/>
      <c r="QWN66" s="11"/>
      <c r="QWO66" s="11"/>
      <c r="QWP66" s="11"/>
      <c r="QWQ66" s="11"/>
      <c r="QWR66" s="11"/>
      <c r="QWS66" s="11"/>
      <c r="QWT66" s="11"/>
      <c r="QWU66" s="11"/>
      <c r="QWV66" s="11"/>
      <c r="QWW66" s="11"/>
      <c r="QWX66" s="11"/>
      <c r="QWY66" s="11"/>
      <c r="QWZ66" s="11"/>
      <c r="QXA66" s="11"/>
      <c r="QXB66" s="11"/>
      <c r="QXC66" s="11"/>
      <c r="QXD66" s="11"/>
      <c r="QXE66" s="11"/>
      <c r="QXF66" s="11"/>
      <c r="QXG66" s="11"/>
      <c r="QXH66" s="11"/>
      <c r="QXI66" s="11"/>
      <c r="QXJ66" s="11"/>
      <c r="QXK66" s="11"/>
      <c r="QXL66" s="11"/>
      <c r="QXM66" s="11"/>
      <c r="QXN66" s="11"/>
      <c r="QXO66" s="11"/>
      <c r="QXP66" s="11"/>
      <c r="QXQ66" s="11"/>
      <c r="QXR66" s="11"/>
      <c r="QXS66" s="11"/>
      <c r="QXT66" s="11"/>
      <c r="QXU66" s="11"/>
      <c r="QXV66" s="11"/>
      <c r="QXW66" s="11"/>
      <c r="QXX66" s="11"/>
      <c r="QXY66" s="11"/>
      <c r="QXZ66" s="11"/>
      <c r="QYA66" s="11"/>
      <c r="QYB66" s="11"/>
      <c r="QYC66" s="11"/>
      <c r="QYD66" s="11"/>
      <c r="QYE66" s="11"/>
      <c r="QYF66" s="11"/>
      <c r="QYG66" s="11"/>
      <c r="QYH66" s="11"/>
      <c r="QYI66" s="11"/>
      <c r="QYJ66" s="11"/>
      <c r="QYK66" s="11"/>
      <c r="QYL66" s="11"/>
      <c r="QYM66" s="11"/>
      <c r="QYN66" s="11"/>
      <c r="QYO66" s="11"/>
      <c r="QYP66" s="11"/>
      <c r="QYQ66" s="11"/>
      <c r="QYR66" s="11"/>
      <c r="QYS66" s="11"/>
      <c r="QYT66" s="11"/>
      <c r="QYU66" s="11"/>
      <c r="QYV66" s="11"/>
      <c r="QYW66" s="11"/>
      <c r="QYX66" s="11"/>
      <c r="QYY66" s="11"/>
      <c r="QYZ66" s="11"/>
      <c r="QZA66" s="11"/>
      <c r="QZB66" s="11"/>
      <c r="QZC66" s="11"/>
      <c r="QZD66" s="11"/>
      <c r="QZE66" s="11"/>
      <c r="QZF66" s="11"/>
      <c r="QZG66" s="11"/>
      <c r="QZH66" s="11"/>
      <c r="QZI66" s="11"/>
      <c r="QZJ66" s="11"/>
      <c r="QZK66" s="11"/>
      <c r="QZL66" s="11"/>
      <c r="QZM66" s="11"/>
      <c r="QZN66" s="11"/>
      <c r="QZO66" s="11"/>
      <c r="QZP66" s="11"/>
      <c r="QZQ66" s="11"/>
      <c r="QZR66" s="11"/>
      <c r="QZS66" s="11"/>
      <c r="QZT66" s="11"/>
      <c r="QZU66" s="11"/>
      <c r="QZV66" s="11"/>
      <c r="QZW66" s="11"/>
      <c r="QZX66" s="11"/>
      <c r="QZY66" s="11"/>
      <c r="QZZ66" s="11"/>
      <c r="RAA66" s="11"/>
      <c r="RAB66" s="11"/>
      <c r="RAC66" s="11"/>
      <c r="RAD66" s="11"/>
      <c r="RAE66" s="11"/>
      <c r="RAF66" s="11"/>
      <c r="RAG66" s="11"/>
      <c r="RAH66" s="11"/>
      <c r="RAI66" s="11"/>
      <c r="RAJ66" s="11"/>
      <c r="RAK66" s="11"/>
      <c r="RAL66" s="11"/>
      <c r="RAM66" s="11"/>
      <c r="RAN66" s="11"/>
      <c r="RAO66" s="11"/>
      <c r="RAP66" s="11"/>
      <c r="RAQ66" s="11"/>
      <c r="RAR66" s="11"/>
      <c r="RAS66" s="11"/>
      <c r="RAT66" s="11"/>
      <c r="RAU66" s="11"/>
      <c r="RAV66" s="11"/>
      <c r="RAW66" s="11"/>
      <c r="RAX66" s="11"/>
      <c r="RAY66" s="11"/>
      <c r="RAZ66" s="11"/>
      <c r="RBA66" s="11"/>
      <c r="RBB66" s="11"/>
      <c r="RBC66" s="11"/>
      <c r="RBD66" s="11"/>
      <c r="RBE66" s="11"/>
      <c r="RBF66" s="11"/>
      <c r="RBG66" s="11"/>
      <c r="RBH66" s="11"/>
      <c r="RBI66" s="11"/>
      <c r="RBJ66" s="11"/>
      <c r="RBK66" s="11"/>
      <c r="RBL66" s="11"/>
      <c r="RBM66" s="11"/>
      <c r="RBN66" s="11"/>
      <c r="RBO66" s="11"/>
      <c r="RBP66" s="11"/>
      <c r="RBQ66" s="11"/>
      <c r="RBR66" s="11"/>
      <c r="RBS66" s="11"/>
      <c r="RBT66" s="11"/>
      <c r="RBU66" s="11"/>
      <c r="RBV66" s="11"/>
      <c r="RBW66" s="11"/>
      <c r="RBX66" s="11"/>
      <c r="RBY66" s="11"/>
      <c r="RBZ66" s="11"/>
      <c r="RCA66" s="11"/>
      <c r="RCB66" s="11"/>
      <c r="RCC66" s="11"/>
      <c r="RCD66" s="11"/>
      <c r="RCE66" s="11"/>
      <c r="RCF66" s="11"/>
      <c r="RCG66" s="11"/>
      <c r="RCH66" s="11"/>
      <c r="RCI66" s="11"/>
      <c r="RCJ66" s="11"/>
      <c r="RCK66" s="11"/>
      <c r="RCL66" s="11"/>
      <c r="RCM66" s="11"/>
      <c r="RCN66" s="11"/>
      <c r="RCO66" s="11"/>
      <c r="RCP66" s="11"/>
      <c r="RCQ66" s="11"/>
      <c r="RCR66" s="11"/>
      <c r="RCS66" s="11"/>
      <c r="RCT66" s="11"/>
      <c r="RCU66" s="11"/>
      <c r="RCV66" s="11"/>
      <c r="RCW66" s="11"/>
      <c r="RCX66" s="11"/>
      <c r="RCY66" s="11"/>
      <c r="RCZ66" s="11"/>
      <c r="RDA66" s="11"/>
      <c r="RDB66" s="11"/>
      <c r="RDC66" s="11"/>
      <c r="RDD66" s="11"/>
      <c r="RDE66" s="11"/>
      <c r="RDF66" s="11"/>
      <c r="RDG66" s="11"/>
      <c r="RDH66" s="11"/>
      <c r="RDI66" s="11"/>
      <c r="RDJ66" s="11"/>
      <c r="RDK66" s="11"/>
      <c r="RDL66" s="11"/>
      <c r="RDM66" s="11"/>
      <c r="RDN66" s="11"/>
      <c r="RDO66" s="11"/>
      <c r="RDP66" s="11"/>
      <c r="RDQ66" s="11"/>
      <c r="RDR66" s="11"/>
      <c r="RDS66" s="11"/>
      <c r="RDT66" s="11"/>
      <c r="RDU66" s="11"/>
      <c r="RDV66" s="11"/>
      <c r="RDW66" s="11"/>
      <c r="RDX66" s="11"/>
      <c r="RDY66" s="11"/>
      <c r="RDZ66" s="11"/>
      <c r="REA66" s="11"/>
      <c r="REB66" s="11"/>
      <c r="REC66" s="11"/>
      <c r="RED66" s="11"/>
      <c r="REE66" s="11"/>
      <c r="REF66" s="11"/>
      <c r="REG66" s="11"/>
      <c r="REH66" s="11"/>
      <c r="REI66" s="11"/>
      <c r="REJ66" s="11"/>
      <c r="REK66" s="11"/>
      <c r="REL66" s="11"/>
      <c r="REM66" s="11"/>
      <c r="REN66" s="11"/>
      <c r="REO66" s="11"/>
      <c r="REP66" s="11"/>
      <c r="REQ66" s="11"/>
      <c r="RER66" s="11"/>
      <c r="RES66" s="11"/>
      <c r="RET66" s="11"/>
      <c r="REU66" s="11"/>
      <c r="REV66" s="11"/>
      <c r="REW66" s="11"/>
      <c r="REX66" s="11"/>
      <c r="REY66" s="11"/>
      <c r="REZ66" s="11"/>
      <c r="RFA66" s="11"/>
      <c r="RFB66" s="11"/>
      <c r="RFC66" s="11"/>
      <c r="RFD66" s="11"/>
      <c r="RFE66" s="11"/>
      <c r="RFF66" s="11"/>
      <c r="RFG66" s="11"/>
      <c r="RFH66" s="11"/>
      <c r="RFI66" s="11"/>
      <c r="RFJ66" s="11"/>
      <c r="RFK66" s="11"/>
      <c r="RFL66" s="11"/>
      <c r="RFM66" s="11"/>
      <c r="RFN66" s="11"/>
      <c r="RFO66" s="11"/>
      <c r="RFP66" s="11"/>
      <c r="RFQ66" s="11"/>
      <c r="RFR66" s="11"/>
      <c r="RFS66" s="11"/>
      <c r="RFT66" s="11"/>
      <c r="RFU66" s="11"/>
      <c r="RFV66" s="11"/>
      <c r="RFW66" s="11"/>
      <c r="RFX66" s="11"/>
      <c r="RFY66" s="11"/>
      <c r="RFZ66" s="11"/>
      <c r="RGA66" s="11"/>
      <c r="RGB66" s="11"/>
      <c r="RGC66" s="11"/>
      <c r="RGD66" s="11"/>
      <c r="RGE66" s="11"/>
      <c r="RGF66" s="11"/>
      <c r="RGG66" s="11"/>
      <c r="RGH66" s="11"/>
      <c r="RGI66" s="11"/>
      <c r="RGJ66" s="11"/>
      <c r="RGK66" s="11"/>
      <c r="RGL66" s="11"/>
      <c r="RGM66" s="11"/>
      <c r="RGN66" s="11"/>
      <c r="RGO66" s="11"/>
      <c r="RGP66" s="11"/>
      <c r="RGQ66" s="11"/>
      <c r="RGR66" s="11"/>
      <c r="RGS66" s="11"/>
      <c r="RGT66" s="11"/>
      <c r="RGU66" s="11"/>
      <c r="RGV66" s="11"/>
      <c r="RGW66" s="11"/>
      <c r="RGX66" s="11"/>
      <c r="RGY66" s="11"/>
      <c r="RGZ66" s="11"/>
      <c r="RHA66" s="11"/>
      <c r="RHB66" s="11"/>
      <c r="RHC66" s="11"/>
      <c r="RHD66" s="11"/>
      <c r="RHE66" s="11"/>
      <c r="RHF66" s="11"/>
      <c r="RHG66" s="11"/>
      <c r="RHH66" s="11"/>
      <c r="RHI66" s="11"/>
      <c r="RHJ66" s="11"/>
      <c r="RHK66" s="11"/>
      <c r="RHL66" s="11"/>
      <c r="RHM66" s="11"/>
      <c r="RHN66" s="11"/>
      <c r="RHO66" s="11"/>
      <c r="RHP66" s="11"/>
      <c r="RHQ66" s="11"/>
      <c r="RHR66" s="11"/>
      <c r="RHS66" s="11"/>
      <c r="RHT66" s="11"/>
      <c r="RHU66" s="11"/>
      <c r="RHV66" s="11"/>
      <c r="RHW66" s="11"/>
      <c r="RHX66" s="11"/>
      <c r="RHY66" s="11"/>
      <c r="RHZ66" s="11"/>
      <c r="RIA66" s="11"/>
      <c r="RIB66" s="11"/>
      <c r="RIC66" s="11"/>
      <c r="RID66" s="11"/>
      <c r="RIE66" s="11"/>
      <c r="RIF66" s="11"/>
      <c r="RIG66" s="11"/>
      <c r="RIH66" s="11"/>
      <c r="RII66" s="11"/>
      <c r="RIJ66" s="11"/>
      <c r="RIK66" s="11"/>
      <c r="RIL66" s="11"/>
      <c r="RIM66" s="11"/>
      <c r="RIN66" s="11"/>
      <c r="RIO66" s="11"/>
      <c r="RIP66" s="11"/>
      <c r="RIQ66" s="11"/>
      <c r="RIR66" s="11"/>
      <c r="RIS66" s="11"/>
      <c r="RIT66" s="11"/>
      <c r="RIU66" s="11"/>
      <c r="RIV66" s="11"/>
      <c r="RIW66" s="11"/>
      <c r="RIX66" s="11"/>
      <c r="RIY66" s="11"/>
      <c r="RIZ66" s="11"/>
      <c r="RJA66" s="11"/>
      <c r="RJB66" s="11"/>
      <c r="RJC66" s="11"/>
      <c r="RJD66" s="11"/>
      <c r="RJE66" s="11"/>
      <c r="RJF66" s="11"/>
      <c r="RJG66" s="11"/>
      <c r="RJH66" s="11"/>
      <c r="RJI66" s="11"/>
      <c r="RJJ66" s="11"/>
      <c r="RJK66" s="11"/>
      <c r="RJL66" s="11"/>
      <c r="RJM66" s="11"/>
      <c r="RJN66" s="11"/>
      <c r="RJO66" s="11"/>
      <c r="RJP66" s="11"/>
      <c r="RJQ66" s="11"/>
      <c r="RJR66" s="11"/>
      <c r="RJS66" s="11"/>
      <c r="RJT66" s="11"/>
      <c r="RJU66" s="11"/>
      <c r="RJV66" s="11"/>
      <c r="RJW66" s="11"/>
      <c r="RJX66" s="11"/>
      <c r="RJY66" s="11"/>
      <c r="RJZ66" s="11"/>
      <c r="RKA66" s="11"/>
      <c r="RKB66" s="11"/>
      <c r="RKC66" s="11"/>
      <c r="RKD66" s="11"/>
      <c r="RKE66" s="11"/>
      <c r="RKF66" s="11"/>
      <c r="RKG66" s="11"/>
      <c r="RKH66" s="11"/>
      <c r="RKI66" s="11"/>
      <c r="RKJ66" s="11"/>
      <c r="RKK66" s="11"/>
      <c r="RKL66" s="11"/>
      <c r="RKM66" s="11"/>
      <c r="RKN66" s="11"/>
      <c r="RKO66" s="11"/>
      <c r="RKP66" s="11"/>
      <c r="RKQ66" s="11"/>
      <c r="RKR66" s="11"/>
      <c r="RKS66" s="11"/>
      <c r="RKT66" s="11"/>
      <c r="RKU66" s="11"/>
      <c r="RKV66" s="11"/>
      <c r="RKW66" s="11"/>
      <c r="RKX66" s="11"/>
      <c r="RKY66" s="11"/>
      <c r="RKZ66" s="11"/>
      <c r="RLA66" s="11"/>
      <c r="RLB66" s="11"/>
      <c r="RLC66" s="11"/>
      <c r="RLD66" s="11"/>
      <c r="RLE66" s="11"/>
      <c r="RLF66" s="11"/>
      <c r="RLG66" s="11"/>
      <c r="RLH66" s="11"/>
      <c r="RLI66" s="11"/>
      <c r="RLJ66" s="11"/>
      <c r="RLK66" s="11"/>
      <c r="RLL66" s="11"/>
      <c r="RLM66" s="11"/>
      <c r="RLN66" s="11"/>
      <c r="RLO66" s="11"/>
      <c r="RLP66" s="11"/>
      <c r="RLQ66" s="11"/>
      <c r="RLR66" s="11"/>
      <c r="RLS66" s="11"/>
      <c r="RLT66" s="11"/>
      <c r="RLU66" s="11"/>
      <c r="RLV66" s="11"/>
      <c r="RLW66" s="11"/>
      <c r="RLX66" s="11"/>
      <c r="RLY66" s="11"/>
      <c r="RLZ66" s="11"/>
      <c r="RMA66" s="11"/>
      <c r="RMB66" s="11"/>
      <c r="RMC66" s="11"/>
      <c r="RMD66" s="11"/>
      <c r="RME66" s="11"/>
      <c r="RMF66" s="11"/>
      <c r="RMG66" s="11"/>
      <c r="RMH66" s="11"/>
      <c r="RMI66" s="11"/>
      <c r="RMJ66" s="11"/>
      <c r="RMK66" s="11"/>
      <c r="RML66" s="11"/>
      <c r="RMM66" s="11"/>
      <c r="RMN66" s="11"/>
      <c r="RMO66" s="11"/>
      <c r="RMP66" s="11"/>
      <c r="RMQ66" s="11"/>
      <c r="RMR66" s="11"/>
      <c r="RMS66" s="11"/>
      <c r="RMT66" s="11"/>
      <c r="RMU66" s="11"/>
      <c r="RMV66" s="11"/>
      <c r="RMW66" s="11"/>
      <c r="RMX66" s="11"/>
      <c r="RMY66" s="11"/>
      <c r="RMZ66" s="11"/>
      <c r="RNA66" s="11"/>
      <c r="RNB66" s="11"/>
      <c r="RNC66" s="11"/>
      <c r="RND66" s="11"/>
      <c r="RNE66" s="11"/>
      <c r="RNF66" s="11"/>
      <c r="RNG66" s="11"/>
      <c r="RNH66" s="11"/>
      <c r="RNI66" s="11"/>
      <c r="RNJ66" s="11"/>
      <c r="RNK66" s="11"/>
      <c r="RNL66" s="11"/>
      <c r="RNM66" s="11"/>
      <c r="RNN66" s="11"/>
      <c r="RNO66" s="11"/>
      <c r="RNP66" s="11"/>
      <c r="RNQ66" s="11"/>
      <c r="RNR66" s="11"/>
      <c r="RNS66" s="11"/>
      <c r="RNT66" s="11"/>
      <c r="RNU66" s="11"/>
      <c r="RNV66" s="11"/>
      <c r="RNW66" s="11"/>
      <c r="RNX66" s="11"/>
      <c r="RNY66" s="11"/>
      <c r="RNZ66" s="11"/>
      <c r="ROA66" s="11"/>
      <c r="ROB66" s="11"/>
      <c r="ROC66" s="11"/>
      <c r="ROD66" s="11"/>
      <c r="ROE66" s="11"/>
      <c r="ROF66" s="11"/>
      <c r="ROG66" s="11"/>
      <c r="ROH66" s="11"/>
      <c r="ROI66" s="11"/>
      <c r="ROJ66" s="11"/>
      <c r="ROK66" s="11"/>
      <c r="ROL66" s="11"/>
      <c r="ROM66" s="11"/>
      <c r="RON66" s="11"/>
      <c r="ROO66" s="11"/>
      <c r="ROP66" s="11"/>
      <c r="ROQ66" s="11"/>
      <c r="ROR66" s="11"/>
      <c r="ROS66" s="11"/>
      <c r="ROT66" s="11"/>
      <c r="ROU66" s="11"/>
      <c r="ROV66" s="11"/>
      <c r="ROW66" s="11"/>
      <c r="ROX66" s="11"/>
      <c r="ROY66" s="11"/>
      <c r="ROZ66" s="11"/>
      <c r="RPA66" s="11"/>
      <c r="RPB66" s="11"/>
      <c r="RPC66" s="11"/>
      <c r="RPD66" s="11"/>
      <c r="RPE66" s="11"/>
      <c r="RPF66" s="11"/>
      <c r="RPG66" s="11"/>
      <c r="RPH66" s="11"/>
      <c r="RPI66" s="11"/>
      <c r="RPJ66" s="11"/>
      <c r="RPK66" s="11"/>
      <c r="RPL66" s="11"/>
      <c r="RPM66" s="11"/>
      <c r="RPN66" s="11"/>
      <c r="RPO66" s="11"/>
      <c r="RPP66" s="11"/>
      <c r="RPQ66" s="11"/>
      <c r="RPR66" s="11"/>
      <c r="RPS66" s="11"/>
      <c r="RPT66" s="11"/>
      <c r="RPU66" s="11"/>
      <c r="RPV66" s="11"/>
      <c r="RPW66" s="11"/>
      <c r="RPX66" s="11"/>
      <c r="RPY66" s="11"/>
      <c r="RPZ66" s="11"/>
      <c r="RQA66" s="11"/>
      <c r="RQB66" s="11"/>
      <c r="RQC66" s="11"/>
      <c r="RQD66" s="11"/>
      <c r="RQE66" s="11"/>
      <c r="RQF66" s="11"/>
      <c r="RQG66" s="11"/>
      <c r="RQH66" s="11"/>
      <c r="RQI66" s="11"/>
      <c r="RQJ66" s="11"/>
      <c r="RQK66" s="11"/>
      <c r="RQL66" s="11"/>
      <c r="RQM66" s="11"/>
      <c r="RQN66" s="11"/>
      <c r="RQO66" s="11"/>
      <c r="RQP66" s="11"/>
      <c r="RQQ66" s="11"/>
      <c r="RQR66" s="11"/>
      <c r="RQS66" s="11"/>
      <c r="RQT66" s="11"/>
      <c r="RQU66" s="11"/>
      <c r="RQV66" s="11"/>
      <c r="RQW66" s="11"/>
      <c r="RQX66" s="11"/>
      <c r="RQY66" s="11"/>
      <c r="RQZ66" s="11"/>
      <c r="RRA66" s="11"/>
      <c r="RRB66" s="11"/>
      <c r="RRC66" s="11"/>
      <c r="RRD66" s="11"/>
      <c r="RRE66" s="11"/>
      <c r="RRF66" s="11"/>
      <c r="RRG66" s="11"/>
      <c r="RRH66" s="11"/>
      <c r="RRI66" s="11"/>
      <c r="RRJ66" s="11"/>
      <c r="RRK66" s="11"/>
      <c r="RRL66" s="11"/>
      <c r="RRM66" s="11"/>
      <c r="RRN66" s="11"/>
      <c r="RRO66" s="11"/>
      <c r="RRP66" s="11"/>
      <c r="RRQ66" s="11"/>
      <c r="RRR66" s="11"/>
      <c r="RRS66" s="11"/>
      <c r="RRT66" s="11"/>
      <c r="RRU66" s="11"/>
      <c r="RRV66" s="11"/>
      <c r="RRW66" s="11"/>
      <c r="RRX66" s="11"/>
      <c r="RRY66" s="11"/>
      <c r="RRZ66" s="11"/>
      <c r="RSA66" s="11"/>
      <c r="RSB66" s="11"/>
      <c r="RSC66" s="11"/>
      <c r="RSD66" s="11"/>
      <c r="RSE66" s="11"/>
      <c r="RSF66" s="11"/>
      <c r="RSG66" s="11"/>
      <c r="RSH66" s="11"/>
      <c r="RSI66" s="11"/>
      <c r="RSJ66" s="11"/>
      <c r="RSK66" s="11"/>
      <c r="RSL66" s="11"/>
      <c r="RSM66" s="11"/>
      <c r="RSN66" s="11"/>
      <c r="RSO66" s="11"/>
      <c r="RSP66" s="11"/>
      <c r="RSQ66" s="11"/>
      <c r="RSR66" s="11"/>
      <c r="RSS66" s="11"/>
      <c r="RST66" s="11"/>
      <c r="RSU66" s="11"/>
      <c r="RSV66" s="11"/>
      <c r="RSW66" s="11"/>
      <c r="RSX66" s="11"/>
      <c r="RSY66" s="11"/>
      <c r="RSZ66" s="11"/>
      <c r="RTA66" s="11"/>
      <c r="RTB66" s="11"/>
      <c r="RTC66" s="11"/>
      <c r="RTD66" s="11"/>
      <c r="RTE66" s="11"/>
      <c r="RTF66" s="11"/>
      <c r="RTG66" s="11"/>
      <c r="RTH66" s="11"/>
      <c r="RTI66" s="11"/>
      <c r="RTJ66" s="11"/>
      <c r="RTK66" s="11"/>
      <c r="RTL66" s="11"/>
      <c r="RTM66" s="11"/>
      <c r="RTN66" s="11"/>
      <c r="RTO66" s="11"/>
      <c r="RTP66" s="11"/>
      <c r="RTQ66" s="11"/>
      <c r="RTR66" s="11"/>
      <c r="RTS66" s="11"/>
      <c r="RTT66" s="11"/>
      <c r="RTU66" s="11"/>
      <c r="RTV66" s="11"/>
      <c r="RTW66" s="11"/>
      <c r="RTX66" s="11"/>
      <c r="RTY66" s="11"/>
      <c r="RTZ66" s="11"/>
      <c r="RUA66" s="11"/>
      <c r="RUB66" s="11"/>
      <c r="RUC66" s="11"/>
      <c r="RUD66" s="11"/>
      <c r="RUE66" s="11"/>
      <c r="RUF66" s="11"/>
      <c r="RUG66" s="11"/>
      <c r="RUH66" s="11"/>
      <c r="RUI66" s="11"/>
      <c r="RUJ66" s="11"/>
      <c r="RUK66" s="11"/>
      <c r="RUL66" s="11"/>
      <c r="RUM66" s="11"/>
      <c r="RUN66" s="11"/>
      <c r="RUO66" s="11"/>
      <c r="RUP66" s="11"/>
      <c r="RUQ66" s="11"/>
      <c r="RUR66" s="11"/>
      <c r="RUS66" s="11"/>
      <c r="RUT66" s="11"/>
      <c r="RUU66" s="11"/>
      <c r="RUV66" s="11"/>
      <c r="RUW66" s="11"/>
      <c r="RUX66" s="11"/>
      <c r="RUY66" s="11"/>
      <c r="RUZ66" s="11"/>
      <c r="RVA66" s="11"/>
      <c r="RVB66" s="11"/>
      <c r="RVC66" s="11"/>
      <c r="RVD66" s="11"/>
      <c r="RVE66" s="11"/>
      <c r="RVF66" s="11"/>
      <c r="RVG66" s="11"/>
      <c r="RVH66" s="11"/>
      <c r="RVI66" s="11"/>
      <c r="RVJ66" s="11"/>
      <c r="RVK66" s="11"/>
      <c r="RVL66" s="11"/>
      <c r="RVM66" s="11"/>
      <c r="RVN66" s="11"/>
      <c r="RVO66" s="11"/>
      <c r="RVP66" s="11"/>
      <c r="RVQ66" s="11"/>
      <c r="RVR66" s="11"/>
      <c r="RVS66" s="11"/>
      <c r="RVT66" s="11"/>
      <c r="RVU66" s="11"/>
      <c r="RVV66" s="11"/>
      <c r="RVW66" s="11"/>
      <c r="RVX66" s="11"/>
      <c r="RVY66" s="11"/>
      <c r="RVZ66" s="11"/>
      <c r="RWA66" s="11"/>
      <c r="RWB66" s="11"/>
      <c r="RWC66" s="11"/>
      <c r="RWD66" s="11"/>
      <c r="RWE66" s="11"/>
      <c r="RWF66" s="11"/>
      <c r="RWG66" s="11"/>
      <c r="RWH66" s="11"/>
      <c r="RWI66" s="11"/>
      <c r="RWJ66" s="11"/>
      <c r="RWK66" s="11"/>
      <c r="RWL66" s="11"/>
      <c r="RWM66" s="11"/>
      <c r="RWN66" s="11"/>
      <c r="RWO66" s="11"/>
      <c r="RWP66" s="11"/>
      <c r="RWQ66" s="11"/>
      <c r="RWR66" s="11"/>
      <c r="RWS66" s="11"/>
      <c r="RWT66" s="11"/>
      <c r="RWU66" s="11"/>
      <c r="RWV66" s="11"/>
      <c r="RWW66" s="11"/>
      <c r="RWX66" s="11"/>
      <c r="RWY66" s="11"/>
      <c r="RWZ66" s="11"/>
      <c r="RXA66" s="11"/>
      <c r="RXB66" s="11"/>
      <c r="RXC66" s="11"/>
      <c r="RXD66" s="11"/>
      <c r="RXE66" s="11"/>
      <c r="RXF66" s="11"/>
      <c r="RXG66" s="11"/>
      <c r="RXH66" s="11"/>
      <c r="RXI66" s="11"/>
      <c r="RXJ66" s="11"/>
      <c r="RXK66" s="11"/>
      <c r="RXL66" s="11"/>
      <c r="RXM66" s="11"/>
      <c r="RXN66" s="11"/>
      <c r="RXO66" s="11"/>
      <c r="RXP66" s="11"/>
      <c r="RXQ66" s="11"/>
      <c r="RXR66" s="11"/>
      <c r="RXS66" s="11"/>
      <c r="RXT66" s="11"/>
      <c r="RXU66" s="11"/>
      <c r="RXV66" s="11"/>
      <c r="RXW66" s="11"/>
      <c r="RXX66" s="11"/>
      <c r="RXY66" s="11"/>
      <c r="RXZ66" s="11"/>
      <c r="RYA66" s="11"/>
      <c r="RYB66" s="11"/>
      <c r="RYC66" s="11"/>
      <c r="RYD66" s="11"/>
      <c r="RYE66" s="11"/>
      <c r="RYF66" s="11"/>
      <c r="RYG66" s="11"/>
      <c r="RYH66" s="11"/>
      <c r="RYI66" s="11"/>
      <c r="RYJ66" s="11"/>
      <c r="RYK66" s="11"/>
      <c r="RYL66" s="11"/>
      <c r="RYM66" s="11"/>
      <c r="RYN66" s="11"/>
      <c r="RYO66" s="11"/>
      <c r="RYP66" s="11"/>
      <c r="RYQ66" s="11"/>
      <c r="RYR66" s="11"/>
      <c r="RYS66" s="11"/>
      <c r="RYT66" s="11"/>
      <c r="RYU66" s="11"/>
      <c r="RYV66" s="11"/>
      <c r="RYW66" s="11"/>
      <c r="RYX66" s="11"/>
      <c r="RYY66" s="11"/>
      <c r="RYZ66" s="11"/>
      <c r="RZA66" s="11"/>
      <c r="RZB66" s="11"/>
      <c r="RZC66" s="11"/>
      <c r="RZD66" s="11"/>
      <c r="RZE66" s="11"/>
      <c r="RZF66" s="11"/>
      <c r="RZG66" s="11"/>
      <c r="RZH66" s="11"/>
      <c r="RZI66" s="11"/>
      <c r="RZJ66" s="11"/>
      <c r="RZK66" s="11"/>
      <c r="RZL66" s="11"/>
      <c r="RZM66" s="11"/>
      <c r="RZN66" s="11"/>
      <c r="RZO66" s="11"/>
      <c r="RZP66" s="11"/>
      <c r="RZQ66" s="11"/>
      <c r="RZR66" s="11"/>
      <c r="RZS66" s="11"/>
      <c r="RZT66" s="11"/>
      <c r="RZU66" s="11"/>
      <c r="RZV66" s="11"/>
      <c r="RZW66" s="11"/>
      <c r="RZX66" s="11"/>
      <c r="RZY66" s="11"/>
      <c r="RZZ66" s="11"/>
      <c r="SAA66" s="11"/>
      <c r="SAB66" s="11"/>
      <c r="SAC66" s="11"/>
      <c r="SAD66" s="11"/>
      <c r="SAE66" s="11"/>
      <c r="SAF66" s="11"/>
      <c r="SAG66" s="11"/>
      <c r="SAH66" s="11"/>
      <c r="SAI66" s="11"/>
      <c r="SAJ66" s="11"/>
      <c r="SAK66" s="11"/>
      <c r="SAL66" s="11"/>
      <c r="SAM66" s="11"/>
      <c r="SAN66" s="11"/>
      <c r="SAO66" s="11"/>
      <c r="SAP66" s="11"/>
      <c r="SAQ66" s="11"/>
      <c r="SAR66" s="11"/>
      <c r="SAS66" s="11"/>
      <c r="SAT66" s="11"/>
      <c r="SAU66" s="11"/>
      <c r="SAV66" s="11"/>
      <c r="SAW66" s="11"/>
      <c r="SAX66" s="11"/>
      <c r="SAY66" s="11"/>
      <c r="SAZ66" s="11"/>
      <c r="SBA66" s="11"/>
      <c r="SBB66" s="11"/>
      <c r="SBC66" s="11"/>
      <c r="SBD66" s="11"/>
      <c r="SBE66" s="11"/>
      <c r="SBF66" s="11"/>
      <c r="SBG66" s="11"/>
      <c r="SBH66" s="11"/>
      <c r="SBI66" s="11"/>
      <c r="SBJ66" s="11"/>
      <c r="SBK66" s="11"/>
      <c r="SBL66" s="11"/>
      <c r="SBM66" s="11"/>
      <c r="SBN66" s="11"/>
      <c r="SBO66" s="11"/>
      <c r="SBP66" s="11"/>
      <c r="SBQ66" s="11"/>
      <c r="SBR66" s="11"/>
      <c r="SBS66" s="11"/>
      <c r="SBT66" s="11"/>
      <c r="SBU66" s="11"/>
      <c r="SBV66" s="11"/>
      <c r="SBW66" s="11"/>
      <c r="SBX66" s="11"/>
      <c r="SBY66" s="11"/>
      <c r="SBZ66" s="11"/>
      <c r="SCA66" s="11"/>
      <c r="SCB66" s="11"/>
      <c r="SCC66" s="11"/>
      <c r="SCD66" s="11"/>
      <c r="SCE66" s="11"/>
      <c r="SCF66" s="11"/>
      <c r="SCG66" s="11"/>
      <c r="SCH66" s="11"/>
      <c r="SCI66" s="11"/>
      <c r="SCJ66" s="11"/>
      <c r="SCK66" s="11"/>
      <c r="SCL66" s="11"/>
      <c r="SCM66" s="11"/>
      <c r="SCN66" s="11"/>
      <c r="SCO66" s="11"/>
      <c r="SCP66" s="11"/>
      <c r="SCQ66" s="11"/>
      <c r="SCR66" s="11"/>
      <c r="SCS66" s="11"/>
      <c r="SCT66" s="11"/>
      <c r="SCU66" s="11"/>
      <c r="SCV66" s="11"/>
      <c r="SCW66" s="11"/>
      <c r="SCX66" s="11"/>
      <c r="SCY66" s="11"/>
      <c r="SCZ66" s="11"/>
      <c r="SDA66" s="11"/>
      <c r="SDB66" s="11"/>
      <c r="SDC66" s="11"/>
      <c r="SDD66" s="11"/>
      <c r="SDE66" s="11"/>
      <c r="SDF66" s="11"/>
      <c r="SDG66" s="11"/>
      <c r="SDH66" s="11"/>
      <c r="SDI66" s="11"/>
      <c r="SDJ66" s="11"/>
      <c r="SDK66" s="11"/>
      <c r="SDL66" s="11"/>
      <c r="SDM66" s="11"/>
      <c r="SDN66" s="11"/>
      <c r="SDO66" s="11"/>
      <c r="SDP66" s="11"/>
      <c r="SDQ66" s="11"/>
      <c r="SDR66" s="11"/>
      <c r="SDS66" s="11"/>
      <c r="SDT66" s="11"/>
      <c r="SDU66" s="11"/>
      <c r="SDV66" s="11"/>
      <c r="SDW66" s="11"/>
      <c r="SDX66" s="11"/>
      <c r="SDY66" s="11"/>
      <c r="SDZ66" s="11"/>
      <c r="SEA66" s="11"/>
      <c r="SEB66" s="11"/>
      <c r="SEC66" s="11"/>
      <c r="SED66" s="11"/>
      <c r="SEE66" s="11"/>
      <c r="SEF66" s="11"/>
      <c r="SEG66" s="11"/>
      <c r="SEH66" s="11"/>
      <c r="SEI66" s="11"/>
      <c r="SEJ66" s="11"/>
      <c r="SEK66" s="11"/>
      <c r="SEL66" s="11"/>
      <c r="SEM66" s="11"/>
      <c r="SEN66" s="11"/>
      <c r="SEO66" s="11"/>
      <c r="SEP66" s="11"/>
      <c r="SEQ66" s="11"/>
      <c r="SER66" s="11"/>
      <c r="SES66" s="11"/>
      <c r="SET66" s="11"/>
      <c r="SEU66" s="11"/>
      <c r="SEV66" s="11"/>
      <c r="SEW66" s="11"/>
      <c r="SEX66" s="11"/>
      <c r="SEY66" s="11"/>
      <c r="SEZ66" s="11"/>
      <c r="SFA66" s="11"/>
      <c r="SFB66" s="11"/>
      <c r="SFC66" s="11"/>
      <c r="SFD66" s="11"/>
      <c r="SFE66" s="11"/>
      <c r="SFF66" s="11"/>
      <c r="SFG66" s="11"/>
      <c r="SFH66" s="11"/>
      <c r="SFI66" s="11"/>
      <c r="SFJ66" s="11"/>
      <c r="SFK66" s="11"/>
      <c r="SFL66" s="11"/>
      <c r="SFM66" s="11"/>
      <c r="SFN66" s="11"/>
      <c r="SFO66" s="11"/>
      <c r="SFP66" s="11"/>
      <c r="SFQ66" s="11"/>
      <c r="SFR66" s="11"/>
      <c r="SFS66" s="11"/>
      <c r="SFT66" s="11"/>
      <c r="SFU66" s="11"/>
      <c r="SFV66" s="11"/>
      <c r="SFW66" s="11"/>
      <c r="SFX66" s="11"/>
      <c r="SFY66" s="11"/>
      <c r="SFZ66" s="11"/>
      <c r="SGA66" s="11"/>
      <c r="SGB66" s="11"/>
      <c r="SGC66" s="11"/>
      <c r="SGD66" s="11"/>
      <c r="SGE66" s="11"/>
      <c r="SGF66" s="11"/>
      <c r="SGG66" s="11"/>
      <c r="SGH66" s="11"/>
      <c r="SGI66" s="11"/>
      <c r="SGJ66" s="11"/>
      <c r="SGK66" s="11"/>
      <c r="SGL66" s="11"/>
      <c r="SGM66" s="11"/>
      <c r="SGN66" s="11"/>
      <c r="SGO66" s="11"/>
      <c r="SGP66" s="11"/>
      <c r="SGQ66" s="11"/>
      <c r="SGR66" s="11"/>
      <c r="SGS66" s="11"/>
      <c r="SGT66" s="11"/>
      <c r="SGU66" s="11"/>
      <c r="SGV66" s="11"/>
      <c r="SGW66" s="11"/>
      <c r="SGX66" s="11"/>
      <c r="SGY66" s="11"/>
      <c r="SGZ66" s="11"/>
      <c r="SHA66" s="11"/>
      <c r="SHB66" s="11"/>
      <c r="SHC66" s="11"/>
      <c r="SHD66" s="11"/>
      <c r="SHE66" s="11"/>
      <c r="SHF66" s="11"/>
      <c r="SHG66" s="11"/>
      <c r="SHH66" s="11"/>
      <c r="SHI66" s="11"/>
      <c r="SHJ66" s="11"/>
      <c r="SHK66" s="11"/>
      <c r="SHL66" s="11"/>
      <c r="SHM66" s="11"/>
      <c r="SHN66" s="11"/>
      <c r="SHO66" s="11"/>
      <c r="SHP66" s="11"/>
      <c r="SHQ66" s="11"/>
      <c r="SHR66" s="11"/>
      <c r="SHS66" s="11"/>
      <c r="SHT66" s="11"/>
      <c r="SHU66" s="11"/>
      <c r="SHV66" s="11"/>
      <c r="SHW66" s="11"/>
      <c r="SHX66" s="11"/>
      <c r="SHY66" s="11"/>
      <c r="SHZ66" s="11"/>
      <c r="SIA66" s="11"/>
      <c r="SIB66" s="11"/>
      <c r="SIC66" s="11"/>
      <c r="SID66" s="11"/>
      <c r="SIE66" s="11"/>
      <c r="SIF66" s="11"/>
      <c r="SIG66" s="11"/>
      <c r="SIH66" s="11"/>
      <c r="SII66" s="11"/>
      <c r="SIJ66" s="11"/>
      <c r="SIK66" s="11"/>
      <c r="SIL66" s="11"/>
      <c r="SIM66" s="11"/>
      <c r="SIN66" s="11"/>
      <c r="SIO66" s="11"/>
      <c r="SIP66" s="11"/>
      <c r="SIQ66" s="11"/>
      <c r="SIR66" s="11"/>
      <c r="SIS66" s="11"/>
      <c r="SIT66" s="11"/>
      <c r="SIU66" s="11"/>
      <c r="SIV66" s="11"/>
      <c r="SIW66" s="11"/>
      <c r="SIX66" s="11"/>
      <c r="SIY66" s="11"/>
      <c r="SIZ66" s="11"/>
      <c r="SJA66" s="11"/>
      <c r="SJB66" s="11"/>
      <c r="SJC66" s="11"/>
      <c r="SJD66" s="11"/>
      <c r="SJE66" s="11"/>
      <c r="SJF66" s="11"/>
      <c r="SJG66" s="11"/>
      <c r="SJH66" s="11"/>
      <c r="SJI66" s="11"/>
      <c r="SJJ66" s="11"/>
      <c r="SJK66" s="11"/>
      <c r="SJL66" s="11"/>
      <c r="SJM66" s="11"/>
      <c r="SJN66" s="11"/>
      <c r="SJO66" s="11"/>
      <c r="SJP66" s="11"/>
      <c r="SJQ66" s="11"/>
      <c r="SJR66" s="11"/>
      <c r="SJS66" s="11"/>
      <c r="SJT66" s="11"/>
      <c r="SJU66" s="11"/>
      <c r="SJV66" s="11"/>
      <c r="SJW66" s="11"/>
      <c r="SJX66" s="11"/>
      <c r="SJY66" s="11"/>
      <c r="SJZ66" s="11"/>
      <c r="SKA66" s="11"/>
      <c r="SKB66" s="11"/>
      <c r="SKC66" s="11"/>
      <c r="SKD66" s="11"/>
      <c r="SKE66" s="11"/>
      <c r="SKF66" s="11"/>
      <c r="SKG66" s="11"/>
      <c r="SKH66" s="11"/>
      <c r="SKI66" s="11"/>
      <c r="SKJ66" s="11"/>
      <c r="SKK66" s="11"/>
      <c r="SKL66" s="11"/>
      <c r="SKM66" s="11"/>
      <c r="SKN66" s="11"/>
      <c r="SKO66" s="11"/>
      <c r="SKP66" s="11"/>
      <c r="SKQ66" s="11"/>
      <c r="SKR66" s="11"/>
      <c r="SKS66" s="11"/>
      <c r="SKT66" s="11"/>
      <c r="SKU66" s="11"/>
      <c r="SKV66" s="11"/>
      <c r="SKW66" s="11"/>
      <c r="SKX66" s="11"/>
      <c r="SKY66" s="11"/>
      <c r="SKZ66" s="11"/>
      <c r="SLA66" s="11"/>
      <c r="SLB66" s="11"/>
      <c r="SLC66" s="11"/>
      <c r="SLD66" s="11"/>
      <c r="SLE66" s="11"/>
      <c r="SLF66" s="11"/>
      <c r="SLG66" s="11"/>
      <c r="SLH66" s="11"/>
      <c r="SLI66" s="11"/>
      <c r="SLJ66" s="11"/>
      <c r="SLK66" s="11"/>
      <c r="SLL66" s="11"/>
      <c r="SLM66" s="11"/>
      <c r="SLN66" s="11"/>
      <c r="SLO66" s="11"/>
      <c r="SLP66" s="11"/>
      <c r="SLQ66" s="11"/>
      <c r="SLR66" s="11"/>
      <c r="SLS66" s="11"/>
      <c r="SLT66" s="11"/>
      <c r="SLU66" s="11"/>
      <c r="SLV66" s="11"/>
      <c r="SLW66" s="11"/>
      <c r="SLX66" s="11"/>
      <c r="SLY66" s="11"/>
      <c r="SLZ66" s="11"/>
      <c r="SMA66" s="11"/>
      <c r="SMB66" s="11"/>
      <c r="SMC66" s="11"/>
      <c r="SMD66" s="11"/>
      <c r="SME66" s="11"/>
      <c r="SMF66" s="11"/>
      <c r="SMG66" s="11"/>
      <c r="SMH66" s="11"/>
      <c r="SMI66" s="11"/>
      <c r="SMJ66" s="11"/>
      <c r="SMK66" s="11"/>
      <c r="SML66" s="11"/>
      <c r="SMM66" s="11"/>
      <c r="SMN66" s="11"/>
      <c r="SMO66" s="11"/>
      <c r="SMP66" s="11"/>
      <c r="SMQ66" s="11"/>
      <c r="SMR66" s="11"/>
      <c r="SMS66" s="11"/>
      <c r="SMT66" s="11"/>
      <c r="SMU66" s="11"/>
      <c r="SMV66" s="11"/>
      <c r="SMW66" s="11"/>
      <c r="SMX66" s="11"/>
      <c r="SMY66" s="11"/>
      <c r="SMZ66" s="11"/>
      <c r="SNA66" s="11"/>
      <c r="SNB66" s="11"/>
      <c r="SNC66" s="11"/>
      <c r="SND66" s="11"/>
      <c r="SNE66" s="11"/>
      <c r="SNF66" s="11"/>
      <c r="SNG66" s="11"/>
      <c r="SNH66" s="11"/>
      <c r="SNI66" s="11"/>
      <c r="SNJ66" s="11"/>
      <c r="SNK66" s="11"/>
      <c r="SNL66" s="11"/>
      <c r="SNM66" s="11"/>
      <c r="SNN66" s="11"/>
      <c r="SNO66" s="11"/>
      <c r="SNP66" s="11"/>
      <c r="SNQ66" s="11"/>
      <c r="SNR66" s="11"/>
      <c r="SNS66" s="11"/>
      <c r="SNT66" s="11"/>
      <c r="SNU66" s="11"/>
      <c r="SNV66" s="11"/>
      <c r="SNW66" s="11"/>
      <c r="SNX66" s="11"/>
      <c r="SNY66" s="11"/>
      <c r="SNZ66" s="11"/>
      <c r="SOA66" s="11"/>
      <c r="SOB66" s="11"/>
      <c r="SOC66" s="11"/>
      <c r="SOD66" s="11"/>
      <c r="SOE66" s="11"/>
      <c r="SOF66" s="11"/>
      <c r="SOG66" s="11"/>
      <c r="SOH66" s="11"/>
      <c r="SOI66" s="11"/>
      <c r="SOJ66" s="11"/>
      <c r="SOK66" s="11"/>
      <c r="SOL66" s="11"/>
      <c r="SOM66" s="11"/>
      <c r="SON66" s="11"/>
      <c r="SOO66" s="11"/>
      <c r="SOP66" s="11"/>
      <c r="SOQ66" s="11"/>
      <c r="SOR66" s="11"/>
      <c r="SOS66" s="11"/>
      <c r="SOT66" s="11"/>
      <c r="SOU66" s="11"/>
      <c r="SOV66" s="11"/>
      <c r="SOW66" s="11"/>
      <c r="SOX66" s="11"/>
      <c r="SOY66" s="11"/>
      <c r="SOZ66" s="11"/>
      <c r="SPA66" s="11"/>
      <c r="SPB66" s="11"/>
      <c r="SPC66" s="11"/>
      <c r="SPD66" s="11"/>
      <c r="SPE66" s="11"/>
      <c r="SPF66" s="11"/>
      <c r="SPG66" s="11"/>
      <c r="SPH66" s="11"/>
      <c r="SPI66" s="11"/>
      <c r="SPJ66" s="11"/>
      <c r="SPK66" s="11"/>
      <c r="SPL66" s="11"/>
      <c r="SPM66" s="11"/>
      <c r="SPN66" s="11"/>
      <c r="SPO66" s="11"/>
      <c r="SPP66" s="11"/>
      <c r="SPQ66" s="11"/>
      <c r="SPR66" s="11"/>
      <c r="SPS66" s="11"/>
      <c r="SPT66" s="11"/>
      <c r="SPU66" s="11"/>
      <c r="SPV66" s="11"/>
      <c r="SPW66" s="11"/>
      <c r="SPX66" s="11"/>
      <c r="SPY66" s="11"/>
      <c r="SPZ66" s="11"/>
      <c r="SQA66" s="11"/>
      <c r="SQB66" s="11"/>
      <c r="SQC66" s="11"/>
      <c r="SQD66" s="11"/>
      <c r="SQE66" s="11"/>
      <c r="SQF66" s="11"/>
      <c r="SQG66" s="11"/>
      <c r="SQH66" s="11"/>
      <c r="SQI66" s="11"/>
      <c r="SQJ66" s="11"/>
      <c r="SQK66" s="11"/>
      <c r="SQL66" s="11"/>
      <c r="SQM66" s="11"/>
      <c r="SQN66" s="11"/>
      <c r="SQO66" s="11"/>
      <c r="SQP66" s="11"/>
      <c r="SQQ66" s="11"/>
      <c r="SQR66" s="11"/>
      <c r="SQS66" s="11"/>
      <c r="SQT66" s="11"/>
      <c r="SQU66" s="11"/>
      <c r="SQV66" s="11"/>
      <c r="SQW66" s="11"/>
      <c r="SQX66" s="11"/>
      <c r="SQY66" s="11"/>
      <c r="SQZ66" s="11"/>
      <c r="SRA66" s="11"/>
      <c r="SRB66" s="11"/>
      <c r="SRC66" s="11"/>
      <c r="SRD66" s="11"/>
      <c r="SRE66" s="11"/>
      <c r="SRF66" s="11"/>
      <c r="SRG66" s="11"/>
      <c r="SRH66" s="11"/>
      <c r="SRI66" s="11"/>
      <c r="SRJ66" s="11"/>
      <c r="SRK66" s="11"/>
      <c r="SRL66" s="11"/>
      <c r="SRM66" s="11"/>
      <c r="SRN66" s="11"/>
      <c r="SRO66" s="11"/>
      <c r="SRP66" s="11"/>
      <c r="SRQ66" s="11"/>
      <c r="SRR66" s="11"/>
      <c r="SRS66" s="11"/>
      <c r="SRT66" s="11"/>
      <c r="SRU66" s="11"/>
      <c r="SRV66" s="11"/>
      <c r="SRW66" s="11"/>
      <c r="SRX66" s="11"/>
      <c r="SRY66" s="11"/>
      <c r="SRZ66" s="11"/>
      <c r="SSA66" s="11"/>
      <c r="SSB66" s="11"/>
      <c r="SSC66" s="11"/>
      <c r="SSD66" s="11"/>
      <c r="SSE66" s="11"/>
      <c r="SSF66" s="11"/>
      <c r="SSG66" s="11"/>
      <c r="SSH66" s="11"/>
      <c r="SSI66" s="11"/>
      <c r="SSJ66" s="11"/>
      <c r="SSK66" s="11"/>
      <c r="SSL66" s="11"/>
      <c r="SSM66" s="11"/>
      <c r="SSN66" s="11"/>
      <c r="SSO66" s="11"/>
      <c r="SSP66" s="11"/>
      <c r="SSQ66" s="11"/>
      <c r="SSR66" s="11"/>
      <c r="SSS66" s="11"/>
      <c r="SST66" s="11"/>
      <c r="SSU66" s="11"/>
      <c r="SSV66" s="11"/>
      <c r="SSW66" s="11"/>
      <c r="SSX66" s="11"/>
      <c r="SSY66" s="11"/>
      <c r="SSZ66" s="11"/>
      <c r="STA66" s="11"/>
      <c r="STB66" s="11"/>
      <c r="STC66" s="11"/>
      <c r="STD66" s="11"/>
      <c r="STE66" s="11"/>
      <c r="STF66" s="11"/>
      <c r="STG66" s="11"/>
      <c r="STH66" s="11"/>
      <c r="STI66" s="11"/>
      <c r="STJ66" s="11"/>
      <c r="STK66" s="11"/>
      <c r="STL66" s="11"/>
      <c r="STM66" s="11"/>
      <c r="STN66" s="11"/>
      <c r="STO66" s="11"/>
      <c r="STP66" s="11"/>
      <c r="STQ66" s="11"/>
      <c r="STR66" s="11"/>
      <c r="STS66" s="11"/>
      <c r="STT66" s="11"/>
      <c r="STU66" s="11"/>
      <c r="STV66" s="11"/>
      <c r="STW66" s="11"/>
      <c r="STX66" s="11"/>
      <c r="STY66" s="11"/>
      <c r="STZ66" s="11"/>
      <c r="SUA66" s="11"/>
      <c r="SUB66" s="11"/>
      <c r="SUC66" s="11"/>
      <c r="SUD66" s="11"/>
      <c r="SUE66" s="11"/>
      <c r="SUF66" s="11"/>
      <c r="SUG66" s="11"/>
      <c r="SUH66" s="11"/>
      <c r="SUI66" s="11"/>
      <c r="SUJ66" s="11"/>
      <c r="SUK66" s="11"/>
      <c r="SUL66" s="11"/>
      <c r="SUM66" s="11"/>
      <c r="SUN66" s="11"/>
      <c r="SUO66" s="11"/>
      <c r="SUP66" s="11"/>
      <c r="SUQ66" s="11"/>
      <c r="SUR66" s="11"/>
      <c r="SUS66" s="11"/>
      <c r="SUT66" s="11"/>
      <c r="SUU66" s="11"/>
      <c r="SUV66" s="11"/>
      <c r="SUW66" s="11"/>
      <c r="SUX66" s="11"/>
      <c r="SUY66" s="11"/>
      <c r="SUZ66" s="11"/>
      <c r="SVA66" s="11"/>
      <c r="SVB66" s="11"/>
      <c r="SVC66" s="11"/>
      <c r="SVD66" s="11"/>
      <c r="SVE66" s="11"/>
      <c r="SVF66" s="11"/>
      <c r="SVG66" s="11"/>
      <c r="SVH66" s="11"/>
      <c r="SVI66" s="11"/>
      <c r="SVJ66" s="11"/>
      <c r="SVK66" s="11"/>
      <c r="SVL66" s="11"/>
      <c r="SVM66" s="11"/>
      <c r="SVN66" s="11"/>
      <c r="SVO66" s="11"/>
      <c r="SVP66" s="11"/>
      <c r="SVQ66" s="11"/>
      <c r="SVR66" s="11"/>
      <c r="SVS66" s="11"/>
      <c r="SVT66" s="11"/>
      <c r="SVU66" s="11"/>
      <c r="SVV66" s="11"/>
      <c r="SVW66" s="11"/>
      <c r="SVX66" s="11"/>
      <c r="SVY66" s="11"/>
      <c r="SVZ66" s="11"/>
      <c r="SWA66" s="11"/>
      <c r="SWB66" s="11"/>
      <c r="SWC66" s="11"/>
      <c r="SWD66" s="11"/>
      <c r="SWE66" s="11"/>
      <c r="SWF66" s="11"/>
      <c r="SWG66" s="11"/>
      <c r="SWH66" s="11"/>
      <c r="SWI66" s="11"/>
      <c r="SWJ66" s="11"/>
      <c r="SWK66" s="11"/>
      <c r="SWL66" s="11"/>
      <c r="SWM66" s="11"/>
      <c r="SWN66" s="11"/>
      <c r="SWO66" s="11"/>
      <c r="SWP66" s="11"/>
      <c r="SWQ66" s="11"/>
      <c r="SWR66" s="11"/>
      <c r="SWS66" s="11"/>
      <c r="SWT66" s="11"/>
      <c r="SWU66" s="11"/>
      <c r="SWV66" s="11"/>
      <c r="SWW66" s="11"/>
      <c r="SWX66" s="11"/>
      <c r="SWY66" s="11"/>
      <c r="SWZ66" s="11"/>
      <c r="SXA66" s="11"/>
      <c r="SXB66" s="11"/>
      <c r="SXC66" s="11"/>
      <c r="SXD66" s="11"/>
      <c r="SXE66" s="11"/>
      <c r="SXF66" s="11"/>
      <c r="SXG66" s="11"/>
      <c r="SXH66" s="11"/>
      <c r="SXI66" s="11"/>
      <c r="SXJ66" s="11"/>
      <c r="SXK66" s="11"/>
      <c r="SXL66" s="11"/>
      <c r="SXM66" s="11"/>
      <c r="SXN66" s="11"/>
      <c r="SXO66" s="11"/>
      <c r="SXP66" s="11"/>
      <c r="SXQ66" s="11"/>
      <c r="SXR66" s="11"/>
      <c r="SXS66" s="11"/>
      <c r="SXT66" s="11"/>
      <c r="SXU66" s="11"/>
      <c r="SXV66" s="11"/>
      <c r="SXW66" s="11"/>
      <c r="SXX66" s="11"/>
      <c r="SXY66" s="11"/>
      <c r="SXZ66" s="11"/>
      <c r="SYA66" s="11"/>
      <c r="SYB66" s="11"/>
      <c r="SYC66" s="11"/>
      <c r="SYD66" s="11"/>
      <c r="SYE66" s="11"/>
      <c r="SYF66" s="11"/>
      <c r="SYG66" s="11"/>
      <c r="SYH66" s="11"/>
      <c r="SYI66" s="11"/>
      <c r="SYJ66" s="11"/>
      <c r="SYK66" s="11"/>
      <c r="SYL66" s="11"/>
      <c r="SYM66" s="11"/>
      <c r="SYN66" s="11"/>
      <c r="SYO66" s="11"/>
      <c r="SYP66" s="11"/>
      <c r="SYQ66" s="11"/>
      <c r="SYR66" s="11"/>
      <c r="SYS66" s="11"/>
      <c r="SYT66" s="11"/>
      <c r="SYU66" s="11"/>
      <c r="SYV66" s="11"/>
      <c r="SYW66" s="11"/>
      <c r="SYX66" s="11"/>
      <c r="SYY66" s="11"/>
      <c r="SYZ66" s="11"/>
      <c r="SZA66" s="11"/>
      <c r="SZB66" s="11"/>
      <c r="SZC66" s="11"/>
      <c r="SZD66" s="11"/>
      <c r="SZE66" s="11"/>
      <c r="SZF66" s="11"/>
      <c r="SZG66" s="11"/>
      <c r="SZH66" s="11"/>
      <c r="SZI66" s="11"/>
      <c r="SZJ66" s="11"/>
      <c r="SZK66" s="11"/>
      <c r="SZL66" s="11"/>
      <c r="SZM66" s="11"/>
      <c r="SZN66" s="11"/>
      <c r="SZO66" s="11"/>
      <c r="SZP66" s="11"/>
      <c r="SZQ66" s="11"/>
      <c r="SZR66" s="11"/>
      <c r="SZS66" s="11"/>
      <c r="SZT66" s="11"/>
      <c r="SZU66" s="11"/>
      <c r="SZV66" s="11"/>
      <c r="SZW66" s="11"/>
      <c r="SZX66" s="11"/>
      <c r="SZY66" s="11"/>
      <c r="SZZ66" s="11"/>
      <c r="TAA66" s="11"/>
      <c r="TAB66" s="11"/>
      <c r="TAC66" s="11"/>
      <c r="TAD66" s="11"/>
      <c r="TAE66" s="11"/>
      <c r="TAF66" s="11"/>
      <c r="TAG66" s="11"/>
      <c r="TAH66" s="11"/>
      <c r="TAI66" s="11"/>
      <c r="TAJ66" s="11"/>
      <c r="TAK66" s="11"/>
      <c r="TAL66" s="11"/>
      <c r="TAM66" s="11"/>
      <c r="TAN66" s="11"/>
      <c r="TAO66" s="11"/>
      <c r="TAP66" s="11"/>
      <c r="TAQ66" s="11"/>
      <c r="TAR66" s="11"/>
      <c r="TAS66" s="11"/>
      <c r="TAT66" s="11"/>
      <c r="TAU66" s="11"/>
      <c r="TAV66" s="11"/>
      <c r="TAW66" s="11"/>
      <c r="TAX66" s="11"/>
      <c r="TAY66" s="11"/>
      <c r="TAZ66" s="11"/>
      <c r="TBA66" s="11"/>
      <c r="TBB66" s="11"/>
      <c r="TBC66" s="11"/>
      <c r="TBD66" s="11"/>
      <c r="TBE66" s="11"/>
      <c r="TBF66" s="11"/>
      <c r="TBG66" s="11"/>
      <c r="TBH66" s="11"/>
      <c r="TBI66" s="11"/>
      <c r="TBJ66" s="11"/>
      <c r="TBK66" s="11"/>
      <c r="TBL66" s="11"/>
      <c r="TBM66" s="11"/>
      <c r="TBN66" s="11"/>
      <c r="TBO66" s="11"/>
      <c r="TBP66" s="11"/>
      <c r="TBQ66" s="11"/>
      <c r="TBR66" s="11"/>
      <c r="TBS66" s="11"/>
      <c r="TBT66" s="11"/>
      <c r="TBU66" s="11"/>
      <c r="TBV66" s="11"/>
      <c r="TBW66" s="11"/>
      <c r="TBX66" s="11"/>
      <c r="TBY66" s="11"/>
      <c r="TBZ66" s="11"/>
      <c r="TCA66" s="11"/>
      <c r="TCB66" s="11"/>
      <c r="TCC66" s="11"/>
      <c r="TCD66" s="11"/>
      <c r="TCE66" s="11"/>
      <c r="TCF66" s="11"/>
      <c r="TCG66" s="11"/>
      <c r="TCH66" s="11"/>
      <c r="TCI66" s="11"/>
      <c r="TCJ66" s="11"/>
      <c r="TCK66" s="11"/>
      <c r="TCL66" s="11"/>
      <c r="TCM66" s="11"/>
      <c r="TCN66" s="11"/>
      <c r="TCO66" s="11"/>
      <c r="TCP66" s="11"/>
      <c r="TCQ66" s="11"/>
      <c r="TCR66" s="11"/>
      <c r="TCS66" s="11"/>
      <c r="TCT66" s="11"/>
      <c r="TCU66" s="11"/>
      <c r="TCV66" s="11"/>
      <c r="TCW66" s="11"/>
      <c r="TCX66" s="11"/>
      <c r="TCY66" s="11"/>
      <c r="TCZ66" s="11"/>
      <c r="TDA66" s="11"/>
      <c r="TDB66" s="11"/>
      <c r="TDC66" s="11"/>
      <c r="TDD66" s="11"/>
      <c r="TDE66" s="11"/>
      <c r="TDF66" s="11"/>
      <c r="TDG66" s="11"/>
      <c r="TDH66" s="11"/>
      <c r="TDI66" s="11"/>
      <c r="TDJ66" s="11"/>
      <c r="TDK66" s="11"/>
      <c r="TDL66" s="11"/>
      <c r="TDM66" s="11"/>
      <c r="TDN66" s="11"/>
      <c r="TDO66" s="11"/>
      <c r="TDP66" s="11"/>
      <c r="TDQ66" s="11"/>
      <c r="TDR66" s="11"/>
      <c r="TDS66" s="11"/>
      <c r="TDT66" s="11"/>
      <c r="TDU66" s="11"/>
      <c r="TDV66" s="11"/>
      <c r="TDW66" s="11"/>
      <c r="TDX66" s="11"/>
      <c r="TDY66" s="11"/>
      <c r="TDZ66" s="11"/>
      <c r="TEA66" s="11"/>
      <c r="TEB66" s="11"/>
      <c r="TEC66" s="11"/>
      <c r="TED66" s="11"/>
      <c r="TEE66" s="11"/>
      <c r="TEF66" s="11"/>
      <c r="TEG66" s="11"/>
      <c r="TEH66" s="11"/>
      <c r="TEI66" s="11"/>
      <c r="TEJ66" s="11"/>
      <c r="TEK66" s="11"/>
      <c r="TEL66" s="11"/>
      <c r="TEM66" s="11"/>
      <c r="TEN66" s="11"/>
      <c r="TEO66" s="11"/>
      <c r="TEP66" s="11"/>
      <c r="TEQ66" s="11"/>
      <c r="TER66" s="11"/>
      <c r="TES66" s="11"/>
      <c r="TET66" s="11"/>
      <c r="TEU66" s="11"/>
      <c r="TEV66" s="11"/>
      <c r="TEW66" s="11"/>
      <c r="TEX66" s="11"/>
      <c r="TEY66" s="11"/>
      <c r="TEZ66" s="11"/>
      <c r="TFA66" s="11"/>
      <c r="TFB66" s="11"/>
      <c r="TFC66" s="11"/>
      <c r="TFD66" s="11"/>
      <c r="TFE66" s="11"/>
      <c r="TFF66" s="11"/>
      <c r="TFG66" s="11"/>
      <c r="TFH66" s="11"/>
      <c r="TFI66" s="11"/>
      <c r="TFJ66" s="11"/>
      <c r="TFK66" s="11"/>
      <c r="TFL66" s="11"/>
      <c r="TFM66" s="11"/>
      <c r="TFN66" s="11"/>
      <c r="TFO66" s="11"/>
      <c r="TFP66" s="11"/>
      <c r="TFQ66" s="11"/>
      <c r="TFR66" s="11"/>
      <c r="TFS66" s="11"/>
      <c r="TFT66" s="11"/>
      <c r="TFU66" s="11"/>
      <c r="TFV66" s="11"/>
      <c r="TFW66" s="11"/>
      <c r="TFX66" s="11"/>
      <c r="TFY66" s="11"/>
      <c r="TFZ66" s="11"/>
      <c r="TGA66" s="11"/>
      <c r="TGB66" s="11"/>
      <c r="TGC66" s="11"/>
      <c r="TGD66" s="11"/>
      <c r="TGE66" s="11"/>
      <c r="TGF66" s="11"/>
      <c r="TGG66" s="11"/>
      <c r="TGH66" s="11"/>
      <c r="TGI66" s="11"/>
      <c r="TGJ66" s="11"/>
      <c r="TGK66" s="11"/>
      <c r="TGL66" s="11"/>
      <c r="TGM66" s="11"/>
      <c r="TGN66" s="11"/>
      <c r="TGO66" s="11"/>
      <c r="TGP66" s="11"/>
      <c r="TGQ66" s="11"/>
      <c r="TGR66" s="11"/>
      <c r="TGS66" s="11"/>
      <c r="TGT66" s="11"/>
      <c r="TGU66" s="11"/>
      <c r="TGV66" s="11"/>
      <c r="TGW66" s="11"/>
      <c r="TGX66" s="11"/>
      <c r="TGY66" s="11"/>
      <c r="TGZ66" s="11"/>
      <c r="THA66" s="11"/>
      <c r="THB66" s="11"/>
      <c r="THC66" s="11"/>
      <c r="THD66" s="11"/>
      <c r="THE66" s="11"/>
      <c r="THF66" s="11"/>
      <c r="THG66" s="11"/>
      <c r="THH66" s="11"/>
      <c r="THI66" s="11"/>
      <c r="THJ66" s="11"/>
      <c r="THK66" s="11"/>
      <c r="THL66" s="11"/>
      <c r="THM66" s="11"/>
      <c r="THN66" s="11"/>
      <c r="THO66" s="11"/>
      <c r="THP66" s="11"/>
      <c r="THQ66" s="11"/>
      <c r="THR66" s="11"/>
      <c r="THS66" s="11"/>
      <c r="THT66" s="11"/>
      <c r="THU66" s="11"/>
      <c r="THV66" s="11"/>
      <c r="THW66" s="11"/>
      <c r="THX66" s="11"/>
      <c r="THY66" s="11"/>
      <c r="THZ66" s="11"/>
      <c r="TIA66" s="11"/>
      <c r="TIB66" s="11"/>
      <c r="TIC66" s="11"/>
      <c r="TID66" s="11"/>
      <c r="TIE66" s="11"/>
      <c r="TIF66" s="11"/>
      <c r="TIG66" s="11"/>
      <c r="TIH66" s="11"/>
      <c r="TII66" s="11"/>
      <c r="TIJ66" s="11"/>
      <c r="TIK66" s="11"/>
      <c r="TIL66" s="11"/>
      <c r="TIM66" s="11"/>
      <c r="TIN66" s="11"/>
      <c r="TIO66" s="11"/>
      <c r="TIP66" s="11"/>
      <c r="TIQ66" s="11"/>
      <c r="TIR66" s="11"/>
      <c r="TIS66" s="11"/>
      <c r="TIT66" s="11"/>
      <c r="TIU66" s="11"/>
      <c r="TIV66" s="11"/>
      <c r="TIW66" s="11"/>
      <c r="TIX66" s="11"/>
      <c r="TIY66" s="11"/>
      <c r="TIZ66" s="11"/>
      <c r="TJA66" s="11"/>
      <c r="TJB66" s="11"/>
      <c r="TJC66" s="11"/>
      <c r="TJD66" s="11"/>
      <c r="TJE66" s="11"/>
      <c r="TJF66" s="11"/>
      <c r="TJG66" s="11"/>
      <c r="TJH66" s="11"/>
      <c r="TJI66" s="11"/>
      <c r="TJJ66" s="11"/>
      <c r="TJK66" s="11"/>
      <c r="TJL66" s="11"/>
      <c r="TJM66" s="11"/>
      <c r="TJN66" s="11"/>
      <c r="TJO66" s="11"/>
      <c r="TJP66" s="11"/>
      <c r="TJQ66" s="11"/>
      <c r="TJR66" s="11"/>
      <c r="TJS66" s="11"/>
      <c r="TJT66" s="11"/>
      <c r="TJU66" s="11"/>
      <c r="TJV66" s="11"/>
      <c r="TJW66" s="11"/>
      <c r="TJX66" s="11"/>
      <c r="TJY66" s="11"/>
      <c r="TJZ66" s="11"/>
      <c r="TKA66" s="11"/>
      <c r="TKB66" s="11"/>
      <c r="TKC66" s="11"/>
      <c r="TKD66" s="11"/>
      <c r="TKE66" s="11"/>
      <c r="TKF66" s="11"/>
      <c r="TKG66" s="11"/>
      <c r="TKH66" s="11"/>
      <c r="TKI66" s="11"/>
      <c r="TKJ66" s="11"/>
      <c r="TKK66" s="11"/>
      <c r="TKL66" s="11"/>
      <c r="TKM66" s="11"/>
      <c r="TKN66" s="11"/>
      <c r="TKO66" s="11"/>
      <c r="TKP66" s="11"/>
      <c r="TKQ66" s="11"/>
      <c r="TKR66" s="11"/>
      <c r="TKS66" s="11"/>
      <c r="TKT66" s="11"/>
      <c r="TKU66" s="11"/>
      <c r="TKV66" s="11"/>
      <c r="TKW66" s="11"/>
      <c r="TKX66" s="11"/>
      <c r="TKY66" s="11"/>
      <c r="TKZ66" s="11"/>
      <c r="TLA66" s="11"/>
      <c r="TLB66" s="11"/>
      <c r="TLC66" s="11"/>
      <c r="TLD66" s="11"/>
      <c r="TLE66" s="11"/>
      <c r="TLF66" s="11"/>
      <c r="TLG66" s="11"/>
      <c r="TLH66" s="11"/>
      <c r="TLI66" s="11"/>
      <c r="TLJ66" s="11"/>
      <c r="TLK66" s="11"/>
      <c r="TLL66" s="11"/>
      <c r="TLM66" s="11"/>
      <c r="TLN66" s="11"/>
      <c r="TLO66" s="11"/>
      <c r="TLP66" s="11"/>
      <c r="TLQ66" s="11"/>
      <c r="TLR66" s="11"/>
      <c r="TLS66" s="11"/>
      <c r="TLT66" s="11"/>
      <c r="TLU66" s="11"/>
      <c r="TLV66" s="11"/>
      <c r="TLW66" s="11"/>
      <c r="TLX66" s="11"/>
      <c r="TLY66" s="11"/>
      <c r="TLZ66" s="11"/>
      <c r="TMA66" s="11"/>
      <c r="TMB66" s="11"/>
      <c r="TMC66" s="11"/>
      <c r="TMD66" s="11"/>
      <c r="TME66" s="11"/>
      <c r="TMF66" s="11"/>
      <c r="TMG66" s="11"/>
      <c r="TMH66" s="11"/>
      <c r="TMI66" s="11"/>
      <c r="TMJ66" s="11"/>
      <c r="TMK66" s="11"/>
      <c r="TML66" s="11"/>
      <c r="TMM66" s="11"/>
      <c r="TMN66" s="11"/>
      <c r="TMO66" s="11"/>
      <c r="TMP66" s="11"/>
      <c r="TMQ66" s="11"/>
      <c r="TMR66" s="11"/>
      <c r="TMS66" s="11"/>
      <c r="TMT66" s="11"/>
      <c r="TMU66" s="11"/>
      <c r="TMV66" s="11"/>
      <c r="TMW66" s="11"/>
      <c r="TMX66" s="11"/>
      <c r="TMY66" s="11"/>
      <c r="TMZ66" s="11"/>
      <c r="TNA66" s="11"/>
      <c r="TNB66" s="11"/>
      <c r="TNC66" s="11"/>
      <c r="TND66" s="11"/>
      <c r="TNE66" s="11"/>
      <c r="TNF66" s="11"/>
      <c r="TNG66" s="11"/>
      <c r="TNH66" s="11"/>
      <c r="TNI66" s="11"/>
      <c r="TNJ66" s="11"/>
      <c r="TNK66" s="11"/>
      <c r="TNL66" s="11"/>
      <c r="TNM66" s="11"/>
      <c r="TNN66" s="11"/>
      <c r="TNO66" s="11"/>
      <c r="TNP66" s="11"/>
      <c r="TNQ66" s="11"/>
      <c r="TNR66" s="11"/>
      <c r="TNS66" s="11"/>
      <c r="TNT66" s="11"/>
      <c r="TNU66" s="11"/>
      <c r="TNV66" s="11"/>
      <c r="TNW66" s="11"/>
      <c r="TNX66" s="11"/>
      <c r="TNY66" s="11"/>
      <c r="TNZ66" s="11"/>
      <c r="TOA66" s="11"/>
      <c r="TOB66" s="11"/>
      <c r="TOC66" s="11"/>
      <c r="TOD66" s="11"/>
      <c r="TOE66" s="11"/>
      <c r="TOF66" s="11"/>
      <c r="TOG66" s="11"/>
      <c r="TOH66" s="11"/>
      <c r="TOI66" s="11"/>
      <c r="TOJ66" s="11"/>
      <c r="TOK66" s="11"/>
      <c r="TOL66" s="11"/>
      <c r="TOM66" s="11"/>
      <c r="TON66" s="11"/>
      <c r="TOO66" s="11"/>
      <c r="TOP66" s="11"/>
      <c r="TOQ66" s="11"/>
      <c r="TOR66" s="11"/>
      <c r="TOS66" s="11"/>
      <c r="TOT66" s="11"/>
      <c r="TOU66" s="11"/>
      <c r="TOV66" s="11"/>
      <c r="TOW66" s="11"/>
      <c r="TOX66" s="11"/>
      <c r="TOY66" s="11"/>
      <c r="TOZ66" s="11"/>
      <c r="TPA66" s="11"/>
      <c r="TPB66" s="11"/>
      <c r="TPC66" s="11"/>
      <c r="TPD66" s="11"/>
      <c r="TPE66" s="11"/>
      <c r="TPF66" s="11"/>
      <c r="TPG66" s="11"/>
      <c r="TPH66" s="11"/>
      <c r="TPI66" s="11"/>
      <c r="TPJ66" s="11"/>
      <c r="TPK66" s="11"/>
      <c r="TPL66" s="11"/>
      <c r="TPM66" s="11"/>
      <c r="TPN66" s="11"/>
      <c r="TPO66" s="11"/>
      <c r="TPP66" s="11"/>
      <c r="TPQ66" s="11"/>
      <c r="TPR66" s="11"/>
      <c r="TPS66" s="11"/>
      <c r="TPT66" s="11"/>
      <c r="TPU66" s="11"/>
      <c r="TPV66" s="11"/>
      <c r="TPW66" s="11"/>
      <c r="TPX66" s="11"/>
      <c r="TPY66" s="11"/>
      <c r="TPZ66" s="11"/>
      <c r="TQA66" s="11"/>
      <c r="TQB66" s="11"/>
      <c r="TQC66" s="11"/>
      <c r="TQD66" s="11"/>
      <c r="TQE66" s="11"/>
      <c r="TQF66" s="11"/>
      <c r="TQG66" s="11"/>
      <c r="TQH66" s="11"/>
      <c r="TQI66" s="11"/>
      <c r="TQJ66" s="11"/>
      <c r="TQK66" s="11"/>
      <c r="TQL66" s="11"/>
      <c r="TQM66" s="11"/>
      <c r="TQN66" s="11"/>
      <c r="TQO66" s="11"/>
      <c r="TQP66" s="11"/>
      <c r="TQQ66" s="11"/>
      <c r="TQR66" s="11"/>
      <c r="TQS66" s="11"/>
      <c r="TQT66" s="11"/>
      <c r="TQU66" s="11"/>
      <c r="TQV66" s="11"/>
      <c r="TQW66" s="11"/>
      <c r="TQX66" s="11"/>
      <c r="TQY66" s="11"/>
      <c r="TQZ66" s="11"/>
      <c r="TRA66" s="11"/>
      <c r="TRB66" s="11"/>
      <c r="TRC66" s="11"/>
      <c r="TRD66" s="11"/>
      <c r="TRE66" s="11"/>
      <c r="TRF66" s="11"/>
      <c r="TRG66" s="11"/>
      <c r="TRH66" s="11"/>
      <c r="TRI66" s="11"/>
      <c r="TRJ66" s="11"/>
      <c r="TRK66" s="11"/>
      <c r="TRL66" s="11"/>
      <c r="TRM66" s="11"/>
      <c r="TRN66" s="11"/>
      <c r="TRO66" s="11"/>
      <c r="TRP66" s="11"/>
      <c r="TRQ66" s="11"/>
      <c r="TRR66" s="11"/>
      <c r="TRS66" s="11"/>
      <c r="TRT66" s="11"/>
      <c r="TRU66" s="11"/>
      <c r="TRV66" s="11"/>
      <c r="TRW66" s="11"/>
      <c r="TRX66" s="11"/>
      <c r="TRY66" s="11"/>
      <c r="TRZ66" s="11"/>
      <c r="TSA66" s="11"/>
      <c r="TSB66" s="11"/>
      <c r="TSC66" s="11"/>
      <c r="TSD66" s="11"/>
      <c r="TSE66" s="11"/>
      <c r="TSF66" s="11"/>
      <c r="TSG66" s="11"/>
      <c r="TSH66" s="11"/>
      <c r="TSI66" s="11"/>
      <c r="TSJ66" s="11"/>
      <c r="TSK66" s="11"/>
      <c r="TSL66" s="11"/>
      <c r="TSM66" s="11"/>
      <c r="TSN66" s="11"/>
      <c r="TSO66" s="11"/>
      <c r="TSP66" s="11"/>
      <c r="TSQ66" s="11"/>
      <c r="TSR66" s="11"/>
      <c r="TSS66" s="11"/>
      <c r="TST66" s="11"/>
      <c r="TSU66" s="11"/>
      <c r="TSV66" s="11"/>
      <c r="TSW66" s="11"/>
      <c r="TSX66" s="11"/>
      <c r="TSY66" s="11"/>
      <c r="TSZ66" s="11"/>
      <c r="TTA66" s="11"/>
      <c r="TTB66" s="11"/>
      <c r="TTC66" s="11"/>
      <c r="TTD66" s="11"/>
      <c r="TTE66" s="11"/>
      <c r="TTF66" s="11"/>
      <c r="TTG66" s="11"/>
      <c r="TTH66" s="11"/>
      <c r="TTI66" s="11"/>
      <c r="TTJ66" s="11"/>
      <c r="TTK66" s="11"/>
      <c r="TTL66" s="11"/>
      <c r="TTM66" s="11"/>
      <c r="TTN66" s="11"/>
      <c r="TTO66" s="11"/>
      <c r="TTP66" s="11"/>
      <c r="TTQ66" s="11"/>
      <c r="TTR66" s="11"/>
      <c r="TTS66" s="11"/>
      <c r="TTT66" s="11"/>
      <c r="TTU66" s="11"/>
      <c r="TTV66" s="11"/>
      <c r="TTW66" s="11"/>
      <c r="TTX66" s="11"/>
      <c r="TTY66" s="11"/>
      <c r="TTZ66" s="11"/>
      <c r="TUA66" s="11"/>
      <c r="TUB66" s="11"/>
      <c r="TUC66" s="11"/>
      <c r="TUD66" s="11"/>
      <c r="TUE66" s="11"/>
      <c r="TUF66" s="11"/>
      <c r="TUG66" s="11"/>
      <c r="TUH66" s="11"/>
      <c r="TUI66" s="11"/>
      <c r="TUJ66" s="11"/>
      <c r="TUK66" s="11"/>
      <c r="TUL66" s="11"/>
      <c r="TUM66" s="11"/>
      <c r="TUN66" s="11"/>
      <c r="TUO66" s="11"/>
      <c r="TUP66" s="11"/>
      <c r="TUQ66" s="11"/>
      <c r="TUR66" s="11"/>
      <c r="TUS66" s="11"/>
      <c r="TUT66" s="11"/>
      <c r="TUU66" s="11"/>
      <c r="TUV66" s="11"/>
      <c r="TUW66" s="11"/>
      <c r="TUX66" s="11"/>
      <c r="TUY66" s="11"/>
      <c r="TUZ66" s="11"/>
      <c r="TVA66" s="11"/>
      <c r="TVB66" s="11"/>
      <c r="TVC66" s="11"/>
      <c r="TVD66" s="11"/>
      <c r="TVE66" s="11"/>
      <c r="TVF66" s="11"/>
      <c r="TVG66" s="11"/>
      <c r="TVH66" s="11"/>
      <c r="TVI66" s="11"/>
      <c r="TVJ66" s="11"/>
      <c r="TVK66" s="11"/>
      <c r="TVL66" s="11"/>
      <c r="TVM66" s="11"/>
      <c r="TVN66" s="11"/>
      <c r="TVO66" s="11"/>
      <c r="TVP66" s="11"/>
      <c r="TVQ66" s="11"/>
      <c r="TVR66" s="11"/>
      <c r="TVS66" s="11"/>
      <c r="TVT66" s="11"/>
      <c r="TVU66" s="11"/>
      <c r="TVV66" s="11"/>
      <c r="TVW66" s="11"/>
      <c r="TVX66" s="11"/>
      <c r="TVY66" s="11"/>
      <c r="TVZ66" s="11"/>
      <c r="TWA66" s="11"/>
      <c r="TWB66" s="11"/>
      <c r="TWC66" s="11"/>
      <c r="TWD66" s="11"/>
      <c r="TWE66" s="11"/>
      <c r="TWF66" s="11"/>
      <c r="TWG66" s="11"/>
      <c r="TWH66" s="11"/>
      <c r="TWI66" s="11"/>
      <c r="TWJ66" s="11"/>
      <c r="TWK66" s="11"/>
      <c r="TWL66" s="11"/>
      <c r="TWM66" s="11"/>
      <c r="TWN66" s="11"/>
      <c r="TWO66" s="11"/>
      <c r="TWP66" s="11"/>
      <c r="TWQ66" s="11"/>
      <c r="TWR66" s="11"/>
      <c r="TWS66" s="11"/>
      <c r="TWT66" s="11"/>
      <c r="TWU66" s="11"/>
      <c r="TWV66" s="11"/>
      <c r="TWW66" s="11"/>
      <c r="TWX66" s="11"/>
      <c r="TWY66" s="11"/>
      <c r="TWZ66" s="11"/>
      <c r="TXA66" s="11"/>
      <c r="TXB66" s="11"/>
      <c r="TXC66" s="11"/>
      <c r="TXD66" s="11"/>
      <c r="TXE66" s="11"/>
      <c r="TXF66" s="11"/>
      <c r="TXG66" s="11"/>
      <c r="TXH66" s="11"/>
      <c r="TXI66" s="11"/>
      <c r="TXJ66" s="11"/>
      <c r="TXK66" s="11"/>
      <c r="TXL66" s="11"/>
      <c r="TXM66" s="11"/>
      <c r="TXN66" s="11"/>
      <c r="TXO66" s="11"/>
      <c r="TXP66" s="11"/>
      <c r="TXQ66" s="11"/>
      <c r="TXR66" s="11"/>
      <c r="TXS66" s="11"/>
      <c r="TXT66" s="11"/>
      <c r="TXU66" s="11"/>
      <c r="TXV66" s="11"/>
      <c r="TXW66" s="11"/>
      <c r="TXX66" s="11"/>
      <c r="TXY66" s="11"/>
      <c r="TXZ66" s="11"/>
      <c r="TYA66" s="11"/>
      <c r="TYB66" s="11"/>
      <c r="TYC66" s="11"/>
      <c r="TYD66" s="11"/>
      <c r="TYE66" s="11"/>
      <c r="TYF66" s="11"/>
      <c r="TYG66" s="11"/>
      <c r="TYH66" s="11"/>
      <c r="TYI66" s="11"/>
      <c r="TYJ66" s="11"/>
      <c r="TYK66" s="11"/>
      <c r="TYL66" s="11"/>
      <c r="TYM66" s="11"/>
      <c r="TYN66" s="11"/>
      <c r="TYO66" s="11"/>
      <c r="TYP66" s="11"/>
      <c r="TYQ66" s="11"/>
      <c r="TYR66" s="11"/>
      <c r="TYS66" s="11"/>
      <c r="TYT66" s="11"/>
      <c r="TYU66" s="11"/>
      <c r="TYV66" s="11"/>
      <c r="TYW66" s="11"/>
      <c r="TYX66" s="11"/>
      <c r="TYY66" s="11"/>
      <c r="TYZ66" s="11"/>
      <c r="TZA66" s="11"/>
      <c r="TZB66" s="11"/>
      <c r="TZC66" s="11"/>
      <c r="TZD66" s="11"/>
      <c r="TZE66" s="11"/>
      <c r="TZF66" s="11"/>
      <c r="TZG66" s="11"/>
      <c r="TZH66" s="11"/>
      <c r="TZI66" s="11"/>
      <c r="TZJ66" s="11"/>
      <c r="TZK66" s="11"/>
      <c r="TZL66" s="11"/>
      <c r="TZM66" s="11"/>
      <c r="TZN66" s="11"/>
      <c r="TZO66" s="11"/>
      <c r="TZP66" s="11"/>
      <c r="TZQ66" s="11"/>
      <c r="TZR66" s="11"/>
      <c r="TZS66" s="11"/>
      <c r="TZT66" s="11"/>
      <c r="TZU66" s="11"/>
      <c r="TZV66" s="11"/>
      <c r="TZW66" s="11"/>
      <c r="TZX66" s="11"/>
      <c r="TZY66" s="11"/>
      <c r="TZZ66" s="11"/>
      <c r="UAA66" s="11"/>
      <c r="UAB66" s="11"/>
      <c r="UAC66" s="11"/>
      <c r="UAD66" s="11"/>
      <c r="UAE66" s="11"/>
      <c r="UAF66" s="11"/>
      <c r="UAG66" s="11"/>
      <c r="UAH66" s="11"/>
      <c r="UAI66" s="11"/>
      <c r="UAJ66" s="11"/>
      <c r="UAK66" s="11"/>
      <c r="UAL66" s="11"/>
      <c r="UAM66" s="11"/>
      <c r="UAN66" s="11"/>
      <c r="UAO66" s="11"/>
      <c r="UAP66" s="11"/>
      <c r="UAQ66" s="11"/>
      <c r="UAR66" s="11"/>
      <c r="UAS66" s="11"/>
      <c r="UAT66" s="11"/>
      <c r="UAU66" s="11"/>
      <c r="UAV66" s="11"/>
      <c r="UAW66" s="11"/>
      <c r="UAX66" s="11"/>
      <c r="UAY66" s="11"/>
      <c r="UAZ66" s="11"/>
      <c r="UBA66" s="11"/>
      <c r="UBB66" s="11"/>
      <c r="UBC66" s="11"/>
      <c r="UBD66" s="11"/>
      <c r="UBE66" s="11"/>
      <c r="UBF66" s="11"/>
      <c r="UBG66" s="11"/>
      <c r="UBH66" s="11"/>
      <c r="UBI66" s="11"/>
      <c r="UBJ66" s="11"/>
      <c r="UBK66" s="11"/>
      <c r="UBL66" s="11"/>
      <c r="UBM66" s="11"/>
      <c r="UBN66" s="11"/>
      <c r="UBO66" s="11"/>
      <c r="UBP66" s="11"/>
      <c r="UBQ66" s="11"/>
      <c r="UBR66" s="11"/>
      <c r="UBS66" s="11"/>
      <c r="UBT66" s="11"/>
      <c r="UBU66" s="11"/>
      <c r="UBV66" s="11"/>
      <c r="UBW66" s="11"/>
      <c r="UBX66" s="11"/>
      <c r="UBY66" s="11"/>
      <c r="UBZ66" s="11"/>
      <c r="UCA66" s="11"/>
      <c r="UCB66" s="11"/>
      <c r="UCC66" s="11"/>
      <c r="UCD66" s="11"/>
      <c r="UCE66" s="11"/>
      <c r="UCF66" s="11"/>
      <c r="UCG66" s="11"/>
      <c r="UCH66" s="11"/>
      <c r="UCI66" s="11"/>
      <c r="UCJ66" s="11"/>
      <c r="UCK66" s="11"/>
      <c r="UCL66" s="11"/>
      <c r="UCM66" s="11"/>
      <c r="UCN66" s="11"/>
      <c r="UCO66" s="11"/>
      <c r="UCP66" s="11"/>
      <c r="UCQ66" s="11"/>
      <c r="UCR66" s="11"/>
      <c r="UCS66" s="11"/>
      <c r="UCT66" s="11"/>
      <c r="UCU66" s="11"/>
      <c r="UCV66" s="11"/>
      <c r="UCW66" s="11"/>
      <c r="UCX66" s="11"/>
      <c r="UCY66" s="11"/>
      <c r="UCZ66" s="11"/>
      <c r="UDA66" s="11"/>
      <c r="UDB66" s="11"/>
      <c r="UDC66" s="11"/>
      <c r="UDD66" s="11"/>
      <c r="UDE66" s="11"/>
      <c r="UDF66" s="11"/>
      <c r="UDG66" s="11"/>
      <c r="UDH66" s="11"/>
      <c r="UDI66" s="11"/>
      <c r="UDJ66" s="11"/>
      <c r="UDK66" s="11"/>
      <c r="UDL66" s="11"/>
      <c r="UDM66" s="11"/>
      <c r="UDN66" s="11"/>
      <c r="UDO66" s="11"/>
      <c r="UDP66" s="11"/>
      <c r="UDQ66" s="11"/>
      <c r="UDR66" s="11"/>
      <c r="UDS66" s="11"/>
      <c r="UDT66" s="11"/>
      <c r="UDU66" s="11"/>
      <c r="UDV66" s="11"/>
      <c r="UDW66" s="11"/>
      <c r="UDX66" s="11"/>
      <c r="UDY66" s="11"/>
      <c r="UDZ66" s="11"/>
      <c r="UEA66" s="11"/>
      <c r="UEB66" s="11"/>
      <c r="UEC66" s="11"/>
      <c r="UED66" s="11"/>
      <c r="UEE66" s="11"/>
      <c r="UEF66" s="11"/>
      <c r="UEG66" s="11"/>
      <c r="UEH66" s="11"/>
      <c r="UEI66" s="11"/>
      <c r="UEJ66" s="11"/>
      <c r="UEK66" s="11"/>
      <c r="UEL66" s="11"/>
      <c r="UEM66" s="11"/>
      <c r="UEN66" s="11"/>
      <c r="UEO66" s="11"/>
      <c r="UEP66" s="11"/>
      <c r="UEQ66" s="11"/>
      <c r="UER66" s="11"/>
      <c r="UES66" s="11"/>
      <c r="UET66" s="11"/>
      <c r="UEU66" s="11"/>
      <c r="UEV66" s="11"/>
      <c r="UEW66" s="11"/>
      <c r="UEX66" s="11"/>
      <c r="UEY66" s="11"/>
      <c r="UEZ66" s="11"/>
      <c r="UFA66" s="11"/>
      <c r="UFB66" s="11"/>
      <c r="UFC66" s="11"/>
      <c r="UFD66" s="11"/>
      <c r="UFE66" s="11"/>
      <c r="UFF66" s="11"/>
      <c r="UFG66" s="11"/>
      <c r="UFH66" s="11"/>
      <c r="UFI66" s="11"/>
      <c r="UFJ66" s="11"/>
      <c r="UFK66" s="11"/>
      <c r="UFL66" s="11"/>
      <c r="UFM66" s="11"/>
      <c r="UFN66" s="11"/>
      <c r="UFO66" s="11"/>
      <c r="UFP66" s="11"/>
      <c r="UFQ66" s="11"/>
      <c r="UFR66" s="11"/>
      <c r="UFS66" s="11"/>
      <c r="UFT66" s="11"/>
      <c r="UFU66" s="11"/>
      <c r="UFV66" s="11"/>
      <c r="UFW66" s="11"/>
      <c r="UFX66" s="11"/>
      <c r="UFY66" s="11"/>
      <c r="UFZ66" s="11"/>
      <c r="UGA66" s="11"/>
      <c r="UGB66" s="11"/>
      <c r="UGC66" s="11"/>
      <c r="UGD66" s="11"/>
      <c r="UGE66" s="11"/>
      <c r="UGF66" s="11"/>
      <c r="UGG66" s="11"/>
      <c r="UGH66" s="11"/>
      <c r="UGI66" s="11"/>
      <c r="UGJ66" s="11"/>
      <c r="UGK66" s="11"/>
      <c r="UGL66" s="11"/>
      <c r="UGM66" s="11"/>
      <c r="UGN66" s="11"/>
      <c r="UGO66" s="11"/>
      <c r="UGP66" s="11"/>
      <c r="UGQ66" s="11"/>
      <c r="UGR66" s="11"/>
      <c r="UGS66" s="11"/>
      <c r="UGT66" s="11"/>
      <c r="UGU66" s="11"/>
      <c r="UGV66" s="11"/>
      <c r="UGW66" s="11"/>
      <c r="UGX66" s="11"/>
      <c r="UGY66" s="11"/>
      <c r="UGZ66" s="11"/>
      <c r="UHA66" s="11"/>
      <c r="UHB66" s="11"/>
      <c r="UHC66" s="11"/>
      <c r="UHD66" s="11"/>
      <c r="UHE66" s="11"/>
      <c r="UHF66" s="11"/>
      <c r="UHG66" s="11"/>
      <c r="UHH66" s="11"/>
      <c r="UHI66" s="11"/>
      <c r="UHJ66" s="11"/>
      <c r="UHK66" s="11"/>
      <c r="UHL66" s="11"/>
      <c r="UHM66" s="11"/>
      <c r="UHN66" s="11"/>
      <c r="UHO66" s="11"/>
      <c r="UHP66" s="11"/>
      <c r="UHQ66" s="11"/>
      <c r="UHR66" s="11"/>
      <c r="UHS66" s="11"/>
      <c r="UHT66" s="11"/>
      <c r="UHU66" s="11"/>
      <c r="UHV66" s="11"/>
      <c r="UHW66" s="11"/>
      <c r="UHX66" s="11"/>
      <c r="UHY66" s="11"/>
      <c r="UHZ66" s="11"/>
      <c r="UIA66" s="11"/>
      <c r="UIB66" s="11"/>
      <c r="UIC66" s="11"/>
      <c r="UID66" s="11"/>
      <c r="UIE66" s="11"/>
      <c r="UIF66" s="11"/>
      <c r="UIG66" s="11"/>
      <c r="UIH66" s="11"/>
      <c r="UII66" s="11"/>
      <c r="UIJ66" s="11"/>
      <c r="UIK66" s="11"/>
      <c r="UIL66" s="11"/>
      <c r="UIM66" s="11"/>
      <c r="UIN66" s="11"/>
      <c r="UIO66" s="11"/>
      <c r="UIP66" s="11"/>
      <c r="UIQ66" s="11"/>
      <c r="UIR66" s="11"/>
      <c r="UIS66" s="11"/>
      <c r="UIT66" s="11"/>
      <c r="UIU66" s="11"/>
      <c r="UIV66" s="11"/>
      <c r="UIW66" s="11"/>
      <c r="UIX66" s="11"/>
      <c r="UIY66" s="11"/>
      <c r="UIZ66" s="11"/>
      <c r="UJA66" s="11"/>
      <c r="UJB66" s="11"/>
      <c r="UJC66" s="11"/>
      <c r="UJD66" s="11"/>
      <c r="UJE66" s="11"/>
      <c r="UJF66" s="11"/>
      <c r="UJG66" s="11"/>
      <c r="UJH66" s="11"/>
      <c r="UJI66" s="11"/>
      <c r="UJJ66" s="11"/>
      <c r="UJK66" s="11"/>
      <c r="UJL66" s="11"/>
      <c r="UJM66" s="11"/>
      <c r="UJN66" s="11"/>
      <c r="UJO66" s="11"/>
      <c r="UJP66" s="11"/>
      <c r="UJQ66" s="11"/>
      <c r="UJR66" s="11"/>
      <c r="UJS66" s="11"/>
      <c r="UJT66" s="11"/>
      <c r="UJU66" s="11"/>
      <c r="UJV66" s="11"/>
      <c r="UJW66" s="11"/>
      <c r="UJX66" s="11"/>
      <c r="UJY66" s="11"/>
      <c r="UJZ66" s="11"/>
      <c r="UKA66" s="11"/>
      <c r="UKB66" s="11"/>
      <c r="UKC66" s="11"/>
      <c r="UKD66" s="11"/>
      <c r="UKE66" s="11"/>
      <c r="UKF66" s="11"/>
      <c r="UKG66" s="11"/>
      <c r="UKH66" s="11"/>
      <c r="UKI66" s="11"/>
      <c r="UKJ66" s="11"/>
      <c r="UKK66" s="11"/>
      <c r="UKL66" s="11"/>
      <c r="UKM66" s="11"/>
      <c r="UKN66" s="11"/>
      <c r="UKO66" s="11"/>
      <c r="UKP66" s="11"/>
      <c r="UKQ66" s="11"/>
      <c r="UKR66" s="11"/>
      <c r="UKS66" s="11"/>
      <c r="UKT66" s="11"/>
      <c r="UKU66" s="11"/>
      <c r="UKV66" s="11"/>
      <c r="UKW66" s="11"/>
      <c r="UKX66" s="11"/>
      <c r="UKY66" s="11"/>
      <c r="UKZ66" s="11"/>
      <c r="ULA66" s="11"/>
      <c r="ULB66" s="11"/>
      <c r="ULC66" s="11"/>
      <c r="ULD66" s="11"/>
      <c r="ULE66" s="11"/>
      <c r="ULF66" s="11"/>
      <c r="ULG66" s="11"/>
      <c r="ULH66" s="11"/>
      <c r="ULI66" s="11"/>
      <c r="ULJ66" s="11"/>
      <c r="ULK66" s="11"/>
      <c r="ULL66" s="11"/>
      <c r="ULM66" s="11"/>
      <c r="ULN66" s="11"/>
      <c r="ULO66" s="11"/>
      <c r="ULP66" s="11"/>
      <c r="ULQ66" s="11"/>
      <c r="ULR66" s="11"/>
      <c r="ULS66" s="11"/>
      <c r="ULT66" s="11"/>
      <c r="ULU66" s="11"/>
      <c r="ULV66" s="11"/>
      <c r="ULW66" s="11"/>
      <c r="ULX66" s="11"/>
      <c r="ULY66" s="11"/>
      <c r="ULZ66" s="11"/>
      <c r="UMA66" s="11"/>
      <c r="UMB66" s="11"/>
      <c r="UMC66" s="11"/>
      <c r="UMD66" s="11"/>
      <c r="UME66" s="11"/>
      <c r="UMF66" s="11"/>
      <c r="UMG66" s="11"/>
      <c r="UMH66" s="11"/>
      <c r="UMI66" s="11"/>
      <c r="UMJ66" s="11"/>
      <c r="UMK66" s="11"/>
      <c r="UML66" s="11"/>
      <c r="UMM66" s="11"/>
      <c r="UMN66" s="11"/>
      <c r="UMO66" s="11"/>
      <c r="UMP66" s="11"/>
      <c r="UMQ66" s="11"/>
      <c r="UMR66" s="11"/>
      <c r="UMS66" s="11"/>
      <c r="UMT66" s="11"/>
      <c r="UMU66" s="11"/>
      <c r="UMV66" s="11"/>
      <c r="UMW66" s="11"/>
      <c r="UMX66" s="11"/>
      <c r="UMY66" s="11"/>
      <c r="UMZ66" s="11"/>
      <c r="UNA66" s="11"/>
      <c r="UNB66" s="11"/>
      <c r="UNC66" s="11"/>
      <c r="UND66" s="11"/>
      <c r="UNE66" s="11"/>
      <c r="UNF66" s="11"/>
      <c r="UNG66" s="11"/>
      <c r="UNH66" s="11"/>
      <c r="UNI66" s="11"/>
      <c r="UNJ66" s="11"/>
      <c r="UNK66" s="11"/>
      <c r="UNL66" s="11"/>
      <c r="UNM66" s="11"/>
      <c r="UNN66" s="11"/>
      <c r="UNO66" s="11"/>
      <c r="UNP66" s="11"/>
      <c r="UNQ66" s="11"/>
      <c r="UNR66" s="11"/>
      <c r="UNS66" s="11"/>
      <c r="UNT66" s="11"/>
      <c r="UNU66" s="11"/>
      <c r="UNV66" s="11"/>
      <c r="UNW66" s="11"/>
      <c r="UNX66" s="11"/>
      <c r="UNY66" s="11"/>
      <c r="UNZ66" s="11"/>
      <c r="UOA66" s="11"/>
      <c r="UOB66" s="11"/>
      <c r="UOC66" s="11"/>
      <c r="UOD66" s="11"/>
      <c r="UOE66" s="11"/>
      <c r="UOF66" s="11"/>
      <c r="UOG66" s="11"/>
      <c r="UOH66" s="11"/>
      <c r="UOI66" s="11"/>
      <c r="UOJ66" s="11"/>
      <c r="UOK66" s="11"/>
      <c r="UOL66" s="11"/>
      <c r="UOM66" s="11"/>
      <c r="UON66" s="11"/>
      <c r="UOO66" s="11"/>
      <c r="UOP66" s="11"/>
      <c r="UOQ66" s="11"/>
      <c r="UOR66" s="11"/>
      <c r="UOS66" s="11"/>
      <c r="UOT66" s="11"/>
      <c r="UOU66" s="11"/>
      <c r="UOV66" s="11"/>
      <c r="UOW66" s="11"/>
      <c r="UOX66" s="11"/>
      <c r="UOY66" s="11"/>
      <c r="UOZ66" s="11"/>
      <c r="UPA66" s="11"/>
      <c r="UPB66" s="11"/>
      <c r="UPC66" s="11"/>
      <c r="UPD66" s="11"/>
      <c r="UPE66" s="11"/>
      <c r="UPF66" s="11"/>
      <c r="UPG66" s="11"/>
      <c r="UPH66" s="11"/>
      <c r="UPI66" s="11"/>
      <c r="UPJ66" s="11"/>
      <c r="UPK66" s="11"/>
      <c r="UPL66" s="11"/>
      <c r="UPM66" s="11"/>
      <c r="UPN66" s="11"/>
      <c r="UPO66" s="11"/>
      <c r="UPP66" s="11"/>
      <c r="UPQ66" s="11"/>
      <c r="UPR66" s="11"/>
      <c r="UPS66" s="11"/>
      <c r="UPT66" s="11"/>
      <c r="UPU66" s="11"/>
      <c r="UPV66" s="11"/>
      <c r="UPW66" s="11"/>
      <c r="UPX66" s="11"/>
      <c r="UPY66" s="11"/>
      <c r="UPZ66" s="11"/>
      <c r="UQA66" s="11"/>
      <c r="UQB66" s="11"/>
      <c r="UQC66" s="11"/>
      <c r="UQD66" s="11"/>
      <c r="UQE66" s="11"/>
      <c r="UQF66" s="11"/>
      <c r="UQG66" s="11"/>
      <c r="UQH66" s="11"/>
      <c r="UQI66" s="11"/>
      <c r="UQJ66" s="11"/>
      <c r="UQK66" s="11"/>
      <c r="UQL66" s="11"/>
      <c r="UQM66" s="11"/>
      <c r="UQN66" s="11"/>
      <c r="UQO66" s="11"/>
      <c r="UQP66" s="11"/>
      <c r="UQQ66" s="11"/>
      <c r="UQR66" s="11"/>
      <c r="UQS66" s="11"/>
      <c r="UQT66" s="11"/>
      <c r="UQU66" s="11"/>
      <c r="UQV66" s="11"/>
      <c r="UQW66" s="11"/>
      <c r="UQX66" s="11"/>
      <c r="UQY66" s="11"/>
      <c r="UQZ66" s="11"/>
      <c r="URA66" s="11"/>
      <c r="URB66" s="11"/>
      <c r="URC66" s="11"/>
      <c r="URD66" s="11"/>
      <c r="URE66" s="11"/>
      <c r="URF66" s="11"/>
      <c r="URG66" s="11"/>
      <c r="URH66" s="11"/>
      <c r="URI66" s="11"/>
      <c r="URJ66" s="11"/>
      <c r="URK66" s="11"/>
      <c r="URL66" s="11"/>
      <c r="URM66" s="11"/>
      <c r="URN66" s="11"/>
      <c r="URO66" s="11"/>
      <c r="URP66" s="11"/>
      <c r="URQ66" s="11"/>
      <c r="URR66" s="11"/>
      <c r="URS66" s="11"/>
      <c r="URT66" s="11"/>
      <c r="URU66" s="11"/>
      <c r="URV66" s="11"/>
      <c r="URW66" s="11"/>
      <c r="URX66" s="11"/>
      <c r="URY66" s="11"/>
      <c r="URZ66" s="11"/>
      <c r="USA66" s="11"/>
      <c r="USB66" s="11"/>
      <c r="USC66" s="11"/>
      <c r="USD66" s="11"/>
      <c r="USE66" s="11"/>
      <c r="USF66" s="11"/>
      <c r="USG66" s="11"/>
      <c r="USH66" s="11"/>
      <c r="USI66" s="11"/>
      <c r="USJ66" s="11"/>
      <c r="USK66" s="11"/>
      <c r="USL66" s="11"/>
      <c r="USM66" s="11"/>
      <c r="USN66" s="11"/>
      <c r="USO66" s="11"/>
      <c r="USP66" s="11"/>
      <c r="USQ66" s="11"/>
      <c r="USR66" s="11"/>
      <c r="USS66" s="11"/>
      <c r="UST66" s="11"/>
      <c r="USU66" s="11"/>
      <c r="USV66" s="11"/>
      <c r="USW66" s="11"/>
      <c r="USX66" s="11"/>
      <c r="USY66" s="11"/>
      <c r="USZ66" s="11"/>
      <c r="UTA66" s="11"/>
      <c r="UTB66" s="11"/>
      <c r="UTC66" s="11"/>
      <c r="UTD66" s="11"/>
      <c r="UTE66" s="11"/>
      <c r="UTF66" s="11"/>
      <c r="UTG66" s="11"/>
      <c r="UTH66" s="11"/>
      <c r="UTI66" s="11"/>
      <c r="UTJ66" s="11"/>
      <c r="UTK66" s="11"/>
      <c r="UTL66" s="11"/>
      <c r="UTM66" s="11"/>
      <c r="UTN66" s="11"/>
      <c r="UTO66" s="11"/>
      <c r="UTP66" s="11"/>
      <c r="UTQ66" s="11"/>
      <c r="UTR66" s="11"/>
      <c r="UTS66" s="11"/>
      <c r="UTT66" s="11"/>
      <c r="UTU66" s="11"/>
      <c r="UTV66" s="11"/>
      <c r="UTW66" s="11"/>
      <c r="UTX66" s="11"/>
      <c r="UTY66" s="11"/>
      <c r="UTZ66" s="11"/>
      <c r="UUA66" s="11"/>
      <c r="UUB66" s="11"/>
      <c r="UUC66" s="11"/>
      <c r="UUD66" s="11"/>
      <c r="UUE66" s="11"/>
      <c r="UUF66" s="11"/>
      <c r="UUG66" s="11"/>
      <c r="UUH66" s="11"/>
      <c r="UUI66" s="11"/>
      <c r="UUJ66" s="11"/>
      <c r="UUK66" s="11"/>
      <c r="UUL66" s="11"/>
      <c r="UUM66" s="11"/>
      <c r="UUN66" s="11"/>
      <c r="UUO66" s="11"/>
      <c r="UUP66" s="11"/>
      <c r="UUQ66" s="11"/>
      <c r="UUR66" s="11"/>
      <c r="UUS66" s="11"/>
      <c r="UUT66" s="11"/>
      <c r="UUU66" s="11"/>
      <c r="UUV66" s="11"/>
      <c r="UUW66" s="11"/>
      <c r="UUX66" s="11"/>
      <c r="UUY66" s="11"/>
      <c r="UUZ66" s="11"/>
      <c r="UVA66" s="11"/>
      <c r="UVB66" s="11"/>
      <c r="UVC66" s="11"/>
      <c r="UVD66" s="11"/>
      <c r="UVE66" s="11"/>
      <c r="UVF66" s="11"/>
      <c r="UVG66" s="11"/>
      <c r="UVH66" s="11"/>
      <c r="UVI66" s="11"/>
      <c r="UVJ66" s="11"/>
      <c r="UVK66" s="11"/>
      <c r="UVL66" s="11"/>
      <c r="UVM66" s="11"/>
      <c r="UVN66" s="11"/>
      <c r="UVO66" s="11"/>
      <c r="UVP66" s="11"/>
      <c r="UVQ66" s="11"/>
      <c r="UVR66" s="11"/>
      <c r="UVS66" s="11"/>
      <c r="UVT66" s="11"/>
      <c r="UVU66" s="11"/>
      <c r="UVV66" s="11"/>
      <c r="UVW66" s="11"/>
      <c r="UVX66" s="11"/>
      <c r="UVY66" s="11"/>
      <c r="UVZ66" s="11"/>
      <c r="UWA66" s="11"/>
      <c r="UWB66" s="11"/>
      <c r="UWC66" s="11"/>
      <c r="UWD66" s="11"/>
      <c r="UWE66" s="11"/>
      <c r="UWF66" s="11"/>
      <c r="UWG66" s="11"/>
      <c r="UWH66" s="11"/>
      <c r="UWI66" s="11"/>
      <c r="UWJ66" s="11"/>
      <c r="UWK66" s="11"/>
      <c r="UWL66" s="11"/>
      <c r="UWM66" s="11"/>
      <c r="UWN66" s="11"/>
      <c r="UWO66" s="11"/>
      <c r="UWP66" s="11"/>
      <c r="UWQ66" s="11"/>
      <c r="UWR66" s="11"/>
      <c r="UWS66" s="11"/>
      <c r="UWT66" s="11"/>
      <c r="UWU66" s="11"/>
      <c r="UWV66" s="11"/>
      <c r="UWW66" s="11"/>
      <c r="UWX66" s="11"/>
      <c r="UWY66" s="11"/>
      <c r="UWZ66" s="11"/>
      <c r="UXA66" s="11"/>
      <c r="UXB66" s="11"/>
      <c r="UXC66" s="11"/>
      <c r="UXD66" s="11"/>
      <c r="UXE66" s="11"/>
      <c r="UXF66" s="11"/>
      <c r="UXG66" s="11"/>
      <c r="UXH66" s="11"/>
      <c r="UXI66" s="11"/>
      <c r="UXJ66" s="11"/>
      <c r="UXK66" s="11"/>
      <c r="UXL66" s="11"/>
      <c r="UXM66" s="11"/>
      <c r="UXN66" s="11"/>
      <c r="UXO66" s="11"/>
      <c r="UXP66" s="11"/>
      <c r="UXQ66" s="11"/>
      <c r="UXR66" s="11"/>
      <c r="UXS66" s="11"/>
      <c r="UXT66" s="11"/>
      <c r="UXU66" s="11"/>
      <c r="UXV66" s="11"/>
      <c r="UXW66" s="11"/>
      <c r="UXX66" s="11"/>
      <c r="UXY66" s="11"/>
      <c r="UXZ66" s="11"/>
      <c r="UYA66" s="11"/>
      <c r="UYB66" s="11"/>
      <c r="UYC66" s="11"/>
      <c r="UYD66" s="11"/>
      <c r="UYE66" s="11"/>
      <c r="UYF66" s="11"/>
      <c r="UYG66" s="11"/>
      <c r="UYH66" s="11"/>
      <c r="UYI66" s="11"/>
      <c r="UYJ66" s="11"/>
      <c r="UYK66" s="11"/>
      <c r="UYL66" s="11"/>
      <c r="UYM66" s="11"/>
      <c r="UYN66" s="11"/>
      <c r="UYO66" s="11"/>
      <c r="UYP66" s="11"/>
      <c r="UYQ66" s="11"/>
      <c r="UYR66" s="11"/>
      <c r="UYS66" s="11"/>
      <c r="UYT66" s="11"/>
      <c r="UYU66" s="11"/>
      <c r="UYV66" s="11"/>
      <c r="UYW66" s="11"/>
      <c r="UYX66" s="11"/>
      <c r="UYY66" s="11"/>
      <c r="UYZ66" s="11"/>
      <c r="UZA66" s="11"/>
      <c r="UZB66" s="11"/>
      <c r="UZC66" s="11"/>
      <c r="UZD66" s="11"/>
      <c r="UZE66" s="11"/>
      <c r="UZF66" s="11"/>
      <c r="UZG66" s="11"/>
      <c r="UZH66" s="11"/>
      <c r="UZI66" s="11"/>
      <c r="UZJ66" s="11"/>
      <c r="UZK66" s="11"/>
      <c r="UZL66" s="11"/>
      <c r="UZM66" s="11"/>
      <c r="UZN66" s="11"/>
      <c r="UZO66" s="11"/>
      <c r="UZP66" s="11"/>
      <c r="UZQ66" s="11"/>
      <c r="UZR66" s="11"/>
      <c r="UZS66" s="11"/>
      <c r="UZT66" s="11"/>
      <c r="UZU66" s="11"/>
      <c r="UZV66" s="11"/>
      <c r="UZW66" s="11"/>
      <c r="UZX66" s="11"/>
      <c r="UZY66" s="11"/>
      <c r="UZZ66" s="11"/>
      <c r="VAA66" s="11"/>
      <c r="VAB66" s="11"/>
      <c r="VAC66" s="11"/>
      <c r="VAD66" s="11"/>
      <c r="VAE66" s="11"/>
      <c r="VAF66" s="11"/>
      <c r="VAG66" s="11"/>
      <c r="VAH66" s="11"/>
      <c r="VAI66" s="11"/>
      <c r="VAJ66" s="11"/>
      <c r="VAK66" s="11"/>
      <c r="VAL66" s="11"/>
      <c r="VAM66" s="11"/>
      <c r="VAN66" s="11"/>
      <c r="VAO66" s="11"/>
      <c r="VAP66" s="11"/>
      <c r="VAQ66" s="11"/>
      <c r="VAR66" s="11"/>
      <c r="VAS66" s="11"/>
      <c r="VAT66" s="11"/>
      <c r="VAU66" s="11"/>
      <c r="VAV66" s="11"/>
      <c r="VAW66" s="11"/>
      <c r="VAX66" s="11"/>
      <c r="VAY66" s="11"/>
      <c r="VAZ66" s="11"/>
      <c r="VBA66" s="11"/>
      <c r="VBB66" s="11"/>
      <c r="VBC66" s="11"/>
      <c r="VBD66" s="11"/>
      <c r="VBE66" s="11"/>
      <c r="VBF66" s="11"/>
      <c r="VBG66" s="11"/>
      <c r="VBH66" s="11"/>
      <c r="VBI66" s="11"/>
      <c r="VBJ66" s="11"/>
      <c r="VBK66" s="11"/>
      <c r="VBL66" s="11"/>
      <c r="VBM66" s="11"/>
      <c r="VBN66" s="11"/>
      <c r="VBO66" s="11"/>
      <c r="VBP66" s="11"/>
      <c r="VBQ66" s="11"/>
      <c r="VBR66" s="11"/>
      <c r="VBS66" s="11"/>
      <c r="VBT66" s="11"/>
      <c r="VBU66" s="11"/>
      <c r="VBV66" s="11"/>
      <c r="VBW66" s="11"/>
      <c r="VBX66" s="11"/>
      <c r="VBY66" s="11"/>
      <c r="VBZ66" s="11"/>
      <c r="VCA66" s="11"/>
      <c r="VCB66" s="11"/>
      <c r="VCC66" s="11"/>
      <c r="VCD66" s="11"/>
      <c r="VCE66" s="11"/>
      <c r="VCF66" s="11"/>
      <c r="VCG66" s="11"/>
      <c r="VCH66" s="11"/>
      <c r="VCI66" s="11"/>
      <c r="VCJ66" s="11"/>
      <c r="VCK66" s="11"/>
      <c r="VCL66" s="11"/>
      <c r="VCM66" s="11"/>
      <c r="VCN66" s="11"/>
      <c r="VCO66" s="11"/>
      <c r="VCP66" s="11"/>
      <c r="VCQ66" s="11"/>
      <c r="VCR66" s="11"/>
      <c r="VCS66" s="11"/>
      <c r="VCT66" s="11"/>
      <c r="VCU66" s="11"/>
      <c r="VCV66" s="11"/>
      <c r="VCW66" s="11"/>
      <c r="VCX66" s="11"/>
      <c r="VCY66" s="11"/>
      <c r="VCZ66" s="11"/>
      <c r="VDA66" s="11"/>
      <c r="VDB66" s="11"/>
      <c r="VDC66" s="11"/>
      <c r="VDD66" s="11"/>
      <c r="VDE66" s="11"/>
      <c r="VDF66" s="11"/>
      <c r="VDG66" s="11"/>
      <c r="VDH66" s="11"/>
      <c r="VDI66" s="11"/>
      <c r="VDJ66" s="11"/>
      <c r="VDK66" s="11"/>
      <c r="VDL66" s="11"/>
      <c r="VDM66" s="11"/>
      <c r="VDN66" s="11"/>
      <c r="VDO66" s="11"/>
      <c r="VDP66" s="11"/>
      <c r="VDQ66" s="11"/>
      <c r="VDR66" s="11"/>
      <c r="VDS66" s="11"/>
      <c r="VDT66" s="11"/>
      <c r="VDU66" s="11"/>
      <c r="VDV66" s="11"/>
      <c r="VDW66" s="11"/>
      <c r="VDX66" s="11"/>
      <c r="VDY66" s="11"/>
      <c r="VDZ66" s="11"/>
      <c r="VEA66" s="11"/>
      <c r="VEB66" s="11"/>
      <c r="VEC66" s="11"/>
      <c r="VED66" s="11"/>
      <c r="VEE66" s="11"/>
      <c r="VEF66" s="11"/>
      <c r="VEG66" s="11"/>
      <c r="VEH66" s="11"/>
      <c r="VEI66" s="11"/>
      <c r="VEJ66" s="11"/>
      <c r="VEK66" s="11"/>
      <c r="VEL66" s="11"/>
      <c r="VEM66" s="11"/>
      <c r="VEN66" s="11"/>
      <c r="VEO66" s="11"/>
      <c r="VEP66" s="11"/>
      <c r="VEQ66" s="11"/>
      <c r="VER66" s="11"/>
      <c r="VES66" s="11"/>
      <c r="VET66" s="11"/>
      <c r="VEU66" s="11"/>
      <c r="VEV66" s="11"/>
      <c r="VEW66" s="11"/>
      <c r="VEX66" s="11"/>
      <c r="VEY66" s="11"/>
      <c r="VEZ66" s="11"/>
      <c r="VFA66" s="11"/>
      <c r="VFB66" s="11"/>
      <c r="VFC66" s="11"/>
      <c r="VFD66" s="11"/>
      <c r="VFE66" s="11"/>
      <c r="VFF66" s="11"/>
      <c r="VFG66" s="11"/>
      <c r="VFH66" s="11"/>
      <c r="VFI66" s="11"/>
      <c r="VFJ66" s="11"/>
      <c r="VFK66" s="11"/>
      <c r="VFL66" s="11"/>
      <c r="VFM66" s="11"/>
      <c r="VFN66" s="11"/>
      <c r="VFO66" s="11"/>
      <c r="VFP66" s="11"/>
      <c r="VFQ66" s="11"/>
      <c r="VFR66" s="11"/>
      <c r="VFS66" s="11"/>
      <c r="VFT66" s="11"/>
      <c r="VFU66" s="11"/>
      <c r="VFV66" s="11"/>
      <c r="VFW66" s="11"/>
      <c r="VFX66" s="11"/>
      <c r="VFY66" s="11"/>
      <c r="VFZ66" s="11"/>
      <c r="VGA66" s="11"/>
      <c r="VGB66" s="11"/>
      <c r="VGC66" s="11"/>
      <c r="VGD66" s="11"/>
      <c r="VGE66" s="11"/>
      <c r="VGF66" s="11"/>
      <c r="VGG66" s="11"/>
      <c r="VGH66" s="11"/>
      <c r="VGI66" s="11"/>
      <c r="VGJ66" s="11"/>
      <c r="VGK66" s="11"/>
      <c r="VGL66" s="11"/>
      <c r="VGM66" s="11"/>
      <c r="VGN66" s="11"/>
      <c r="VGO66" s="11"/>
      <c r="VGP66" s="11"/>
      <c r="VGQ66" s="11"/>
      <c r="VGR66" s="11"/>
      <c r="VGS66" s="11"/>
      <c r="VGT66" s="11"/>
      <c r="VGU66" s="11"/>
      <c r="VGV66" s="11"/>
      <c r="VGW66" s="11"/>
      <c r="VGX66" s="11"/>
      <c r="VGY66" s="11"/>
      <c r="VGZ66" s="11"/>
      <c r="VHA66" s="11"/>
      <c r="VHB66" s="11"/>
      <c r="VHC66" s="11"/>
      <c r="VHD66" s="11"/>
      <c r="VHE66" s="11"/>
      <c r="VHF66" s="11"/>
      <c r="VHG66" s="11"/>
      <c r="VHH66" s="11"/>
      <c r="VHI66" s="11"/>
      <c r="VHJ66" s="11"/>
      <c r="VHK66" s="11"/>
      <c r="VHL66" s="11"/>
      <c r="VHM66" s="11"/>
      <c r="VHN66" s="11"/>
      <c r="VHO66" s="11"/>
      <c r="VHP66" s="11"/>
      <c r="VHQ66" s="11"/>
      <c r="VHR66" s="11"/>
      <c r="VHS66" s="11"/>
      <c r="VHT66" s="11"/>
      <c r="VHU66" s="11"/>
      <c r="VHV66" s="11"/>
      <c r="VHW66" s="11"/>
      <c r="VHX66" s="11"/>
      <c r="VHY66" s="11"/>
      <c r="VHZ66" s="11"/>
      <c r="VIA66" s="11"/>
      <c r="VIB66" s="11"/>
      <c r="VIC66" s="11"/>
      <c r="VID66" s="11"/>
      <c r="VIE66" s="11"/>
      <c r="VIF66" s="11"/>
      <c r="VIG66" s="11"/>
      <c r="VIH66" s="11"/>
      <c r="VII66" s="11"/>
      <c r="VIJ66" s="11"/>
      <c r="VIK66" s="11"/>
      <c r="VIL66" s="11"/>
      <c r="VIM66" s="11"/>
      <c r="VIN66" s="11"/>
      <c r="VIO66" s="11"/>
      <c r="VIP66" s="11"/>
      <c r="VIQ66" s="11"/>
      <c r="VIR66" s="11"/>
      <c r="VIS66" s="11"/>
      <c r="VIT66" s="11"/>
      <c r="VIU66" s="11"/>
      <c r="VIV66" s="11"/>
      <c r="VIW66" s="11"/>
      <c r="VIX66" s="11"/>
      <c r="VIY66" s="11"/>
      <c r="VIZ66" s="11"/>
      <c r="VJA66" s="11"/>
      <c r="VJB66" s="11"/>
      <c r="VJC66" s="11"/>
      <c r="VJD66" s="11"/>
      <c r="VJE66" s="11"/>
      <c r="VJF66" s="11"/>
      <c r="VJG66" s="11"/>
      <c r="VJH66" s="11"/>
      <c r="VJI66" s="11"/>
      <c r="VJJ66" s="11"/>
      <c r="VJK66" s="11"/>
      <c r="VJL66" s="11"/>
      <c r="VJM66" s="11"/>
      <c r="VJN66" s="11"/>
      <c r="VJO66" s="11"/>
      <c r="VJP66" s="11"/>
      <c r="VJQ66" s="11"/>
      <c r="VJR66" s="11"/>
      <c r="VJS66" s="11"/>
      <c r="VJT66" s="11"/>
      <c r="VJU66" s="11"/>
      <c r="VJV66" s="11"/>
      <c r="VJW66" s="11"/>
      <c r="VJX66" s="11"/>
      <c r="VJY66" s="11"/>
      <c r="VJZ66" s="11"/>
      <c r="VKA66" s="11"/>
      <c r="VKB66" s="11"/>
      <c r="VKC66" s="11"/>
      <c r="VKD66" s="11"/>
      <c r="VKE66" s="11"/>
      <c r="VKF66" s="11"/>
      <c r="VKG66" s="11"/>
      <c r="VKH66" s="11"/>
      <c r="VKI66" s="11"/>
      <c r="VKJ66" s="11"/>
      <c r="VKK66" s="11"/>
      <c r="VKL66" s="11"/>
      <c r="VKM66" s="11"/>
      <c r="VKN66" s="11"/>
      <c r="VKO66" s="11"/>
      <c r="VKP66" s="11"/>
      <c r="VKQ66" s="11"/>
      <c r="VKR66" s="11"/>
      <c r="VKS66" s="11"/>
      <c r="VKT66" s="11"/>
      <c r="VKU66" s="11"/>
      <c r="VKV66" s="11"/>
      <c r="VKW66" s="11"/>
      <c r="VKX66" s="11"/>
      <c r="VKY66" s="11"/>
      <c r="VKZ66" s="11"/>
      <c r="VLA66" s="11"/>
      <c r="VLB66" s="11"/>
      <c r="VLC66" s="11"/>
      <c r="VLD66" s="11"/>
      <c r="VLE66" s="11"/>
      <c r="VLF66" s="11"/>
      <c r="VLG66" s="11"/>
      <c r="VLH66" s="11"/>
      <c r="VLI66" s="11"/>
      <c r="VLJ66" s="11"/>
      <c r="VLK66" s="11"/>
      <c r="VLL66" s="11"/>
      <c r="VLM66" s="11"/>
      <c r="VLN66" s="11"/>
      <c r="VLO66" s="11"/>
      <c r="VLP66" s="11"/>
      <c r="VLQ66" s="11"/>
      <c r="VLR66" s="11"/>
      <c r="VLS66" s="11"/>
      <c r="VLT66" s="11"/>
      <c r="VLU66" s="11"/>
      <c r="VLV66" s="11"/>
      <c r="VLW66" s="11"/>
      <c r="VLX66" s="11"/>
      <c r="VLY66" s="11"/>
      <c r="VLZ66" s="11"/>
      <c r="VMA66" s="11"/>
      <c r="VMB66" s="11"/>
      <c r="VMC66" s="11"/>
      <c r="VMD66" s="11"/>
      <c r="VME66" s="11"/>
      <c r="VMF66" s="11"/>
      <c r="VMG66" s="11"/>
      <c r="VMH66" s="11"/>
      <c r="VMI66" s="11"/>
      <c r="VMJ66" s="11"/>
      <c r="VMK66" s="11"/>
      <c r="VML66" s="11"/>
      <c r="VMM66" s="11"/>
      <c r="VMN66" s="11"/>
      <c r="VMO66" s="11"/>
      <c r="VMP66" s="11"/>
      <c r="VMQ66" s="11"/>
      <c r="VMR66" s="11"/>
      <c r="VMS66" s="11"/>
      <c r="VMT66" s="11"/>
      <c r="VMU66" s="11"/>
      <c r="VMV66" s="11"/>
      <c r="VMW66" s="11"/>
      <c r="VMX66" s="11"/>
      <c r="VMY66" s="11"/>
      <c r="VMZ66" s="11"/>
      <c r="VNA66" s="11"/>
      <c r="VNB66" s="11"/>
      <c r="VNC66" s="11"/>
      <c r="VND66" s="11"/>
      <c r="VNE66" s="11"/>
      <c r="VNF66" s="11"/>
      <c r="VNG66" s="11"/>
      <c r="VNH66" s="11"/>
      <c r="VNI66" s="11"/>
      <c r="VNJ66" s="11"/>
      <c r="VNK66" s="11"/>
      <c r="VNL66" s="11"/>
      <c r="VNM66" s="11"/>
      <c r="VNN66" s="11"/>
      <c r="VNO66" s="11"/>
      <c r="VNP66" s="11"/>
      <c r="VNQ66" s="11"/>
      <c r="VNR66" s="11"/>
      <c r="VNS66" s="11"/>
      <c r="VNT66" s="11"/>
      <c r="VNU66" s="11"/>
      <c r="VNV66" s="11"/>
      <c r="VNW66" s="11"/>
      <c r="VNX66" s="11"/>
      <c r="VNY66" s="11"/>
      <c r="VNZ66" s="11"/>
      <c r="VOA66" s="11"/>
      <c r="VOB66" s="11"/>
      <c r="VOC66" s="11"/>
      <c r="VOD66" s="11"/>
      <c r="VOE66" s="11"/>
      <c r="VOF66" s="11"/>
      <c r="VOG66" s="11"/>
      <c r="VOH66" s="11"/>
      <c r="VOI66" s="11"/>
      <c r="VOJ66" s="11"/>
      <c r="VOK66" s="11"/>
      <c r="VOL66" s="11"/>
      <c r="VOM66" s="11"/>
      <c r="VON66" s="11"/>
      <c r="VOO66" s="11"/>
      <c r="VOP66" s="11"/>
      <c r="VOQ66" s="11"/>
      <c r="VOR66" s="11"/>
      <c r="VOS66" s="11"/>
      <c r="VOT66" s="11"/>
      <c r="VOU66" s="11"/>
      <c r="VOV66" s="11"/>
      <c r="VOW66" s="11"/>
      <c r="VOX66" s="11"/>
      <c r="VOY66" s="11"/>
      <c r="VOZ66" s="11"/>
      <c r="VPA66" s="11"/>
      <c r="VPB66" s="11"/>
      <c r="VPC66" s="11"/>
      <c r="VPD66" s="11"/>
      <c r="VPE66" s="11"/>
      <c r="VPF66" s="11"/>
      <c r="VPG66" s="11"/>
      <c r="VPH66" s="11"/>
      <c r="VPI66" s="11"/>
      <c r="VPJ66" s="11"/>
      <c r="VPK66" s="11"/>
      <c r="VPL66" s="11"/>
      <c r="VPM66" s="11"/>
      <c r="VPN66" s="11"/>
      <c r="VPO66" s="11"/>
      <c r="VPP66" s="11"/>
      <c r="VPQ66" s="11"/>
      <c r="VPR66" s="11"/>
      <c r="VPS66" s="11"/>
      <c r="VPT66" s="11"/>
      <c r="VPU66" s="11"/>
      <c r="VPV66" s="11"/>
      <c r="VPW66" s="11"/>
      <c r="VPX66" s="11"/>
      <c r="VPY66" s="11"/>
      <c r="VPZ66" s="11"/>
      <c r="VQA66" s="11"/>
      <c r="VQB66" s="11"/>
      <c r="VQC66" s="11"/>
      <c r="VQD66" s="11"/>
      <c r="VQE66" s="11"/>
      <c r="VQF66" s="11"/>
      <c r="VQG66" s="11"/>
      <c r="VQH66" s="11"/>
      <c r="VQI66" s="11"/>
      <c r="VQJ66" s="11"/>
      <c r="VQK66" s="11"/>
      <c r="VQL66" s="11"/>
      <c r="VQM66" s="11"/>
      <c r="VQN66" s="11"/>
      <c r="VQO66" s="11"/>
      <c r="VQP66" s="11"/>
      <c r="VQQ66" s="11"/>
      <c r="VQR66" s="11"/>
      <c r="VQS66" s="11"/>
      <c r="VQT66" s="11"/>
      <c r="VQU66" s="11"/>
      <c r="VQV66" s="11"/>
      <c r="VQW66" s="11"/>
      <c r="VQX66" s="11"/>
      <c r="VQY66" s="11"/>
      <c r="VQZ66" s="11"/>
      <c r="VRA66" s="11"/>
      <c r="VRB66" s="11"/>
      <c r="VRC66" s="11"/>
      <c r="VRD66" s="11"/>
      <c r="VRE66" s="11"/>
      <c r="VRF66" s="11"/>
      <c r="VRG66" s="11"/>
      <c r="VRH66" s="11"/>
      <c r="VRI66" s="11"/>
      <c r="VRJ66" s="11"/>
      <c r="VRK66" s="11"/>
      <c r="VRL66" s="11"/>
      <c r="VRM66" s="11"/>
      <c r="VRN66" s="11"/>
      <c r="VRO66" s="11"/>
      <c r="VRP66" s="11"/>
      <c r="VRQ66" s="11"/>
      <c r="VRR66" s="11"/>
      <c r="VRS66" s="11"/>
      <c r="VRT66" s="11"/>
      <c r="VRU66" s="11"/>
      <c r="VRV66" s="11"/>
      <c r="VRW66" s="11"/>
      <c r="VRX66" s="11"/>
      <c r="VRY66" s="11"/>
      <c r="VRZ66" s="11"/>
      <c r="VSA66" s="11"/>
      <c r="VSB66" s="11"/>
      <c r="VSC66" s="11"/>
      <c r="VSD66" s="11"/>
      <c r="VSE66" s="11"/>
      <c r="VSF66" s="11"/>
      <c r="VSG66" s="11"/>
      <c r="VSH66" s="11"/>
      <c r="VSI66" s="11"/>
      <c r="VSJ66" s="11"/>
      <c r="VSK66" s="11"/>
      <c r="VSL66" s="11"/>
      <c r="VSM66" s="11"/>
      <c r="VSN66" s="11"/>
      <c r="VSO66" s="11"/>
      <c r="VSP66" s="11"/>
      <c r="VSQ66" s="11"/>
      <c r="VSR66" s="11"/>
      <c r="VSS66" s="11"/>
      <c r="VST66" s="11"/>
      <c r="VSU66" s="11"/>
      <c r="VSV66" s="11"/>
      <c r="VSW66" s="11"/>
      <c r="VSX66" s="11"/>
      <c r="VSY66" s="11"/>
      <c r="VSZ66" s="11"/>
      <c r="VTA66" s="11"/>
      <c r="VTB66" s="11"/>
      <c r="VTC66" s="11"/>
      <c r="VTD66" s="11"/>
      <c r="VTE66" s="11"/>
      <c r="VTF66" s="11"/>
      <c r="VTG66" s="11"/>
      <c r="VTH66" s="11"/>
      <c r="VTI66" s="11"/>
      <c r="VTJ66" s="11"/>
      <c r="VTK66" s="11"/>
      <c r="VTL66" s="11"/>
      <c r="VTM66" s="11"/>
      <c r="VTN66" s="11"/>
      <c r="VTO66" s="11"/>
      <c r="VTP66" s="11"/>
      <c r="VTQ66" s="11"/>
      <c r="VTR66" s="11"/>
      <c r="VTS66" s="11"/>
      <c r="VTT66" s="11"/>
      <c r="VTU66" s="11"/>
      <c r="VTV66" s="11"/>
      <c r="VTW66" s="11"/>
      <c r="VTX66" s="11"/>
      <c r="VTY66" s="11"/>
      <c r="VTZ66" s="11"/>
      <c r="VUA66" s="11"/>
      <c r="VUB66" s="11"/>
      <c r="VUC66" s="11"/>
      <c r="VUD66" s="11"/>
      <c r="VUE66" s="11"/>
      <c r="VUF66" s="11"/>
      <c r="VUG66" s="11"/>
      <c r="VUH66" s="11"/>
      <c r="VUI66" s="11"/>
      <c r="VUJ66" s="11"/>
      <c r="VUK66" s="11"/>
      <c r="VUL66" s="11"/>
      <c r="VUM66" s="11"/>
      <c r="VUN66" s="11"/>
      <c r="VUO66" s="11"/>
      <c r="VUP66" s="11"/>
      <c r="VUQ66" s="11"/>
      <c r="VUR66" s="11"/>
      <c r="VUS66" s="11"/>
      <c r="VUT66" s="11"/>
      <c r="VUU66" s="11"/>
      <c r="VUV66" s="11"/>
      <c r="VUW66" s="11"/>
      <c r="VUX66" s="11"/>
      <c r="VUY66" s="11"/>
      <c r="VUZ66" s="11"/>
      <c r="VVA66" s="11"/>
      <c r="VVB66" s="11"/>
      <c r="VVC66" s="11"/>
      <c r="VVD66" s="11"/>
      <c r="VVE66" s="11"/>
      <c r="VVF66" s="11"/>
      <c r="VVG66" s="11"/>
      <c r="VVH66" s="11"/>
      <c r="VVI66" s="11"/>
      <c r="VVJ66" s="11"/>
      <c r="VVK66" s="11"/>
      <c r="VVL66" s="11"/>
      <c r="VVM66" s="11"/>
      <c r="VVN66" s="11"/>
      <c r="VVO66" s="11"/>
      <c r="VVP66" s="11"/>
      <c r="VVQ66" s="11"/>
      <c r="VVR66" s="11"/>
      <c r="VVS66" s="11"/>
      <c r="VVT66" s="11"/>
      <c r="VVU66" s="11"/>
      <c r="VVV66" s="11"/>
      <c r="VVW66" s="11"/>
      <c r="VVX66" s="11"/>
      <c r="VVY66" s="11"/>
      <c r="VVZ66" s="11"/>
      <c r="VWA66" s="11"/>
      <c r="VWB66" s="11"/>
      <c r="VWC66" s="11"/>
      <c r="VWD66" s="11"/>
      <c r="VWE66" s="11"/>
      <c r="VWF66" s="11"/>
      <c r="VWG66" s="11"/>
      <c r="VWH66" s="11"/>
      <c r="VWI66" s="11"/>
      <c r="VWJ66" s="11"/>
      <c r="VWK66" s="11"/>
      <c r="VWL66" s="11"/>
      <c r="VWM66" s="11"/>
      <c r="VWN66" s="11"/>
      <c r="VWO66" s="11"/>
      <c r="VWP66" s="11"/>
      <c r="VWQ66" s="11"/>
      <c r="VWR66" s="11"/>
      <c r="VWS66" s="11"/>
      <c r="VWT66" s="11"/>
      <c r="VWU66" s="11"/>
      <c r="VWV66" s="11"/>
      <c r="VWW66" s="11"/>
      <c r="VWX66" s="11"/>
      <c r="VWY66" s="11"/>
      <c r="VWZ66" s="11"/>
      <c r="VXA66" s="11"/>
      <c r="VXB66" s="11"/>
      <c r="VXC66" s="11"/>
      <c r="VXD66" s="11"/>
      <c r="VXE66" s="11"/>
      <c r="VXF66" s="11"/>
      <c r="VXG66" s="11"/>
      <c r="VXH66" s="11"/>
      <c r="VXI66" s="11"/>
      <c r="VXJ66" s="11"/>
      <c r="VXK66" s="11"/>
      <c r="VXL66" s="11"/>
      <c r="VXM66" s="11"/>
      <c r="VXN66" s="11"/>
      <c r="VXO66" s="11"/>
      <c r="VXP66" s="11"/>
      <c r="VXQ66" s="11"/>
      <c r="VXR66" s="11"/>
      <c r="VXS66" s="11"/>
      <c r="VXT66" s="11"/>
      <c r="VXU66" s="11"/>
      <c r="VXV66" s="11"/>
      <c r="VXW66" s="11"/>
      <c r="VXX66" s="11"/>
      <c r="VXY66" s="11"/>
      <c r="VXZ66" s="11"/>
      <c r="VYA66" s="11"/>
      <c r="VYB66" s="11"/>
      <c r="VYC66" s="11"/>
      <c r="VYD66" s="11"/>
      <c r="VYE66" s="11"/>
      <c r="VYF66" s="11"/>
      <c r="VYG66" s="11"/>
      <c r="VYH66" s="11"/>
      <c r="VYI66" s="11"/>
      <c r="VYJ66" s="11"/>
      <c r="VYK66" s="11"/>
      <c r="VYL66" s="11"/>
      <c r="VYM66" s="11"/>
      <c r="VYN66" s="11"/>
      <c r="VYO66" s="11"/>
      <c r="VYP66" s="11"/>
      <c r="VYQ66" s="11"/>
      <c r="VYR66" s="11"/>
      <c r="VYS66" s="11"/>
      <c r="VYT66" s="11"/>
      <c r="VYU66" s="11"/>
      <c r="VYV66" s="11"/>
      <c r="VYW66" s="11"/>
      <c r="VYX66" s="11"/>
      <c r="VYY66" s="11"/>
      <c r="VYZ66" s="11"/>
      <c r="VZA66" s="11"/>
      <c r="VZB66" s="11"/>
      <c r="VZC66" s="11"/>
      <c r="VZD66" s="11"/>
      <c r="VZE66" s="11"/>
      <c r="VZF66" s="11"/>
      <c r="VZG66" s="11"/>
      <c r="VZH66" s="11"/>
      <c r="VZI66" s="11"/>
      <c r="VZJ66" s="11"/>
      <c r="VZK66" s="11"/>
      <c r="VZL66" s="11"/>
      <c r="VZM66" s="11"/>
      <c r="VZN66" s="11"/>
      <c r="VZO66" s="11"/>
      <c r="VZP66" s="11"/>
      <c r="VZQ66" s="11"/>
      <c r="VZR66" s="11"/>
      <c r="VZS66" s="11"/>
      <c r="VZT66" s="11"/>
      <c r="VZU66" s="11"/>
      <c r="VZV66" s="11"/>
      <c r="VZW66" s="11"/>
      <c r="VZX66" s="11"/>
      <c r="VZY66" s="11"/>
      <c r="VZZ66" s="11"/>
      <c r="WAA66" s="11"/>
      <c r="WAB66" s="11"/>
      <c r="WAC66" s="11"/>
      <c r="WAD66" s="11"/>
      <c r="WAE66" s="11"/>
      <c r="WAF66" s="11"/>
      <c r="WAG66" s="11"/>
      <c r="WAH66" s="11"/>
      <c r="WAI66" s="11"/>
      <c r="WAJ66" s="11"/>
      <c r="WAK66" s="11"/>
      <c r="WAL66" s="11"/>
      <c r="WAM66" s="11"/>
      <c r="WAN66" s="11"/>
      <c r="WAO66" s="11"/>
      <c r="WAP66" s="11"/>
      <c r="WAQ66" s="11"/>
      <c r="WAR66" s="11"/>
      <c r="WAS66" s="11"/>
      <c r="WAT66" s="11"/>
      <c r="WAU66" s="11"/>
      <c r="WAV66" s="11"/>
      <c r="WAW66" s="11"/>
      <c r="WAX66" s="11"/>
      <c r="WAY66" s="11"/>
      <c r="WAZ66" s="11"/>
      <c r="WBA66" s="11"/>
      <c r="WBB66" s="11"/>
      <c r="WBC66" s="11"/>
      <c r="WBD66" s="11"/>
      <c r="WBE66" s="11"/>
      <c r="WBF66" s="11"/>
      <c r="WBG66" s="11"/>
      <c r="WBH66" s="11"/>
      <c r="WBI66" s="11"/>
      <c r="WBJ66" s="11"/>
      <c r="WBK66" s="11"/>
      <c r="WBL66" s="11"/>
      <c r="WBM66" s="11"/>
      <c r="WBN66" s="11"/>
      <c r="WBO66" s="11"/>
      <c r="WBP66" s="11"/>
      <c r="WBQ66" s="11"/>
      <c r="WBR66" s="11"/>
      <c r="WBS66" s="11"/>
      <c r="WBT66" s="11"/>
      <c r="WBU66" s="11"/>
      <c r="WBV66" s="11"/>
      <c r="WBW66" s="11"/>
      <c r="WBX66" s="11"/>
      <c r="WBY66" s="11"/>
      <c r="WBZ66" s="11"/>
      <c r="WCA66" s="11"/>
      <c r="WCB66" s="11"/>
      <c r="WCC66" s="11"/>
      <c r="WCD66" s="11"/>
      <c r="WCE66" s="11"/>
      <c r="WCF66" s="11"/>
      <c r="WCG66" s="11"/>
      <c r="WCH66" s="11"/>
      <c r="WCI66" s="11"/>
      <c r="WCJ66" s="11"/>
      <c r="WCK66" s="11"/>
      <c r="WCL66" s="11"/>
      <c r="WCM66" s="11"/>
      <c r="WCN66" s="11"/>
      <c r="WCO66" s="11"/>
      <c r="WCP66" s="11"/>
      <c r="WCQ66" s="11"/>
      <c r="WCR66" s="11"/>
      <c r="WCS66" s="11"/>
      <c r="WCT66" s="11"/>
      <c r="WCU66" s="11"/>
      <c r="WCV66" s="11"/>
      <c r="WCW66" s="11"/>
      <c r="WCX66" s="11"/>
      <c r="WCY66" s="11"/>
      <c r="WCZ66" s="11"/>
      <c r="WDA66" s="11"/>
      <c r="WDB66" s="11"/>
      <c r="WDC66" s="11"/>
      <c r="WDD66" s="11"/>
      <c r="WDE66" s="11"/>
      <c r="WDF66" s="11"/>
      <c r="WDG66" s="11"/>
      <c r="WDH66" s="11"/>
      <c r="WDI66" s="11"/>
      <c r="WDJ66" s="11"/>
      <c r="WDK66" s="11"/>
      <c r="WDL66" s="11"/>
      <c r="WDM66" s="11"/>
      <c r="WDN66" s="11"/>
      <c r="WDO66" s="11"/>
      <c r="WDP66" s="11"/>
      <c r="WDQ66" s="11"/>
      <c r="WDR66" s="11"/>
      <c r="WDS66" s="11"/>
      <c r="WDT66" s="11"/>
      <c r="WDU66" s="11"/>
      <c r="WDV66" s="11"/>
      <c r="WDW66" s="11"/>
      <c r="WDX66" s="11"/>
      <c r="WDY66" s="11"/>
      <c r="WDZ66" s="11"/>
      <c r="WEA66" s="11"/>
      <c r="WEB66" s="11"/>
      <c r="WEC66" s="11"/>
      <c r="WED66" s="11"/>
      <c r="WEE66" s="11"/>
      <c r="WEF66" s="11"/>
      <c r="WEG66" s="11"/>
      <c r="WEH66" s="11"/>
      <c r="WEI66" s="11"/>
      <c r="WEJ66" s="11"/>
      <c r="WEK66" s="11"/>
      <c r="WEL66" s="11"/>
      <c r="WEM66" s="11"/>
      <c r="WEN66" s="11"/>
      <c r="WEO66" s="11"/>
      <c r="WEP66" s="11"/>
      <c r="WEQ66" s="11"/>
      <c r="WER66" s="11"/>
      <c r="WES66" s="11"/>
      <c r="WET66" s="11"/>
      <c r="WEU66" s="11"/>
      <c r="WEV66" s="11"/>
      <c r="WEW66" s="11"/>
      <c r="WEX66" s="11"/>
      <c r="WEY66" s="11"/>
      <c r="WEZ66" s="11"/>
      <c r="WFA66" s="11"/>
      <c r="WFB66" s="11"/>
      <c r="WFC66" s="11"/>
      <c r="WFD66" s="11"/>
      <c r="WFE66" s="11"/>
      <c r="WFF66" s="11"/>
      <c r="WFG66" s="11"/>
      <c r="WFH66" s="11"/>
      <c r="WFI66" s="11"/>
      <c r="WFJ66" s="11"/>
      <c r="WFK66" s="11"/>
      <c r="WFL66" s="11"/>
      <c r="WFM66" s="11"/>
      <c r="WFN66" s="11"/>
      <c r="WFO66" s="11"/>
      <c r="WFP66" s="11"/>
      <c r="WFQ66" s="11"/>
      <c r="WFR66" s="11"/>
      <c r="WFS66" s="11"/>
      <c r="WFT66" s="11"/>
      <c r="WFU66" s="11"/>
      <c r="WFV66" s="11"/>
      <c r="WFW66" s="11"/>
      <c r="WFX66" s="11"/>
      <c r="WFY66" s="11"/>
      <c r="WFZ66" s="11"/>
      <c r="WGA66" s="11"/>
      <c r="WGB66" s="11"/>
      <c r="WGC66" s="11"/>
      <c r="WGD66" s="11"/>
      <c r="WGE66" s="11"/>
      <c r="WGF66" s="11"/>
      <c r="WGG66" s="11"/>
      <c r="WGH66" s="11"/>
      <c r="WGI66" s="11"/>
      <c r="WGJ66" s="11"/>
      <c r="WGK66" s="11"/>
      <c r="WGL66" s="11"/>
      <c r="WGM66" s="11"/>
      <c r="WGN66" s="11"/>
      <c r="WGO66" s="11"/>
      <c r="WGP66" s="11"/>
      <c r="WGQ66" s="11"/>
      <c r="WGR66" s="11"/>
      <c r="WGS66" s="11"/>
      <c r="WGT66" s="11"/>
      <c r="WGU66" s="11"/>
      <c r="WGV66" s="11"/>
      <c r="WGW66" s="11"/>
      <c r="WGX66" s="11"/>
      <c r="WGY66" s="11"/>
      <c r="WGZ66" s="11"/>
      <c r="WHA66" s="11"/>
      <c r="WHB66" s="11"/>
      <c r="WHC66" s="11"/>
      <c r="WHD66" s="11"/>
      <c r="WHE66" s="11"/>
      <c r="WHF66" s="11"/>
      <c r="WHG66" s="11"/>
      <c r="WHH66" s="11"/>
      <c r="WHI66" s="11"/>
      <c r="WHJ66" s="11"/>
      <c r="WHK66" s="11"/>
      <c r="WHL66" s="11"/>
      <c r="WHM66" s="11"/>
      <c r="WHN66" s="11"/>
      <c r="WHO66" s="11"/>
      <c r="WHP66" s="11"/>
      <c r="WHQ66" s="11"/>
      <c r="WHR66" s="11"/>
      <c r="WHS66" s="11"/>
      <c r="WHT66" s="11"/>
      <c r="WHU66" s="11"/>
      <c r="WHV66" s="11"/>
      <c r="WHW66" s="11"/>
      <c r="WHX66" s="11"/>
      <c r="WHY66" s="11"/>
      <c r="WHZ66" s="11"/>
      <c r="WIA66" s="11"/>
      <c r="WIB66" s="11"/>
      <c r="WIC66" s="11"/>
      <c r="WID66" s="11"/>
      <c r="WIE66" s="11"/>
      <c r="WIF66" s="11"/>
      <c r="WIG66" s="11"/>
      <c r="WIH66" s="11"/>
      <c r="WII66" s="11"/>
      <c r="WIJ66" s="11"/>
      <c r="WIK66" s="11"/>
      <c r="WIL66" s="11"/>
      <c r="WIM66" s="11"/>
      <c r="WIN66" s="11"/>
      <c r="WIO66" s="11"/>
      <c r="WIP66" s="11"/>
      <c r="WIQ66" s="11"/>
      <c r="WIR66" s="11"/>
      <c r="WIS66" s="11"/>
      <c r="WIT66" s="11"/>
      <c r="WIU66" s="11"/>
      <c r="WIV66" s="11"/>
      <c r="WIW66" s="11"/>
      <c r="WIX66" s="11"/>
      <c r="WIY66" s="11"/>
      <c r="WIZ66" s="11"/>
      <c r="WJA66" s="11"/>
      <c r="WJB66" s="11"/>
      <c r="WJC66" s="11"/>
      <c r="WJD66" s="11"/>
      <c r="WJE66" s="11"/>
      <c r="WJF66" s="11"/>
      <c r="WJG66" s="11"/>
      <c r="WJH66" s="11"/>
      <c r="WJI66" s="11"/>
      <c r="WJJ66" s="11"/>
      <c r="WJK66" s="11"/>
      <c r="WJL66" s="11"/>
      <c r="WJM66" s="11"/>
      <c r="WJN66" s="11"/>
      <c r="WJO66" s="11"/>
      <c r="WJP66" s="11"/>
      <c r="WJQ66" s="11"/>
      <c r="WJR66" s="11"/>
      <c r="WJS66" s="11"/>
      <c r="WJT66" s="11"/>
      <c r="WJU66" s="11"/>
      <c r="WJV66" s="11"/>
      <c r="WJW66" s="11"/>
      <c r="WJX66" s="11"/>
      <c r="WJY66" s="11"/>
      <c r="WJZ66" s="11"/>
      <c r="WKA66" s="11"/>
      <c r="WKB66" s="11"/>
      <c r="WKC66" s="11"/>
      <c r="WKD66" s="11"/>
      <c r="WKE66" s="11"/>
      <c r="WKF66" s="11"/>
      <c r="WKG66" s="11"/>
      <c r="WKH66" s="11"/>
      <c r="WKI66" s="11"/>
      <c r="WKJ66" s="11"/>
      <c r="WKK66" s="11"/>
      <c r="WKL66" s="11"/>
      <c r="WKM66" s="11"/>
      <c r="WKN66" s="11"/>
      <c r="WKO66" s="11"/>
      <c r="WKP66" s="11"/>
      <c r="WKQ66" s="11"/>
      <c r="WKR66" s="11"/>
      <c r="WKS66" s="11"/>
      <c r="WKT66" s="11"/>
      <c r="WKU66" s="11"/>
      <c r="WKV66" s="11"/>
      <c r="WKW66" s="11"/>
      <c r="WKX66" s="11"/>
      <c r="WKY66" s="11"/>
      <c r="WKZ66" s="11"/>
      <c r="WLA66" s="11"/>
      <c r="WLB66" s="11"/>
      <c r="WLC66" s="11"/>
      <c r="WLD66" s="11"/>
      <c r="WLE66" s="11"/>
      <c r="WLF66" s="11"/>
      <c r="WLG66" s="11"/>
      <c r="WLH66" s="11"/>
      <c r="WLI66" s="11"/>
      <c r="WLJ66" s="11"/>
      <c r="WLK66" s="11"/>
      <c r="WLL66" s="11"/>
      <c r="WLM66" s="11"/>
      <c r="WLN66" s="11"/>
      <c r="WLO66" s="11"/>
      <c r="WLP66" s="11"/>
      <c r="WLQ66" s="11"/>
      <c r="WLR66" s="11"/>
      <c r="WLS66" s="11"/>
      <c r="WLT66" s="11"/>
      <c r="WLU66" s="11"/>
      <c r="WLV66" s="11"/>
      <c r="WLW66" s="11"/>
      <c r="WLX66" s="11"/>
      <c r="WLY66" s="11"/>
      <c r="WLZ66" s="11"/>
      <c r="WMA66" s="11"/>
      <c r="WMB66" s="11"/>
      <c r="WMC66" s="11"/>
      <c r="WMD66" s="11"/>
      <c r="WME66" s="11"/>
      <c r="WMF66" s="11"/>
      <c r="WMG66" s="11"/>
      <c r="WMH66" s="11"/>
      <c r="WMI66" s="11"/>
      <c r="WMJ66" s="11"/>
      <c r="WMK66" s="11"/>
      <c r="WML66" s="11"/>
      <c r="WMM66" s="11"/>
      <c r="WMN66" s="11"/>
      <c r="WMO66" s="11"/>
      <c r="WMP66" s="11"/>
      <c r="WMQ66" s="11"/>
      <c r="WMR66" s="11"/>
      <c r="WMS66" s="11"/>
      <c r="WMT66" s="11"/>
      <c r="WMU66" s="11"/>
      <c r="WMV66" s="11"/>
      <c r="WMW66" s="11"/>
      <c r="WMX66" s="11"/>
      <c r="WMY66" s="11"/>
      <c r="WMZ66" s="11"/>
      <c r="WNA66" s="11"/>
      <c r="WNB66" s="11"/>
      <c r="WNC66" s="11"/>
      <c r="WND66" s="11"/>
      <c r="WNE66" s="11"/>
      <c r="WNF66" s="11"/>
      <c r="WNG66" s="11"/>
      <c r="WNH66" s="11"/>
      <c r="WNI66" s="11"/>
      <c r="WNJ66" s="11"/>
      <c r="WNK66" s="11"/>
      <c r="WNL66" s="11"/>
      <c r="WNM66" s="11"/>
      <c r="WNN66" s="11"/>
      <c r="WNO66" s="11"/>
      <c r="WNP66" s="11"/>
      <c r="WNQ66" s="11"/>
      <c r="WNR66" s="11"/>
      <c r="WNS66" s="11"/>
      <c r="WNT66" s="11"/>
      <c r="WNU66" s="11"/>
      <c r="WNV66" s="11"/>
      <c r="WNW66" s="11"/>
      <c r="WNX66" s="11"/>
      <c r="WNY66" s="11"/>
      <c r="WNZ66" s="11"/>
      <c r="WOA66" s="11"/>
      <c r="WOB66" s="11"/>
      <c r="WOC66" s="11"/>
      <c r="WOD66" s="11"/>
      <c r="WOE66" s="11"/>
      <c r="WOF66" s="11"/>
      <c r="WOG66" s="11"/>
      <c r="WOH66" s="11"/>
      <c r="WOI66" s="11"/>
      <c r="WOJ66" s="11"/>
      <c r="WOK66" s="11"/>
      <c r="WOL66" s="11"/>
      <c r="WOM66" s="11"/>
      <c r="WON66" s="11"/>
      <c r="WOO66" s="11"/>
      <c r="WOP66" s="11"/>
      <c r="WOQ66" s="11"/>
      <c r="WOR66" s="11"/>
      <c r="WOS66" s="11"/>
      <c r="WOT66" s="11"/>
      <c r="WOU66" s="11"/>
      <c r="WOV66" s="11"/>
      <c r="WOW66" s="11"/>
      <c r="WOX66" s="11"/>
      <c r="WOY66" s="11"/>
      <c r="WOZ66" s="11"/>
      <c r="WPA66" s="11"/>
      <c r="WPB66" s="11"/>
      <c r="WPC66" s="11"/>
      <c r="WPD66" s="11"/>
      <c r="WPE66" s="11"/>
      <c r="WPF66" s="11"/>
      <c r="WPG66" s="11"/>
      <c r="WPH66" s="11"/>
      <c r="WPI66" s="11"/>
      <c r="WPJ66" s="11"/>
      <c r="WPK66" s="11"/>
      <c r="WPL66" s="11"/>
      <c r="WPM66" s="11"/>
      <c r="WPN66" s="11"/>
      <c r="WPO66" s="11"/>
      <c r="WPP66" s="11"/>
      <c r="WPQ66" s="11"/>
      <c r="WPR66" s="11"/>
      <c r="WPS66" s="11"/>
      <c r="WPT66" s="11"/>
      <c r="WPU66" s="11"/>
      <c r="WPV66" s="11"/>
      <c r="WPW66" s="11"/>
      <c r="WPX66" s="11"/>
      <c r="WPY66" s="11"/>
      <c r="WPZ66" s="11"/>
      <c r="WQA66" s="11"/>
      <c r="WQB66" s="11"/>
      <c r="WQC66" s="11"/>
      <c r="WQD66" s="11"/>
      <c r="WQE66" s="11"/>
      <c r="WQF66" s="11"/>
      <c r="WQG66" s="11"/>
      <c r="WQH66" s="11"/>
      <c r="WQI66" s="11"/>
      <c r="WQJ66" s="11"/>
      <c r="WQK66" s="11"/>
      <c r="WQL66" s="11"/>
      <c r="WQM66" s="11"/>
      <c r="WQN66" s="11"/>
      <c r="WQO66" s="11"/>
      <c r="WQP66" s="11"/>
      <c r="WQQ66" s="11"/>
      <c r="WQR66" s="11"/>
      <c r="WQS66" s="11"/>
      <c r="WQT66" s="11"/>
      <c r="WQU66" s="11"/>
      <c r="WQV66" s="11"/>
      <c r="WQW66" s="11"/>
      <c r="WQX66" s="11"/>
      <c r="WQY66" s="11"/>
      <c r="WQZ66" s="11"/>
      <c r="WRA66" s="11"/>
      <c r="WRB66" s="11"/>
      <c r="WRC66" s="11"/>
      <c r="WRD66" s="11"/>
      <c r="WRE66" s="11"/>
      <c r="WRF66" s="11"/>
      <c r="WRG66" s="11"/>
      <c r="WRH66" s="11"/>
      <c r="WRI66" s="11"/>
      <c r="WRJ66" s="11"/>
      <c r="WRK66" s="11"/>
      <c r="WRL66" s="11"/>
      <c r="WRM66" s="11"/>
      <c r="WRN66" s="11"/>
      <c r="WRO66" s="11"/>
      <c r="WRP66" s="11"/>
      <c r="WRQ66" s="11"/>
      <c r="WRR66" s="11"/>
      <c r="WRS66" s="11"/>
      <c r="WRT66" s="11"/>
      <c r="WRU66" s="11"/>
      <c r="WRV66" s="11"/>
      <c r="WRW66" s="11"/>
      <c r="WRX66" s="11"/>
      <c r="WRY66" s="11"/>
      <c r="WRZ66" s="11"/>
      <c r="WSA66" s="11"/>
      <c r="WSB66" s="11"/>
      <c r="WSC66" s="11"/>
      <c r="WSD66" s="11"/>
      <c r="WSE66" s="11"/>
      <c r="WSF66" s="11"/>
      <c r="WSG66" s="11"/>
      <c r="WSH66" s="11"/>
      <c r="WSI66" s="11"/>
      <c r="WSJ66" s="11"/>
      <c r="WSK66" s="11"/>
      <c r="WSL66" s="11"/>
      <c r="WSM66" s="11"/>
      <c r="WSN66" s="11"/>
      <c r="WSO66" s="11"/>
      <c r="WSP66" s="11"/>
      <c r="WSQ66" s="11"/>
      <c r="WSR66" s="11"/>
      <c r="WSS66" s="11"/>
      <c r="WST66" s="11"/>
      <c r="WSU66" s="11"/>
      <c r="WSV66" s="11"/>
      <c r="WSW66" s="11"/>
      <c r="WSX66" s="11"/>
      <c r="WSY66" s="11"/>
      <c r="WSZ66" s="11"/>
      <c r="WTA66" s="11"/>
      <c r="WTB66" s="11"/>
      <c r="WTC66" s="11"/>
      <c r="WTD66" s="11"/>
      <c r="WTE66" s="11"/>
      <c r="WTF66" s="11"/>
      <c r="WTG66" s="11"/>
      <c r="WTH66" s="11"/>
      <c r="WTI66" s="11"/>
      <c r="WTJ66" s="11"/>
      <c r="WTK66" s="11"/>
      <c r="WTL66" s="11"/>
      <c r="WTM66" s="11"/>
      <c r="WTN66" s="11"/>
      <c r="WTO66" s="11"/>
      <c r="WTP66" s="11"/>
      <c r="WTQ66" s="11"/>
      <c r="WTR66" s="11"/>
      <c r="WTS66" s="11"/>
      <c r="WTT66" s="11"/>
      <c r="WTU66" s="11"/>
      <c r="WTV66" s="11"/>
      <c r="WTW66" s="11"/>
      <c r="WTX66" s="11"/>
      <c r="WTY66" s="11"/>
      <c r="WTZ66" s="11"/>
      <c r="WUA66" s="11"/>
      <c r="WUB66" s="11"/>
      <c r="WUC66" s="11"/>
      <c r="WUD66" s="11"/>
      <c r="WUE66" s="11"/>
      <c r="WUF66" s="11"/>
      <c r="WUG66" s="11"/>
      <c r="WUH66" s="11"/>
      <c r="WUI66" s="11"/>
      <c r="WUJ66" s="11"/>
      <c r="WUK66" s="11"/>
      <c r="WUL66" s="11"/>
      <c r="WUM66" s="11"/>
      <c r="WUN66" s="11"/>
    </row>
    <row r="67" spans="1:16108" ht="15.5" x14ac:dyDescent="0.3">
      <c r="A67" s="18"/>
      <c r="B67" s="392" t="s">
        <v>772</v>
      </c>
      <c r="F67" s="171"/>
      <c r="H67" s="199"/>
      <c r="J67" s="390"/>
      <c r="K67" s="390"/>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c r="BHH67" s="11"/>
      <c r="BHI67" s="11"/>
      <c r="BHJ67" s="11"/>
      <c r="BHK67" s="11"/>
      <c r="BHL67" s="11"/>
      <c r="BHM67" s="11"/>
      <c r="BHN67" s="11"/>
      <c r="BHO67" s="11"/>
      <c r="BHP67" s="11"/>
      <c r="BHQ67" s="11"/>
      <c r="BHR67" s="11"/>
      <c r="BHS67" s="11"/>
      <c r="BHT67" s="11"/>
      <c r="BHU67" s="11"/>
      <c r="BHV67" s="11"/>
      <c r="BHW67" s="11"/>
      <c r="BHX67" s="11"/>
      <c r="BHY67" s="11"/>
      <c r="BHZ67" s="11"/>
      <c r="BIA67" s="11"/>
      <c r="BIB67" s="11"/>
      <c r="BIC67" s="11"/>
      <c r="BID67" s="11"/>
      <c r="BIE67" s="11"/>
      <c r="BIF67" s="11"/>
      <c r="BIG67" s="11"/>
      <c r="BIH67" s="11"/>
      <c r="BII67" s="11"/>
      <c r="BIJ67" s="11"/>
      <c r="BIK67" s="11"/>
      <c r="BIL67" s="11"/>
      <c r="BIM67" s="11"/>
      <c r="BIN67" s="11"/>
      <c r="BIO67" s="11"/>
      <c r="BIP67" s="11"/>
      <c r="BIQ67" s="11"/>
      <c r="BIR67" s="11"/>
      <c r="BIS67" s="11"/>
      <c r="BIT67" s="11"/>
      <c r="BIU67" s="11"/>
      <c r="BIV67" s="11"/>
      <c r="BIW67" s="11"/>
      <c r="BIX67" s="11"/>
      <c r="BIY67" s="11"/>
      <c r="BIZ67" s="11"/>
      <c r="BJA67" s="11"/>
      <c r="BJB67" s="11"/>
      <c r="BJC67" s="11"/>
      <c r="BJD67" s="11"/>
      <c r="BJE67" s="11"/>
      <c r="BJF67" s="11"/>
      <c r="BJG67" s="11"/>
      <c r="BJH67" s="11"/>
      <c r="BJI67" s="11"/>
      <c r="BJJ67" s="11"/>
      <c r="BJK67" s="11"/>
      <c r="BJL67" s="11"/>
      <c r="BJM67" s="11"/>
      <c r="BJN67" s="11"/>
      <c r="BJO67" s="11"/>
      <c r="BJP67" s="11"/>
      <c r="BJQ67" s="11"/>
      <c r="BJR67" s="11"/>
      <c r="BJS67" s="11"/>
      <c r="BJT67" s="11"/>
      <c r="BJU67" s="11"/>
      <c r="BJV67" s="11"/>
      <c r="BJW67" s="11"/>
      <c r="BJX67" s="11"/>
      <c r="BJY67" s="11"/>
      <c r="BJZ67" s="11"/>
      <c r="BKA67" s="11"/>
      <c r="BKB67" s="11"/>
      <c r="BKC67" s="11"/>
      <c r="BKD67" s="11"/>
      <c r="BKE67" s="11"/>
      <c r="BKF67" s="11"/>
      <c r="BKG67" s="11"/>
      <c r="BKH67" s="11"/>
      <c r="BKI67" s="11"/>
      <c r="BKJ67" s="11"/>
      <c r="BKK67" s="11"/>
      <c r="BKL67" s="11"/>
      <c r="BKM67" s="11"/>
      <c r="BKN67" s="11"/>
      <c r="BKO67" s="11"/>
      <c r="BKP67" s="11"/>
      <c r="BKQ67" s="11"/>
      <c r="BKR67" s="11"/>
      <c r="BKS67" s="11"/>
      <c r="BKT67" s="11"/>
      <c r="BKU67" s="11"/>
      <c r="BKV67" s="11"/>
      <c r="BKW67" s="11"/>
      <c r="BKX67" s="11"/>
      <c r="BKY67" s="11"/>
      <c r="BKZ67" s="11"/>
      <c r="BLA67" s="11"/>
      <c r="BLB67" s="11"/>
      <c r="BLC67" s="11"/>
      <c r="BLD67" s="11"/>
      <c r="BLE67" s="11"/>
      <c r="BLF67" s="11"/>
      <c r="BLG67" s="11"/>
      <c r="BLH67" s="11"/>
      <c r="BLI67" s="11"/>
      <c r="BLJ67" s="11"/>
      <c r="BLK67" s="11"/>
      <c r="BLL67" s="11"/>
      <c r="BLM67" s="11"/>
      <c r="BLN67" s="11"/>
      <c r="BLO67" s="11"/>
      <c r="BLP67" s="11"/>
      <c r="BLQ67" s="11"/>
      <c r="BLR67" s="11"/>
      <c r="BLS67" s="11"/>
      <c r="BLT67" s="11"/>
      <c r="BLU67" s="11"/>
      <c r="BLV67" s="11"/>
      <c r="BLW67" s="11"/>
      <c r="BLX67" s="11"/>
      <c r="BLY67" s="11"/>
      <c r="BLZ67" s="11"/>
      <c r="BMA67" s="11"/>
      <c r="BMB67" s="11"/>
      <c r="BMC67" s="11"/>
      <c r="BMD67" s="11"/>
      <c r="BME67" s="11"/>
      <c r="BMF67" s="11"/>
      <c r="BMG67" s="11"/>
      <c r="BMH67" s="11"/>
      <c r="BMI67" s="11"/>
      <c r="BMJ67" s="11"/>
      <c r="BMK67" s="11"/>
      <c r="BML67" s="11"/>
      <c r="BMM67" s="11"/>
      <c r="BMN67" s="11"/>
      <c r="BMO67" s="11"/>
      <c r="BMP67" s="11"/>
      <c r="BMQ67" s="11"/>
      <c r="BMR67" s="11"/>
      <c r="BMS67" s="11"/>
      <c r="BMT67" s="11"/>
      <c r="BMU67" s="11"/>
      <c r="BMV67" s="11"/>
      <c r="BMW67" s="11"/>
      <c r="BMX67" s="11"/>
      <c r="BMY67" s="11"/>
      <c r="BMZ67" s="11"/>
      <c r="BNA67" s="11"/>
      <c r="BNB67" s="11"/>
      <c r="BNC67" s="11"/>
      <c r="BND67" s="11"/>
      <c r="BNE67" s="11"/>
      <c r="BNF67" s="11"/>
      <c r="BNG67" s="11"/>
      <c r="BNH67" s="11"/>
      <c r="BNI67" s="11"/>
      <c r="BNJ67" s="11"/>
      <c r="BNK67" s="11"/>
      <c r="BNL67" s="11"/>
      <c r="BNM67" s="11"/>
      <c r="BNN67" s="11"/>
      <c r="BNO67" s="11"/>
      <c r="BNP67" s="11"/>
      <c r="BNQ67" s="11"/>
      <c r="BNR67" s="11"/>
      <c r="BNS67" s="11"/>
      <c r="BNT67" s="11"/>
      <c r="BNU67" s="11"/>
      <c r="BNV67" s="11"/>
      <c r="BNW67" s="11"/>
      <c r="BNX67" s="11"/>
      <c r="BNY67" s="11"/>
      <c r="BNZ67" s="11"/>
      <c r="BOA67" s="11"/>
      <c r="BOB67" s="11"/>
      <c r="BOC67" s="11"/>
      <c r="BOD67" s="11"/>
      <c r="BOE67" s="11"/>
      <c r="BOF67" s="11"/>
      <c r="BOG67" s="11"/>
      <c r="BOH67" s="11"/>
      <c r="BOI67" s="11"/>
      <c r="BOJ67" s="11"/>
      <c r="BOK67" s="11"/>
      <c r="BOL67" s="11"/>
      <c r="BOM67" s="11"/>
      <c r="BON67" s="11"/>
      <c r="BOO67" s="11"/>
      <c r="BOP67" s="11"/>
      <c r="BOQ67" s="11"/>
      <c r="BOR67" s="11"/>
      <c r="BOS67" s="11"/>
      <c r="BOT67" s="11"/>
      <c r="BOU67" s="11"/>
      <c r="BOV67" s="11"/>
      <c r="BOW67" s="11"/>
      <c r="BOX67" s="11"/>
      <c r="BOY67" s="11"/>
      <c r="BOZ67" s="11"/>
      <c r="BPA67" s="11"/>
      <c r="BPB67" s="11"/>
      <c r="BPC67" s="11"/>
      <c r="BPD67" s="11"/>
      <c r="BPE67" s="11"/>
      <c r="BPF67" s="11"/>
      <c r="BPG67" s="11"/>
      <c r="BPH67" s="11"/>
      <c r="BPI67" s="11"/>
      <c r="BPJ67" s="11"/>
      <c r="BPK67" s="11"/>
      <c r="BPL67" s="11"/>
      <c r="BPM67" s="11"/>
      <c r="BPN67" s="11"/>
      <c r="BPO67" s="11"/>
      <c r="BPP67" s="11"/>
      <c r="BPQ67" s="11"/>
      <c r="BPR67" s="11"/>
      <c r="BPS67" s="11"/>
      <c r="BPT67" s="11"/>
      <c r="BPU67" s="11"/>
      <c r="BPV67" s="11"/>
      <c r="BPW67" s="11"/>
      <c r="BPX67" s="11"/>
      <c r="BPY67" s="11"/>
      <c r="BPZ67" s="11"/>
      <c r="BQA67" s="11"/>
      <c r="BQB67" s="11"/>
      <c r="BQC67" s="11"/>
      <c r="BQD67" s="11"/>
      <c r="BQE67" s="11"/>
      <c r="BQF67" s="11"/>
      <c r="BQG67" s="11"/>
      <c r="BQH67" s="11"/>
      <c r="BQI67" s="11"/>
      <c r="BQJ67" s="11"/>
      <c r="BQK67" s="11"/>
      <c r="BQL67" s="11"/>
      <c r="BQM67" s="11"/>
      <c r="BQN67" s="11"/>
      <c r="BQO67" s="11"/>
      <c r="BQP67" s="11"/>
      <c r="BQQ67" s="11"/>
      <c r="BQR67" s="11"/>
      <c r="BQS67" s="11"/>
      <c r="BQT67" s="11"/>
      <c r="BQU67" s="11"/>
      <c r="BQV67" s="11"/>
      <c r="BQW67" s="11"/>
      <c r="BQX67" s="11"/>
      <c r="BQY67" s="11"/>
      <c r="BQZ67" s="11"/>
      <c r="BRA67" s="11"/>
      <c r="BRB67" s="11"/>
      <c r="BRC67" s="11"/>
      <c r="BRD67" s="11"/>
      <c r="BRE67" s="11"/>
      <c r="BRF67" s="11"/>
      <c r="BRG67" s="11"/>
      <c r="BRH67" s="11"/>
      <c r="BRI67" s="11"/>
      <c r="BRJ67" s="11"/>
      <c r="BRK67" s="11"/>
      <c r="BRL67" s="11"/>
      <c r="BRM67" s="11"/>
      <c r="BRN67" s="11"/>
      <c r="BRO67" s="11"/>
      <c r="BRP67" s="11"/>
      <c r="BRQ67" s="11"/>
      <c r="BRR67" s="11"/>
      <c r="BRS67" s="11"/>
      <c r="BRT67" s="11"/>
      <c r="BRU67" s="11"/>
      <c r="BRV67" s="11"/>
      <c r="BRW67" s="11"/>
      <c r="BRX67" s="11"/>
      <c r="BRY67" s="11"/>
      <c r="BRZ67" s="11"/>
      <c r="BSA67" s="11"/>
      <c r="BSB67" s="11"/>
      <c r="BSC67" s="11"/>
      <c r="BSD67" s="11"/>
      <c r="BSE67" s="11"/>
      <c r="BSF67" s="11"/>
      <c r="BSG67" s="11"/>
      <c r="BSH67" s="11"/>
      <c r="BSI67" s="11"/>
      <c r="BSJ67" s="11"/>
      <c r="BSK67" s="11"/>
      <c r="BSL67" s="11"/>
      <c r="BSM67" s="11"/>
      <c r="BSN67" s="11"/>
      <c r="BSO67" s="11"/>
      <c r="BSP67" s="11"/>
      <c r="BSQ67" s="11"/>
      <c r="BSR67" s="11"/>
      <c r="BSS67" s="11"/>
      <c r="BST67" s="11"/>
      <c r="BSU67" s="11"/>
      <c r="BSV67" s="11"/>
      <c r="BSW67" s="11"/>
      <c r="BSX67" s="11"/>
      <c r="BSY67" s="11"/>
      <c r="BSZ67" s="11"/>
      <c r="BTA67" s="11"/>
      <c r="BTB67" s="11"/>
      <c r="BTC67" s="11"/>
      <c r="BTD67" s="11"/>
      <c r="BTE67" s="11"/>
      <c r="BTF67" s="11"/>
      <c r="BTG67" s="11"/>
      <c r="BTH67" s="11"/>
      <c r="BTI67" s="11"/>
      <c r="BTJ67" s="11"/>
      <c r="BTK67" s="11"/>
      <c r="BTL67" s="11"/>
      <c r="BTM67" s="11"/>
      <c r="BTN67" s="11"/>
      <c r="BTO67" s="11"/>
      <c r="BTP67" s="11"/>
      <c r="BTQ67" s="11"/>
      <c r="BTR67" s="11"/>
      <c r="BTS67" s="11"/>
      <c r="BTT67" s="11"/>
      <c r="BTU67" s="11"/>
      <c r="BTV67" s="11"/>
      <c r="BTW67" s="11"/>
      <c r="BTX67" s="11"/>
      <c r="BTY67" s="11"/>
      <c r="BTZ67" s="11"/>
      <c r="BUA67" s="11"/>
      <c r="BUB67" s="11"/>
      <c r="BUC67" s="11"/>
      <c r="BUD67" s="11"/>
      <c r="BUE67" s="11"/>
      <c r="BUF67" s="11"/>
      <c r="BUG67" s="11"/>
      <c r="BUH67" s="11"/>
      <c r="BUI67" s="11"/>
      <c r="BUJ67" s="11"/>
      <c r="BUK67" s="11"/>
      <c r="BUL67" s="11"/>
      <c r="BUM67" s="11"/>
      <c r="BUN67" s="11"/>
      <c r="BUO67" s="11"/>
      <c r="BUP67" s="11"/>
      <c r="BUQ67" s="11"/>
      <c r="BUR67" s="11"/>
      <c r="BUS67" s="11"/>
      <c r="BUT67" s="11"/>
      <c r="BUU67" s="11"/>
      <c r="BUV67" s="11"/>
      <c r="BUW67" s="11"/>
      <c r="BUX67" s="11"/>
      <c r="BUY67" s="11"/>
      <c r="BUZ67" s="11"/>
      <c r="BVA67" s="11"/>
      <c r="BVB67" s="11"/>
      <c r="BVC67" s="11"/>
      <c r="BVD67" s="11"/>
      <c r="BVE67" s="11"/>
      <c r="BVF67" s="11"/>
      <c r="BVG67" s="11"/>
      <c r="BVH67" s="11"/>
      <c r="BVI67" s="11"/>
      <c r="BVJ67" s="11"/>
      <c r="BVK67" s="11"/>
      <c r="BVL67" s="11"/>
      <c r="BVM67" s="11"/>
      <c r="BVN67" s="11"/>
      <c r="BVO67" s="11"/>
      <c r="BVP67" s="11"/>
      <c r="BVQ67" s="11"/>
      <c r="BVR67" s="11"/>
      <c r="BVS67" s="11"/>
      <c r="BVT67" s="11"/>
      <c r="BVU67" s="11"/>
      <c r="BVV67" s="11"/>
      <c r="BVW67" s="11"/>
      <c r="BVX67" s="11"/>
      <c r="BVY67" s="11"/>
      <c r="BVZ67" s="11"/>
      <c r="BWA67" s="11"/>
      <c r="BWB67" s="11"/>
      <c r="BWC67" s="11"/>
      <c r="BWD67" s="11"/>
      <c r="BWE67" s="11"/>
      <c r="BWF67" s="11"/>
      <c r="BWG67" s="11"/>
      <c r="BWH67" s="11"/>
      <c r="BWI67" s="11"/>
      <c r="BWJ67" s="11"/>
      <c r="BWK67" s="11"/>
      <c r="BWL67" s="11"/>
      <c r="BWM67" s="11"/>
      <c r="BWN67" s="11"/>
      <c r="BWO67" s="11"/>
      <c r="BWP67" s="11"/>
      <c r="BWQ67" s="11"/>
      <c r="BWR67" s="11"/>
      <c r="BWS67" s="11"/>
      <c r="BWT67" s="11"/>
      <c r="BWU67" s="11"/>
      <c r="BWV67" s="11"/>
      <c r="BWW67" s="11"/>
      <c r="BWX67" s="11"/>
      <c r="BWY67" s="11"/>
      <c r="BWZ67" s="11"/>
      <c r="BXA67" s="11"/>
      <c r="BXB67" s="11"/>
      <c r="BXC67" s="11"/>
      <c r="BXD67" s="11"/>
      <c r="BXE67" s="11"/>
      <c r="BXF67" s="11"/>
      <c r="BXG67" s="11"/>
      <c r="BXH67" s="11"/>
      <c r="BXI67" s="11"/>
      <c r="BXJ67" s="11"/>
      <c r="BXK67" s="11"/>
      <c r="BXL67" s="11"/>
      <c r="BXM67" s="11"/>
      <c r="BXN67" s="11"/>
      <c r="BXO67" s="11"/>
      <c r="BXP67" s="11"/>
      <c r="BXQ67" s="11"/>
      <c r="BXR67" s="11"/>
      <c r="BXS67" s="11"/>
      <c r="BXT67" s="11"/>
      <c r="BXU67" s="11"/>
      <c r="BXV67" s="11"/>
      <c r="BXW67" s="11"/>
      <c r="BXX67" s="11"/>
      <c r="BXY67" s="11"/>
      <c r="BXZ67" s="11"/>
      <c r="BYA67" s="11"/>
      <c r="BYB67" s="11"/>
      <c r="BYC67" s="11"/>
      <c r="BYD67" s="11"/>
      <c r="BYE67" s="11"/>
      <c r="BYF67" s="11"/>
      <c r="BYG67" s="11"/>
      <c r="BYH67" s="11"/>
      <c r="BYI67" s="11"/>
      <c r="BYJ67" s="11"/>
      <c r="BYK67" s="11"/>
      <c r="BYL67" s="11"/>
      <c r="BYM67" s="11"/>
      <c r="BYN67" s="11"/>
      <c r="BYO67" s="11"/>
      <c r="BYP67" s="11"/>
      <c r="BYQ67" s="11"/>
      <c r="BYR67" s="11"/>
      <c r="BYS67" s="11"/>
      <c r="BYT67" s="11"/>
      <c r="BYU67" s="11"/>
      <c r="BYV67" s="11"/>
      <c r="BYW67" s="11"/>
      <c r="BYX67" s="11"/>
      <c r="BYY67" s="11"/>
      <c r="BYZ67" s="11"/>
      <c r="BZA67" s="11"/>
      <c r="BZB67" s="11"/>
      <c r="BZC67" s="11"/>
      <c r="BZD67" s="11"/>
      <c r="BZE67" s="11"/>
      <c r="BZF67" s="11"/>
      <c r="BZG67" s="11"/>
      <c r="BZH67" s="11"/>
      <c r="BZI67" s="11"/>
      <c r="BZJ67" s="11"/>
      <c r="BZK67" s="11"/>
      <c r="BZL67" s="11"/>
      <c r="BZM67" s="11"/>
      <c r="BZN67" s="11"/>
      <c r="BZO67" s="11"/>
      <c r="BZP67" s="11"/>
      <c r="BZQ67" s="11"/>
      <c r="BZR67" s="11"/>
      <c r="BZS67" s="11"/>
      <c r="BZT67" s="11"/>
      <c r="BZU67" s="11"/>
      <c r="BZV67" s="11"/>
      <c r="BZW67" s="11"/>
      <c r="BZX67" s="11"/>
      <c r="BZY67" s="11"/>
      <c r="BZZ67" s="11"/>
      <c r="CAA67" s="11"/>
      <c r="CAB67" s="11"/>
      <c r="CAC67" s="11"/>
      <c r="CAD67" s="11"/>
      <c r="CAE67" s="11"/>
      <c r="CAF67" s="11"/>
      <c r="CAG67" s="11"/>
      <c r="CAH67" s="11"/>
      <c r="CAI67" s="11"/>
      <c r="CAJ67" s="11"/>
      <c r="CAK67" s="11"/>
      <c r="CAL67" s="11"/>
      <c r="CAM67" s="11"/>
      <c r="CAN67" s="11"/>
      <c r="CAO67" s="11"/>
      <c r="CAP67" s="11"/>
      <c r="CAQ67" s="11"/>
      <c r="CAR67" s="11"/>
      <c r="CAS67" s="11"/>
      <c r="CAT67" s="11"/>
      <c r="CAU67" s="11"/>
      <c r="CAV67" s="11"/>
      <c r="CAW67" s="11"/>
      <c r="CAX67" s="11"/>
      <c r="CAY67" s="11"/>
      <c r="CAZ67" s="11"/>
      <c r="CBA67" s="11"/>
      <c r="CBB67" s="11"/>
      <c r="CBC67" s="11"/>
      <c r="CBD67" s="11"/>
      <c r="CBE67" s="11"/>
      <c r="CBF67" s="11"/>
      <c r="CBG67" s="11"/>
      <c r="CBH67" s="11"/>
      <c r="CBI67" s="11"/>
      <c r="CBJ67" s="11"/>
      <c r="CBK67" s="11"/>
      <c r="CBL67" s="11"/>
      <c r="CBM67" s="11"/>
      <c r="CBN67" s="11"/>
      <c r="CBO67" s="11"/>
      <c r="CBP67" s="11"/>
      <c r="CBQ67" s="11"/>
      <c r="CBR67" s="11"/>
      <c r="CBS67" s="11"/>
      <c r="CBT67" s="11"/>
      <c r="CBU67" s="11"/>
      <c r="CBV67" s="11"/>
      <c r="CBW67" s="11"/>
      <c r="CBX67" s="11"/>
      <c r="CBY67" s="11"/>
      <c r="CBZ67" s="11"/>
      <c r="CCA67" s="11"/>
      <c r="CCB67" s="11"/>
      <c r="CCC67" s="11"/>
      <c r="CCD67" s="11"/>
      <c r="CCE67" s="11"/>
      <c r="CCF67" s="11"/>
      <c r="CCG67" s="11"/>
      <c r="CCH67" s="11"/>
      <c r="CCI67" s="11"/>
      <c r="CCJ67" s="11"/>
      <c r="CCK67" s="11"/>
      <c r="CCL67" s="11"/>
      <c r="CCM67" s="11"/>
      <c r="CCN67" s="11"/>
      <c r="CCO67" s="11"/>
      <c r="CCP67" s="11"/>
      <c r="CCQ67" s="11"/>
      <c r="CCR67" s="11"/>
      <c r="CCS67" s="11"/>
      <c r="CCT67" s="11"/>
      <c r="CCU67" s="11"/>
      <c r="CCV67" s="11"/>
      <c r="CCW67" s="11"/>
      <c r="CCX67" s="11"/>
      <c r="CCY67" s="11"/>
      <c r="CCZ67" s="11"/>
      <c r="CDA67" s="11"/>
      <c r="CDB67" s="11"/>
      <c r="CDC67" s="11"/>
      <c r="CDD67" s="11"/>
      <c r="CDE67" s="11"/>
      <c r="CDF67" s="11"/>
      <c r="CDG67" s="11"/>
      <c r="CDH67" s="11"/>
      <c r="CDI67" s="11"/>
      <c r="CDJ67" s="11"/>
      <c r="CDK67" s="11"/>
      <c r="CDL67" s="11"/>
      <c r="CDM67" s="11"/>
      <c r="CDN67" s="11"/>
      <c r="CDO67" s="11"/>
      <c r="CDP67" s="11"/>
      <c r="CDQ67" s="11"/>
      <c r="CDR67" s="11"/>
      <c r="CDS67" s="11"/>
      <c r="CDT67" s="11"/>
      <c r="CDU67" s="11"/>
      <c r="CDV67" s="11"/>
      <c r="CDW67" s="11"/>
      <c r="CDX67" s="11"/>
      <c r="CDY67" s="11"/>
      <c r="CDZ67" s="11"/>
      <c r="CEA67" s="11"/>
      <c r="CEB67" s="11"/>
      <c r="CEC67" s="11"/>
      <c r="CED67" s="11"/>
      <c r="CEE67" s="11"/>
      <c r="CEF67" s="11"/>
      <c r="CEG67" s="11"/>
      <c r="CEH67" s="11"/>
      <c r="CEI67" s="11"/>
      <c r="CEJ67" s="11"/>
      <c r="CEK67" s="11"/>
      <c r="CEL67" s="11"/>
      <c r="CEM67" s="11"/>
      <c r="CEN67" s="11"/>
      <c r="CEO67" s="11"/>
      <c r="CEP67" s="11"/>
      <c r="CEQ67" s="11"/>
      <c r="CER67" s="11"/>
      <c r="CES67" s="11"/>
      <c r="CET67" s="11"/>
      <c r="CEU67" s="11"/>
      <c r="CEV67" s="11"/>
      <c r="CEW67" s="11"/>
      <c r="CEX67" s="11"/>
      <c r="CEY67" s="11"/>
      <c r="CEZ67" s="11"/>
      <c r="CFA67" s="11"/>
      <c r="CFB67" s="11"/>
      <c r="CFC67" s="11"/>
      <c r="CFD67" s="11"/>
      <c r="CFE67" s="11"/>
      <c r="CFF67" s="11"/>
      <c r="CFG67" s="11"/>
      <c r="CFH67" s="11"/>
      <c r="CFI67" s="11"/>
      <c r="CFJ67" s="11"/>
      <c r="CFK67" s="11"/>
      <c r="CFL67" s="11"/>
      <c r="CFM67" s="11"/>
      <c r="CFN67" s="11"/>
      <c r="CFO67" s="11"/>
      <c r="CFP67" s="11"/>
      <c r="CFQ67" s="11"/>
      <c r="CFR67" s="11"/>
      <c r="CFS67" s="11"/>
      <c r="CFT67" s="11"/>
      <c r="CFU67" s="11"/>
      <c r="CFV67" s="11"/>
      <c r="CFW67" s="11"/>
      <c r="CFX67" s="11"/>
      <c r="CFY67" s="11"/>
      <c r="CFZ67" s="11"/>
      <c r="CGA67" s="11"/>
      <c r="CGB67" s="11"/>
      <c r="CGC67" s="11"/>
      <c r="CGD67" s="11"/>
      <c r="CGE67" s="11"/>
      <c r="CGF67" s="11"/>
      <c r="CGG67" s="11"/>
      <c r="CGH67" s="11"/>
      <c r="CGI67" s="11"/>
      <c r="CGJ67" s="11"/>
      <c r="CGK67" s="11"/>
      <c r="CGL67" s="11"/>
      <c r="CGM67" s="11"/>
      <c r="CGN67" s="11"/>
      <c r="CGO67" s="11"/>
      <c r="CGP67" s="11"/>
      <c r="CGQ67" s="11"/>
      <c r="CGR67" s="11"/>
      <c r="CGS67" s="11"/>
      <c r="CGT67" s="11"/>
      <c r="CGU67" s="11"/>
      <c r="CGV67" s="11"/>
      <c r="CGW67" s="11"/>
      <c r="CGX67" s="11"/>
      <c r="CGY67" s="11"/>
      <c r="CGZ67" s="11"/>
      <c r="CHA67" s="11"/>
      <c r="CHB67" s="11"/>
      <c r="CHC67" s="11"/>
      <c r="CHD67" s="11"/>
      <c r="CHE67" s="11"/>
      <c r="CHF67" s="11"/>
      <c r="CHG67" s="11"/>
      <c r="CHH67" s="11"/>
      <c r="CHI67" s="11"/>
      <c r="CHJ67" s="11"/>
      <c r="CHK67" s="11"/>
      <c r="CHL67" s="11"/>
      <c r="CHM67" s="11"/>
      <c r="CHN67" s="11"/>
      <c r="CHO67" s="11"/>
      <c r="CHP67" s="11"/>
      <c r="CHQ67" s="11"/>
      <c r="CHR67" s="11"/>
      <c r="CHS67" s="11"/>
      <c r="CHT67" s="11"/>
      <c r="CHU67" s="11"/>
      <c r="CHV67" s="11"/>
      <c r="CHW67" s="11"/>
      <c r="CHX67" s="11"/>
      <c r="CHY67" s="11"/>
      <c r="CHZ67" s="11"/>
      <c r="CIA67" s="11"/>
      <c r="CIB67" s="11"/>
      <c r="CIC67" s="11"/>
      <c r="CID67" s="11"/>
      <c r="CIE67" s="11"/>
      <c r="CIF67" s="11"/>
      <c r="CIG67" s="11"/>
      <c r="CIH67" s="11"/>
      <c r="CII67" s="11"/>
      <c r="CIJ67" s="11"/>
      <c r="CIK67" s="11"/>
      <c r="CIL67" s="11"/>
      <c r="CIM67" s="11"/>
      <c r="CIN67" s="11"/>
      <c r="CIO67" s="11"/>
      <c r="CIP67" s="11"/>
      <c r="CIQ67" s="11"/>
      <c r="CIR67" s="11"/>
      <c r="CIS67" s="11"/>
      <c r="CIT67" s="11"/>
      <c r="CIU67" s="11"/>
      <c r="CIV67" s="11"/>
      <c r="CIW67" s="11"/>
      <c r="CIX67" s="11"/>
      <c r="CIY67" s="11"/>
      <c r="CIZ67" s="11"/>
      <c r="CJA67" s="11"/>
      <c r="CJB67" s="11"/>
      <c r="CJC67" s="11"/>
      <c r="CJD67" s="11"/>
      <c r="CJE67" s="11"/>
      <c r="CJF67" s="11"/>
      <c r="CJG67" s="11"/>
      <c r="CJH67" s="11"/>
      <c r="CJI67" s="11"/>
      <c r="CJJ67" s="11"/>
      <c r="CJK67" s="11"/>
      <c r="CJL67" s="11"/>
      <c r="CJM67" s="11"/>
      <c r="CJN67" s="11"/>
      <c r="CJO67" s="11"/>
      <c r="CJP67" s="11"/>
      <c r="CJQ67" s="11"/>
      <c r="CJR67" s="11"/>
      <c r="CJS67" s="11"/>
      <c r="CJT67" s="11"/>
      <c r="CJU67" s="11"/>
      <c r="CJV67" s="11"/>
      <c r="CJW67" s="11"/>
      <c r="CJX67" s="11"/>
      <c r="CJY67" s="11"/>
      <c r="CJZ67" s="11"/>
      <c r="CKA67" s="11"/>
      <c r="CKB67" s="11"/>
      <c r="CKC67" s="11"/>
      <c r="CKD67" s="11"/>
      <c r="CKE67" s="11"/>
      <c r="CKF67" s="11"/>
      <c r="CKG67" s="11"/>
      <c r="CKH67" s="11"/>
      <c r="CKI67" s="11"/>
      <c r="CKJ67" s="11"/>
      <c r="CKK67" s="11"/>
      <c r="CKL67" s="11"/>
      <c r="CKM67" s="11"/>
      <c r="CKN67" s="11"/>
      <c r="CKO67" s="11"/>
      <c r="CKP67" s="11"/>
      <c r="CKQ67" s="11"/>
      <c r="CKR67" s="11"/>
      <c r="CKS67" s="11"/>
      <c r="CKT67" s="11"/>
      <c r="CKU67" s="11"/>
      <c r="CKV67" s="11"/>
      <c r="CKW67" s="11"/>
      <c r="CKX67" s="11"/>
      <c r="CKY67" s="11"/>
      <c r="CKZ67" s="11"/>
      <c r="CLA67" s="11"/>
      <c r="CLB67" s="11"/>
      <c r="CLC67" s="11"/>
      <c r="CLD67" s="11"/>
      <c r="CLE67" s="11"/>
      <c r="CLF67" s="11"/>
      <c r="CLG67" s="11"/>
      <c r="CLH67" s="11"/>
      <c r="CLI67" s="11"/>
      <c r="CLJ67" s="11"/>
      <c r="CLK67" s="11"/>
      <c r="CLL67" s="11"/>
      <c r="CLM67" s="11"/>
      <c r="CLN67" s="11"/>
      <c r="CLO67" s="11"/>
      <c r="CLP67" s="11"/>
      <c r="CLQ67" s="11"/>
      <c r="CLR67" s="11"/>
      <c r="CLS67" s="11"/>
      <c r="CLT67" s="11"/>
      <c r="CLU67" s="11"/>
      <c r="CLV67" s="11"/>
      <c r="CLW67" s="11"/>
      <c r="CLX67" s="11"/>
      <c r="CLY67" s="11"/>
      <c r="CLZ67" s="11"/>
      <c r="CMA67" s="11"/>
      <c r="CMB67" s="11"/>
      <c r="CMC67" s="11"/>
      <c r="CMD67" s="11"/>
      <c r="CME67" s="11"/>
      <c r="CMF67" s="11"/>
      <c r="CMG67" s="11"/>
      <c r="CMH67" s="11"/>
      <c r="CMI67" s="11"/>
      <c r="CMJ67" s="11"/>
      <c r="CMK67" s="11"/>
      <c r="CML67" s="11"/>
      <c r="CMM67" s="11"/>
      <c r="CMN67" s="11"/>
      <c r="CMO67" s="11"/>
      <c r="CMP67" s="11"/>
      <c r="CMQ67" s="11"/>
      <c r="CMR67" s="11"/>
      <c r="CMS67" s="11"/>
      <c r="CMT67" s="11"/>
      <c r="CMU67" s="11"/>
      <c r="CMV67" s="11"/>
      <c r="CMW67" s="11"/>
      <c r="CMX67" s="11"/>
      <c r="CMY67" s="11"/>
      <c r="CMZ67" s="11"/>
      <c r="CNA67" s="11"/>
      <c r="CNB67" s="11"/>
      <c r="CNC67" s="11"/>
      <c r="CND67" s="11"/>
      <c r="CNE67" s="11"/>
      <c r="CNF67" s="11"/>
      <c r="CNG67" s="11"/>
      <c r="CNH67" s="11"/>
      <c r="CNI67" s="11"/>
      <c r="CNJ67" s="11"/>
      <c r="CNK67" s="11"/>
      <c r="CNL67" s="11"/>
      <c r="CNM67" s="11"/>
      <c r="CNN67" s="11"/>
      <c r="CNO67" s="11"/>
      <c r="CNP67" s="11"/>
      <c r="CNQ67" s="11"/>
      <c r="CNR67" s="11"/>
      <c r="CNS67" s="11"/>
      <c r="CNT67" s="11"/>
      <c r="CNU67" s="11"/>
      <c r="CNV67" s="11"/>
      <c r="CNW67" s="11"/>
      <c r="CNX67" s="11"/>
      <c r="CNY67" s="11"/>
      <c r="CNZ67" s="11"/>
      <c r="COA67" s="11"/>
      <c r="COB67" s="11"/>
      <c r="COC67" s="11"/>
      <c r="COD67" s="11"/>
      <c r="COE67" s="11"/>
      <c r="COF67" s="11"/>
      <c r="COG67" s="11"/>
      <c r="COH67" s="11"/>
      <c r="COI67" s="11"/>
      <c r="COJ67" s="11"/>
      <c r="COK67" s="11"/>
      <c r="COL67" s="11"/>
      <c r="COM67" s="11"/>
      <c r="CON67" s="11"/>
      <c r="COO67" s="11"/>
      <c r="COP67" s="11"/>
      <c r="COQ67" s="11"/>
      <c r="COR67" s="11"/>
      <c r="COS67" s="11"/>
      <c r="COT67" s="11"/>
      <c r="COU67" s="11"/>
      <c r="COV67" s="11"/>
      <c r="COW67" s="11"/>
      <c r="COX67" s="11"/>
      <c r="COY67" s="11"/>
      <c r="COZ67" s="11"/>
      <c r="CPA67" s="11"/>
      <c r="CPB67" s="11"/>
      <c r="CPC67" s="11"/>
      <c r="CPD67" s="11"/>
      <c r="CPE67" s="11"/>
      <c r="CPF67" s="11"/>
      <c r="CPG67" s="11"/>
      <c r="CPH67" s="11"/>
      <c r="CPI67" s="11"/>
      <c r="CPJ67" s="11"/>
      <c r="CPK67" s="11"/>
      <c r="CPL67" s="11"/>
      <c r="CPM67" s="11"/>
      <c r="CPN67" s="11"/>
      <c r="CPO67" s="11"/>
      <c r="CPP67" s="11"/>
      <c r="CPQ67" s="11"/>
      <c r="CPR67" s="11"/>
      <c r="CPS67" s="11"/>
      <c r="CPT67" s="11"/>
      <c r="CPU67" s="11"/>
      <c r="CPV67" s="11"/>
      <c r="CPW67" s="11"/>
      <c r="CPX67" s="11"/>
      <c r="CPY67" s="11"/>
      <c r="CPZ67" s="11"/>
      <c r="CQA67" s="11"/>
      <c r="CQB67" s="11"/>
      <c r="CQC67" s="11"/>
      <c r="CQD67" s="11"/>
      <c r="CQE67" s="11"/>
      <c r="CQF67" s="11"/>
      <c r="CQG67" s="11"/>
      <c r="CQH67" s="11"/>
      <c r="CQI67" s="11"/>
      <c r="CQJ67" s="11"/>
      <c r="CQK67" s="11"/>
      <c r="CQL67" s="11"/>
      <c r="CQM67" s="11"/>
      <c r="CQN67" s="11"/>
      <c r="CQO67" s="11"/>
      <c r="CQP67" s="11"/>
      <c r="CQQ67" s="11"/>
      <c r="CQR67" s="11"/>
      <c r="CQS67" s="11"/>
      <c r="CQT67" s="11"/>
      <c r="CQU67" s="11"/>
      <c r="CQV67" s="11"/>
      <c r="CQW67" s="11"/>
      <c r="CQX67" s="11"/>
      <c r="CQY67" s="11"/>
      <c r="CQZ67" s="11"/>
      <c r="CRA67" s="11"/>
      <c r="CRB67" s="11"/>
      <c r="CRC67" s="11"/>
      <c r="CRD67" s="11"/>
      <c r="CRE67" s="11"/>
      <c r="CRF67" s="11"/>
      <c r="CRG67" s="11"/>
      <c r="CRH67" s="11"/>
      <c r="CRI67" s="11"/>
      <c r="CRJ67" s="11"/>
      <c r="CRK67" s="11"/>
      <c r="CRL67" s="11"/>
      <c r="CRM67" s="11"/>
      <c r="CRN67" s="11"/>
      <c r="CRO67" s="11"/>
      <c r="CRP67" s="11"/>
      <c r="CRQ67" s="11"/>
      <c r="CRR67" s="11"/>
      <c r="CRS67" s="11"/>
      <c r="CRT67" s="11"/>
      <c r="CRU67" s="11"/>
      <c r="CRV67" s="11"/>
      <c r="CRW67" s="11"/>
      <c r="CRX67" s="11"/>
      <c r="CRY67" s="11"/>
      <c r="CRZ67" s="11"/>
      <c r="CSA67" s="11"/>
      <c r="CSB67" s="11"/>
      <c r="CSC67" s="11"/>
      <c r="CSD67" s="11"/>
      <c r="CSE67" s="11"/>
      <c r="CSF67" s="11"/>
      <c r="CSG67" s="11"/>
      <c r="CSH67" s="11"/>
      <c r="CSI67" s="11"/>
      <c r="CSJ67" s="11"/>
      <c r="CSK67" s="11"/>
      <c r="CSL67" s="11"/>
      <c r="CSM67" s="11"/>
      <c r="CSN67" s="11"/>
      <c r="CSO67" s="11"/>
      <c r="CSP67" s="11"/>
      <c r="CSQ67" s="11"/>
      <c r="CSR67" s="11"/>
      <c r="CSS67" s="11"/>
      <c r="CST67" s="11"/>
      <c r="CSU67" s="11"/>
      <c r="CSV67" s="11"/>
      <c r="CSW67" s="11"/>
      <c r="CSX67" s="11"/>
      <c r="CSY67" s="11"/>
      <c r="CSZ67" s="11"/>
      <c r="CTA67" s="11"/>
      <c r="CTB67" s="11"/>
      <c r="CTC67" s="11"/>
      <c r="CTD67" s="11"/>
      <c r="CTE67" s="11"/>
      <c r="CTF67" s="11"/>
      <c r="CTG67" s="11"/>
      <c r="CTH67" s="11"/>
      <c r="CTI67" s="11"/>
      <c r="CTJ67" s="11"/>
      <c r="CTK67" s="11"/>
      <c r="CTL67" s="11"/>
      <c r="CTM67" s="11"/>
      <c r="CTN67" s="11"/>
      <c r="CTO67" s="11"/>
      <c r="CTP67" s="11"/>
      <c r="CTQ67" s="11"/>
      <c r="CTR67" s="11"/>
      <c r="CTS67" s="11"/>
      <c r="CTT67" s="11"/>
      <c r="CTU67" s="11"/>
      <c r="CTV67" s="11"/>
      <c r="CTW67" s="11"/>
      <c r="CTX67" s="11"/>
      <c r="CTY67" s="11"/>
      <c r="CTZ67" s="11"/>
      <c r="CUA67" s="11"/>
      <c r="CUB67" s="11"/>
      <c r="CUC67" s="11"/>
      <c r="CUD67" s="11"/>
      <c r="CUE67" s="11"/>
      <c r="CUF67" s="11"/>
      <c r="CUG67" s="11"/>
      <c r="CUH67" s="11"/>
      <c r="CUI67" s="11"/>
      <c r="CUJ67" s="11"/>
      <c r="CUK67" s="11"/>
      <c r="CUL67" s="11"/>
      <c r="CUM67" s="11"/>
      <c r="CUN67" s="11"/>
      <c r="CUO67" s="11"/>
      <c r="CUP67" s="11"/>
      <c r="CUQ67" s="11"/>
      <c r="CUR67" s="11"/>
      <c r="CUS67" s="11"/>
      <c r="CUT67" s="11"/>
      <c r="CUU67" s="11"/>
      <c r="CUV67" s="11"/>
      <c r="CUW67" s="11"/>
      <c r="CUX67" s="11"/>
      <c r="CUY67" s="11"/>
      <c r="CUZ67" s="11"/>
      <c r="CVA67" s="11"/>
      <c r="CVB67" s="11"/>
      <c r="CVC67" s="11"/>
      <c r="CVD67" s="11"/>
      <c r="CVE67" s="11"/>
      <c r="CVF67" s="11"/>
      <c r="CVG67" s="11"/>
      <c r="CVH67" s="11"/>
      <c r="CVI67" s="11"/>
      <c r="CVJ67" s="11"/>
      <c r="CVK67" s="11"/>
      <c r="CVL67" s="11"/>
      <c r="CVM67" s="11"/>
      <c r="CVN67" s="11"/>
      <c r="CVO67" s="11"/>
      <c r="CVP67" s="11"/>
      <c r="CVQ67" s="11"/>
      <c r="CVR67" s="11"/>
      <c r="CVS67" s="11"/>
      <c r="CVT67" s="11"/>
      <c r="CVU67" s="11"/>
      <c r="CVV67" s="11"/>
      <c r="CVW67" s="11"/>
      <c r="CVX67" s="11"/>
      <c r="CVY67" s="11"/>
      <c r="CVZ67" s="11"/>
      <c r="CWA67" s="11"/>
      <c r="CWB67" s="11"/>
      <c r="CWC67" s="11"/>
      <c r="CWD67" s="11"/>
      <c r="CWE67" s="11"/>
      <c r="CWF67" s="11"/>
      <c r="CWG67" s="11"/>
      <c r="CWH67" s="11"/>
      <c r="CWI67" s="11"/>
      <c r="CWJ67" s="11"/>
      <c r="CWK67" s="11"/>
      <c r="CWL67" s="11"/>
      <c r="CWM67" s="11"/>
      <c r="CWN67" s="11"/>
      <c r="CWO67" s="11"/>
      <c r="CWP67" s="11"/>
      <c r="CWQ67" s="11"/>
      <c r="CWR67" s="11"/>
      <c r="CWS67" s="11"/>
      <c r="CWT67" s="11"/>
      <c r="CWU67" s="11"/>
      <c r="CWV67" s="11"/>
      <c r="CWW67" s="11"/>
      <c r="CWX67" s="11"/>
      <c r="CWY67" s="11"/>
      <c r="CWZ67" s="11"/>
      <c r="CXA67" s="11"/>
      <c r="CXB67" s="11"/>
      <c r="CXC67" s="11"/>
      <c r="CXD67" s="11"/>
      <c r="CXE67" s="11"/>
      <c r="CXF67" s="11"/>
      <c r="CXG67" s="11"/>
      <c r="CXH67" s="11"/>
      <c r="CXI67" s="11"/>
      <c r="CXJ67" s="11"/>
      <c r="CXK67" s="11"/>
      <c r="CXL67" s="11"/>
      <c r="CXM67" s="11"/>
      <c r="CXN67" s="11"/>
      <c r="CXO67" s="11"/>
      <c r="CXP67" s="11"/>
      <c r="CXQ67" s="11"/>
      <c r="CXR67" s="11"/>
      <c r="CXS67" s="11"/>
      <c r="CXT67" s="11"/>
      <c r="CXU67" s="11"/>
      <c r="CXV67" s="11"/>
      <c r="CXW67" s="11"/>
      <c r="CXX67" s="11"/>
      <c r="CXY67" s="11"/>
      <c r="CXZ67" s="11"/>
      <c r="CYA67" s="11"/>
      <c r="CYB67" s="11"/>
      <c r="CYC67" s="11"/>
      <c r="CYD67" s="11"/>
      <c r="CYE67" s="11"/>
      <c r="CYF67" s="11"/>
      <c r="CYG67" s="11"/>
      <c r="CYH67" s="11"/>
      <c r="CYI67" s="11"/>
      <c r="CYJ67" s="11"/>
      <c r="CYK67" s="11"/>
      <c r="CYL67" s="11"/>
      <c r="CYM67" s="11"/>
      <c r="CYN67" s="11"/>
      <c r="CYO67" s="11"/>
      <c r="CYP67" s="11"/>
      <c r="CYQ67" s="11"/>
      <c r="CYR67" s="11"/>
      <c r="CYS67" s="11"/>
      <c r="CYT67" s="11"/>
      <c r="CYU67" s="11"/>
      <c r="CYV67" s="11"/>
      <c r="CYW67" s="11"/>
      <c r="CYX67" s="11"/>
      <c r="CYY67" s="11"/>
      <c r="CYZ67" s="11"/>
      <c r="CZA67" s="11"/>
      <c r="CZB67" s="11"/>
      <c r="CZC67" s="11"/>
      <c r="CZD67" s="11"/>
      <c r="CZE67" s="11"/>
      <c r="CZF67" s="11"/>
      <c r="CZG67" s="11"/>
      <c r="CZH67" s="11"/>
      <c r="CZI67" s="11"/>
      <c r="CZJ67" s="11"/>
      <c r="CZK67" s="11"/>
      <c r="CZL67" s="11"/>
      <c r="CZM67" s="11"/>
      <c r="CZN67" s="11"/>
      <c r="CZO67" s="11"/>
      <c r="CZP67" s="11"/>
      <c r="CZQ67" s="11"/>
      <c r="CZR67" s="11"/>
      <c r="CZS67" s="11"/>
      <c r="CZT67" s="11"/>
      <c r="CZU67" s="11"/>
      <c r="CZV67" s="11"/>
      <c r="CZW67" s="11"/>
      <c r="CZX67" s="11"/>
      <c r="CZY67" s="11"/>
      <c r="CZZ67" s="11"/>
      <c r="DAA67" s="11"/>
      <c r="DAB67" s="11"/>
      <c r="DAC67" s="11"/>
      <c r="DAD67" s="11"/>
      <c r="DAE67" s="11"/>
      <c r="DAF67" s="11"/>
      <c r="DAG67" s="11"/>
      <c r="DAH67" s="11"/>
      <c r="DAI67" s="11"/>
      <c r="DAJ67" s="11"/>
      <c r="DAK67" s="11"/>
      <c r="DAL67" s="11"/>
      <c r="DAM67" s="11"/>
      <c r="DAN67" s="11"/>
      <c r="DAO67" s="11"/>
      <c r="DAP67" s="11"/>
      <c r="DAQ67" s="11"/>
      <c r="DAR67" s="11"/>
      <c r="DAS67" s="11"/>
      <c r="DAT67" s="11"/>
      <c r="DAU67" s="11"/>
      <c r="DAV67" s="11"/>
      <c r="DAW67" s="11"/>
      <c r="DAX67" s="11"/>
      <c r="DAY67" s="11"/>
      <c r="DAZ67" s="11"/>
      <c r="DBA67" s="11"/>
      <c r="DBB67" s="11"/>
      <c r="DBC67" s="11"/>
      <c r="DBD67" s="11"/>
      <c r="DBE67" s="11"/>
      <c r="DBF67" s="11"/>
      <c r="DBG67" s="11"/>
      <c r="DBH67" s="11"/>
      <c r="DBI67" s="11"/>
      <c r="DBJ67" s="11"/>
      <c r="DBK67" s="11"/>
      <c r="DBL67" s="11"/>
      <c r="DBM67" s="11"/>
      <c r="DBN67" s="11"/>
      <c r="DBO67" s="11"/>
      <c r="DBP67" s="11"/>
      <c r="DBQ67" s="11"/>
      <c r="DBR67" s="11"/>
      <c r="DBS67" s="11"/>
      <c r="DBT67" s="11"/>
      <c r="DBU67" s="11"/>
      <c r="DBV67" s="11"/>
      <c r="DBW67" s="11"/>
      <c r="DBX67" s="11"/>
      <c r="DBY67" s="11"/>
      <c r="DBZ67" s="11"/>
      <c r="DCA67" s="11"/>
      <c r="DCB67" s="11"/>
      <c r="DCC67" s="11"/>
      <c r="DCD67" s="11"/>
      <c r="DCE67" s="11"/>
      <c r="DCF67" s="11"/>
      <c r="DCG67" s="11"/>
      <c r="DCH67" s="11"/>
      <c r="DCI67" s="11"/>
      <c r="DCJ67" s="11"/>
      <c r="DCK67" s="11"/>
      <c r="DCL67" s="11"/>
      <c r="DCM67" s="11"/>
      <c r="DCN67" s="11"/>
      <c r="DCO67" s="11"/>
      <c r="DCP67" s="11"/>
      <c r="DCQ67" s="11"/>
      <c r="DCR67" s="11"/>
      <c r="DCS67" s="11"/>
      <c r="DCT67" s="11"/>
      <c r="DCU67" s="11"/>
      <c r="DCV67" s="11"/>
      <c r="DCW67" s="11"/>
      <c r="DCX67" s="11"/>
      <c r="DCY67" s="11"/>
      <c r="DCZ67" s="11"/>
      <c r="DDA67" s="11"/>
      <c r="DDB67" s="11"/>
      <c r="DDC67" s="11"/>
      <c r="DDD67" s="11"/>
      <c r="DDE67" s="11"/>
      <c r="DDF67" s="11"/>
      <c r="DDG67" s="11"/>
      <c r="DDH67" s="11"/>
      <c r="DDI67" s="11"/>
      <c r="DDJ67" s="11"/>
      <c r="DDK67" s="11"/>
      <c r="DDL67" s="11"/>
      <c r="DDM67" s="11"/>
      <c r="DDN67" s="11"/>
      <c r="DDO67" s="11"/>
      <c r="DDP67" s="11"/>
      <c r="DDQ67" s="11"/>
      <c r="DDR67" s="11"/>
      <c r="DDS67" s="11"/>
      <c r="DDT67" s="11"/>
      <c r="DDU67" s="11"/>
      <c r="DDV67" s="11"/>
      <c r="DDW67" s="11"/>
      <c r="DDX67" s="11"/>
      <c r="DDY67" s="11"/>
      <c r="DDZ67" s="11"/>
      <c r="DEA67" s="11"/>
      <c r="DEB67" s="11"/>
      <c r="DEC67" s="11"/>
      <c r="DED67" s="11"/>
      <c r="DEE67" s="11"/>
      <c r="DEF67" s="11"/>
      <c r="DEG67" s="11"/>
      <c r="DEH67" s="11"/>
      <c r="DEI67" s="11"/>
      <c r="DEJ67" s="11"/>
      <c r="DEK67" s="11"/>
      <c r="DEL67" s="11"/>
      <c r="DEM67" s="11"/>
      <c r="DEN67" s="11"/>
      <c r="DEO67" s="11"/>
      <c r="DEP67" s="11"/>
      <c r="DEQ67" s="11"/>
      <c r="DER67" s="11"/>
      <c r="DES67" s="11"/>
      <c r="DET67" s="11"/>
      <c r="DEU67" s="11"/>
      <c r="DEV67" s="11"/>
      <c r="DEW67" s="11"/>
      <c r="DEX67" s="11"/>
      <c r="DEY67" s="11"/>
      <c r="DEZ67" s="11"/>
      <c r="DFA67" s="11"/>
      <c r="DFB67" s="11"/>
      <c r="DFC67" s="11"/>
      <c r="DFD67" s="11"/>
      <c r="DFE67" s="11"/>
      <c r="DFF67" s="11"/>
      <c r="DFG67" s="11"/>
      <c r="DFH67" s="11"/>
      <c r="DFI67" s="11"/>
      <c r="DFJ67" s="11"/>
      <c r="DFK67" s="11"/>
      <c r="DFL67" s="11"/>
      <c r="DFM67" s="11"/>
      <c r="DFN67" s="11"/>
      <c r="DFO67" s="11"/>
      <c r="DFP67" s="11"/>
      <c r="DFQ67" s="11"/>
      <c r="DFR67" s="11"/>
      <c r="DFS67" s="11"/>
      <c r="DFT67" s="11"/>
      <c r="DFU67" s="11"/>
      <c r="DFV67" s="11"/>
      <c r="DFW67" s="11"/>
      <c r="DFX67" s="11"/>
      <c r="DFY67" s="11"/>
      <c r="DFZ67" s="11"/>
      <c r="DGA67" s="11"/>
      <c r="DGB67" s="11"/>
      <c r="DGC67" s="11"/>
      <c r="DGD67" s="11"/>
      <c r="DGE67" s="11"/>
      <c r="DGF67" s="11"/>
      <c r="DGG67" s="11"/>
      <c r="DGH67" s="11"/>
      <c r="DGI67" s="11"/>
      <c r="DGJ67" s="11"/>
      <c r="DGK67" s="11"/>
      <c r="DGL67" s="11"/>
      <c r="DGM67" s="11"/>
      <c r="DGN67" s="11"/>
      <c r="DGO67" s="11"/>
      <c r="DGP67" s="11"/>
      <c r="DGQ67" s="11"/>
      <c r="DGR67" s="11"/>
      <c r="DGS67" s="11"/>
      <c r="DGT67" s="11"/>
      <c r="DGU67" s="11"/>
      <c r="DGV67" s="11"/>
      <c r="DGW67" s="11"/>
      <c r="DGX67" s="11"/>
      <c r="DGY67" s="11"/>
      <c r="DGZ67" s="11"/>
      <c r="DHA67" s="11"/>
      <c r="DHB67" s="11"/>
      <c r="DHC67" s="11"/>
      <c r="DHD67" s="11"/>
      <c r="DHE67" s="11"/>
      <c r="DHF67" s="11"/>
      <c r="DHG67" s="11"/>
      <c r="DHH67" s="11"/>
      <c r="DHI67" s="11"/>
      <c r="DHJ67" s="11"/>
      <c r="DHK67" s="11"/>
      <c r="DHL67" s="11"/>
      <c r="DHM67" s="11"/>
      <c r="DHN67" s="11"/>
      <c r="DHO67" s="11"/>
      <c r="DHP67" s="11"/>
      <c r="DHQ67" s="11"/>
      <c r="DHR67" s="11"/>
      <c r="DHS67" s="11"/>
      <c r="DHT67" s="11"/>
      <c r="DHU67" s="11"/>
      <c r="DHV67" s="11"/>
      <c r="DHW67" s="11"/>
      <c r="DHX67" s="11"/>
      <c r="DHY67" s="11"/>
      <c r="DHZ67" s="11"/>
      <c r="DIA67" s="11"/>
      <c r="DIB67" s="11"/>
      <c r="DIC67" s="11"/>
      <c r="DID67" s="11"/>
      <c r="DIE67" s="11"/>
      <c r="DIF67" s="11"/>
      <c r="DIG67" s="11"/>
      <c r="DIH67" s="11"/>
      <c r="DII67" s="11"/>
      <c r="DIJ67" s="11"/>
      <c r="DIK67" s="11"/>
      <c r="DIL67" s="11"/>
      <c r="DIM67" s="11"/>
      <c r="DIN67" s="11"/>
      <c r="DIO67" s="11"/>
      <c r="DIP67" s="11"/>
      <c r="DIQ67" s="11"/>
      <c r="DIR67" s="11"/>
      <c r="DIS67" s="11"/>
      <c r="DIT67" s="11"/>
      <c r="DIU67" s="11"/>
      <c r="DIV67" s="11"/>
      <c r="DIW67" s="11"/>
      <c r="DIX67" s="11"/>
      <c r="DIY67" s="11"/>
      <c r="DIZ67" s="11"/>
      <c r="DJA67" s="11"/>
      <c r="DJB67" s="11"/>
      <c r="DJC67" s="11"/>
      <c r="DJD67" s="11"/>
      <c r="DJE67" s="11"/>
      <c r="DJF67" s="11"/>
      <c r="DJG67" s="11"/>
      <c r="DJH67" s="11"/>
      <c r="DJI67" s="11"/>
      <c r="DJJ67" s="11"/>
      <c r="DJK67" s="11"/>
      <c r="DJL67" s="11"/>
      <c r="DJM67" s="11"/>
      <c r="DJN67" s="11"/>
      <c r="DJO67" s="11"/>
      <c r="DJP67" s="11"/>
      <c r="DJQ67" s="11"/>
      <c r="DJR67" s="11"/>
      <c r="DJS67" s="11"/>
      <c r="DJT67" s="11"/>
      <c r="DJU67" s="11"/>
      <c r="DJV67" s="11"/>
      <c r="DJW67" s="11"/>
      <c r="DJX67" s="11"/>
      <c r="DJY67" s="11"/>
      <c r="DJZ67" s="11"/>
      <c r="DKA67" s="11"/>
      <c r="DKB67" s="11"/>
      <c r="DKC67" s="11"/>
      <c r="DKD67" s="11"/>
      <c r="DKE67" s="11"/>
      <c r="DKF67" s="11"/>
      <c r="DKG67" s="11"/>
      <c r="DKH67" s="11"/>
      <c r="DKI67" s="11"/>
      <c r="DKJ67" s="11"/>
      <c r="DKK67" s="11"/>
      <c r="DKL67" s="11"/>
      <c r="DKM67" s="11"/>
      <c r="DKN67" s="11"/>
      <c r="DKO67" s="11"/>
      <c r="DKP67" s="11"/>
      <c r="DKQ67" s="11"/>
      <c r="DKR67" s="11"/>
      <c r="DKS67" s="11"/>
      <c r="DKT67" s="11"/>
      <c r="DKU67" s="11"/>
      <c r="DKV67" s="11"/>
      <c r="DKW67" s="11"/>
      <c r="DKX67" s="11"/>
      <c r="DKY67" s="11"/>
      <c r="DKZ67" s="11"/>
      <c r="DLA67" s="11"/>
      <c r="DLB67" s="11"/>
      <c r="DLC67" s="11"/>
      <c r="DLD67" s="11"/>
      <c r="DLE67" s="11"/>
      <c r="DLF67" s="11"/>
      <c r="DLG67" s="11"/>
      <c r="DLH67" s="11"/>
      <c r="DLI67" s="11"/>
      <c r="DLJ67" s="11"/>
      <c r="DLK67" s="11"/>
      <c r="DLL67" s="11"/>
      <c r="DLM67" s="11"/>
      <c r="DLN67" s="11"/>
      <c r="DLO67" s="11"/>
      <c r="DLP67" s="11"/>
      <c r="DLQ67" s="11"/>
      <c r="DLR67" s="11"/>
      <c r="DLS67" s="11"/>
      <c r="DLT67" s="11"/>
      <c r="DLU67" s="11"/>
      <c r="DLV67" s="11"/>
      <c r="DLW67" s="11"/>
      <c r="DLX67" s="11"/>
      <c r="DLY67" s="11"/>
      <c r="DLZ67" s="11"/>
      <c r="DMA67" s="11"/>
      <c r="DMB67" s="11"/>
      <c r="DMC67" s="11"/>
      <c r="DMD67" s="11"/>
      <c r="DME67" s="11"/>
      <c r="DMF67" s="11"/>
      <c r="DMG67" s="11"/>
      <c r="DMH67" s="11"/>
      <c r="DMI67" s="11"/>
      <c r="DMJ67" s="11"/>
      <c r="DMK67" s="11"/>
      <c r="DML67" s="11"/>
      <c r="DMM67" s="11"/>
      <c r="DMN67" s="11"/>
      <c r="DMO67" s="11"/>
      <c r="DMP67" s="11"/>
      <c r="DMQ67" s="11"/>
      <c r="DMR67" s="11"/>
      <c r="DMS67" s="11"/>
      <c r="DMT67" s="11"/>
      <c r="DMU67" s="11"/>
      <c r="DMV67" s="11"/>
      <c r="DMW67" s="11"/>
      <c r="DMX67" s="11"/>
      <c r="DMY67" s="11"/>
      <c r="DMZ67" s="11"/>
      <c r="DNA67" s="11"/>
      <c r="DNB67" s="11"/>
      <c r="DNC67" s="11"/>
      <c r="DND67" s="11"/>
      <c r="DNE67" s="11"/>
      <c r="DNF67" s="11"/>
      <c r="DNG67" s="11"/>
      <c r="DNH67" s="11"/>
      <c r="DNI67" s="11"/>
      <c r="DNJ67" s="11"/>
      <c r="DNK67" s="11"/>
      <c r="DNL67" s="11"/>
      <c r="DNM67" s="11"/>
      <c r="DNN67" s="11"/>
      <c r="DNO67" s="11"/>
      <c r="DNP67" s="11"/>
      <c r="DNQ67" s="11"/>
      <c r="DNR67" s="11"/>
      <c r="DNS67" s="11"/>
      <c r="DNT67" s="11"/>
      <c r="DNU67" s="11"/>
      <c r="DNV67" s="11"/>
      <c r="DNW67" s="11"/>
      <c r="DNX67" s="11"/>
      <c r="DNY67" s="11"/>
      <c r="DNZ67" s="11"/>
      <c r="DOA67" s="11"/>
      <c r="DOB67" s="11"/>
      <c r="DOC67" s="11"/>
      <c r="DOD67" s="11"/>
      <c r="DOE67" s="11"/>
      <c r="DOF67" s="11"/>
      <c r="DOG67" s="11"/>
      <c r="DOH67" s="11"/>
      <c r="DOI67" s="11"/>
      <c r="DOJ67" s="11"/>
      <c r="DOK67" s="11"/>
      <c r="DOL67" s="11"/>
      <c r="DOM67" s="11"/>
      <c r="DON67" s="11"/>
      <c r="DOO67" s="11"/>
      <c r="DOP67" s="11"/>
      <c r="DOQ67" s="11"/>
      <c r="DOR67" s="11"/>
      <c r="DOS67" s="11"/>
      <c r="DOT67" s="11"/>
      <c r="DOU67" s="11"/>
      <c r="DOV67" s="11"/>
      <c r="DOW67" s="11"/>
      <c r="DOX67" s="11"/>
      <c r="DOY67" s="11"/>
      <c r="DOZ67" s="11"/>
      <c r="DPA67" s="11"/>
      <c r="DPB67" s="11"/>
      <c r="DPC67" s="11"/>
      <c r="DPD67" s="11"/>
      <c r="DPE67" s="11"/>
      <c r="DPF67" s="11"/>
      <c r="DPG67" s="11"/>
      <c r="DPH67" s="11"/>
      <c r="DPI67" s="11"/>
      <c r="DPJ67" s="11"/>
      <c r="DPK67" s="11"/>
      <c r="DPL67" s="11"/>
      <c r="DPM67" s="11"/>
      <c r="DPN67" s="11"/>
      <c r="DPO67" s="11"/>
      <c r="DPP67" s="11"/>
      <c r="DPQ67" s="11"/>
      <c r="DPR67" s="11"/>
      <c r="DPS67" s="11"/>
      <c r="DPT67" s="11"/>
      <c r="DPU67" s="11"/>
      <c r="DPV67" s="11"/>
      <c r="DPW67" s="11"/>
      <c r="DPX67" s="11"/>
      <c r="DPY67" s="11"/>
      <c r="DPZ67" s="11"/>
      <c r="DQA67" s="11"/>
      <c r="DQB67" s="11"/>
      <c r="DQC67" s="11"/>
      <c r="DQD67" s="11"/>
      <c r="DQE67" s="11"/>
      <c r="DQF67" s="11"/>
      <c r="DQG67" s="11"/>
      <c r="DQH67" s="11"/>
      <c r="DQI67" s="11"/>
      <c r="DQJ67" s="11"/>
      <c r="DQK67" s="11"/>
      <c r="DQL67" s="11"/>
      <c r="DQM67" s="11"/>
      <c r="DQN67" s="11"/>
      <c r="DQO67" s="11"/>
      <c r="DQP67" s="11"/>
      <c r="DQQ67" s="11"/>
      <c r="DQR67" s="11"/>
      <c r="DQS67" s="11"/>
      <c r="DQT67" s="11"/>
      <c r="DQU67" s="11"/>
      <c r="DQV67" s="11"/>
      <c r="DQW67" s="11"/>
      <c r="DQX67" s="11"/>
      <c r="DQY67" s="11"/>
      <c r="DQZ67" s="11"/>
      <c r="DRA67" s="11"/>
      <c r="DRB67" s="11"/>
      <c r="DRC67" s="11"/>
      <c r="DRD67" s="11"/>
      <c r="DRE67" s="11"/>
      <c r="DRF67" s="11"/>
      <c r="DRG67" s="11"/>
      <c r="DRH67" s="11"/>
      <c r="DRI67" s="11"/>
      <c r="DRJ67" s="11"/>
      <c r="DRK67" s="11"/>
      <c r="DRL67" s="11"/>
      <c r="DRM67" s="11"/>
      <c r="DRN67" s="11"/>
      <c r="DRO67" s="11"/>
      <c r="DRP67" s="11"/>
      <c r="DRQ67" s="11"/>
      <c r="DRR67" s="11"/>
      <c r="DRS67" s="11"/>
      <c r="DRT67" s="11"/>
      <c r="DRU67" s="11"/>
      <c r="DRV67" s="11"/>
      <c r="DRW67" s="11"/>
      <c r="DRX67" s="11"/>
      <c r="DRY67" s="11"/>
      <c r="DRZ67" s="11"/>
      <c r="DSA67" s="11"/>
      <c r="DSB67" s="11"/>
      <c r="DSC67" s="11"/>
      <c r="DSD67" s="11"/>
      <c r="DSE67" s="11"/>
      <c r="DSF67" s="11"/>
      <c r="DSG67" s="11"/>
      <c r="DSH67" s="11"/>
      <c r="DSI67" s="11"/>
      <c r="DSJ67" s="11"/>
      <c r="DSK67" s="11"/>
      <c r="DSL67" s="11"/>
      <c r="DSM67" s="11"/>
      <c r="DSN67" s="11"/>
      <c r="DSO67" s="11"/>
      <c r="DSP67" s="11"/>
      <c r="DSQ67" s="11"/>
      <c r="DSR67" s="11"/>
      <c r="DSS67" s="11"/>
      <c r="DST67" s="11"/>
      <c r="DSU67" s="11"/>
      <c r="DSV67" s="11"/>
      <c r="DSW67" s="11"/>
      <c r="DSX67" s="11"/>
      <c r="DSY67" s="11"/>
      <c r="DSZ67" s="11"/>
      <c r="DTA67" s="11"/>
      <c r="DTB67" s="11"/>
      <c r="DTC67" s="11"/>
      <c r="DTD67" s="11"/>
      <c r="DTE67" s="11"/>
      <c r="DTF67" s="11"/>
      <c r="DTG67" s="11"/>
      <c r="DTH67" s="11"/>
      <c r="DTI67" s="11"/>
      <c r="DTJ67" s="11"/>
      <c r="DTK67" s="11"/>
      <c r="DTL67" s="11"/>
      <c r="DTM67" s="11"/>
      <c r="DTN67" s="11"/>
      <c r="DTO67" s="11"/>
      <c r="DTP67" s="11"/>
      <c r="DTQ67" s="11"/>
      <c r="DTR67" s="11"/>
      <c r="DTS67" s="11"/>
      <c r="DTT67" s="11"/>
      <c r="DTU67" s="11"/>
      <c r="DTV67" s="11"/>
      <c r="DTW67" s="11"/>
      <c r="DTX67" s="11"/>
      <c r="DTY67" s="11"/>
      <c r="DTZ67" s="11"/>
      <c r="DUA67" s="11"/>
      <c r="DUB67" s="11"/>
      <c r="DUC67" s="11"/>
      <c r="DUD67" s="11"/>
      <c r="DUE67" s="11"/>
      <c r="DUF67" s="11"/>
      <c r="DUG67" s="11"/>
      <c r="DUH67" s="11"/>
      <c r="DUI67" s="11"/>
      <c r="DUJ67" s="11"/>
      <c r="DUK67" s="11"/>
      <c r="DUL67" s="11"/>
      <c r="DUM67" s="11"/>
      <c r="DUN67" s="11"/>
      <c r="DUO67" s="11"/>
      <c r="DUP67" s="11"/>
      <c r="DUQ67" s="11"/>
      <c r="DUR67" s="11"/>
      <c r="DUS67" s="11"/>
      <c r="DUT67" s="11"/>
      <c r="DUU67" s="11"/>
      <c r="DUV67" s="11"/>
      <c r="DUW67" s="11"/>
      <c r="DUX67" s="11"/>
      <c r="DUY67" s="11"/>
      <c r="DUZ67" s="11"/>
      <c r="DVA67" s="11"/>
      <c r="DVB67" s="11"/>
      <c r="DVC67" s="11"/>
      <c r="DVD67" s="11"/>
      <c r="DVE67" s="11"/>
      <c r="DVF67" s="11"/>
      <c r="DVG67" s="11"/>
      <c r="DVH67" s="11"/>
      <c r="DVI67" s="11"/>
      <c r="DVJ67" s="11"/>
      <c r="DVK67" s="11"/>
      <c r="DVL67" s="11"/>
      <c r="DVM67" s="11"/>
      <c r="DVN67" s="11"/>
      <c r="DVO67" s="11"/>
      <c r="DVP67" s="11"/>
      <c r="DVQ67" s="11"/>
      <c r="DVR67" s="11"/>
      <c r="DVS67" s="11"/>
      <c r="DVT67" s="11"/>
      <c r="DVU67" s="11"/>
      <c r="DVV67" s="11"/>
      <c r="DVW67" s="11"/>
      <c r="DVX67" s="11"/>
      <c r="DVY67" s="11"/>
      <c r="DVZ67" s="11"/>
      <c r="DWA67" s="11"/>
      <c r="DWB67" s="11"/>
      <c r="DWC67" s="11"/>
      <c r="DWD67" s="11"/>
      <c r="DWE67" s="11"/>
      <c r="DWF67" s="11"/>
      <c r="DWG67" s="11"/>
      <c r="DWH67" s="11"/>
      <c r="DWI67" s="11"/>
      <c r="DWJ67" s="11"/>
      <c r="DWK67" s="11"/>
      <c r="DWL67" s="11"/>
      <c r="DWM67" s="11"/>
      <c r="DWN67" s="11"/>
      <c r="DWO67" s="11"/>
      <c r="DWP67" s="11"/>
      <c r="DWQ67" s="11"/>
      <c r="DWR67" s="11"/>
      <c r="DWS67" s="11"/>
      <c r="DWT67" s="11"/>
      <c r="DWU67" s="11"/>
      <c r="DWV67" s="11"/>
      <c r="DWW67" s="11"/>
      <c r="DWX67" s="11"/>
      <c r="DWY67" s="11"/>
      <c r="DWZ67" s="11"/>
      <c r="DXA67" s="11"/>
      <c r="DXB67" s="11"/>
      <c r="DXC67" s="11"/>
      <c r="DXD67" s="11"/>
      <c r="DXE67" s="11"/>
      <c r="DXF67" s="11"/>
      <c r="DXG67" s="11"/>
      <c r="DXH67" s="11"/>
      <c r="DXI67" s="11"/>
      <c r="DXJ67" s="11"/>
      <c r="DXK67" s="11"/>
      <c r="DXL67" s="11"/>
      <c r="DXM67" s="11"/>
      <c r="DXN67" s="11"/>
      <c r="DXO67" s="11"/>
      <c r="DXP67" s="11"/>
      <c r="DXQ67" s="11"/>
      <c r="DXR67" s="11"/>
      <c r="DXS67" s="11"/>
      <c r="DXT67" s="11"/>
      <c r="DXU67" s="11"/>
      <c r="DXV67" s="11"/>
      <c r="DXW67" s="11"/>
      <c r="DXX67" s="11"/>
      <c r="DXY67" s="11"/>
      <c r="DXZ67" s="11"/>
      <c r="DYA67" s="11"/>
      <c r="DYB67" s="11"/>
      <c r="DYC67" s="11"/>
      <c r="DYD67" s="11"/>
      <c r="DYE67" s="11"/>
      <c r="DYF67" s="11"/>
      <c r="DYG67" s="11"/>
      <c r="DYH67" s="11"/>
      <c r="DYI67" s="11"/>
      <c r="DYJ67" s="11"/>
      <c r="DYK67" s="11"/>
      <c r="DYL67" s="11"/>
      <c r="DYM67" s="11"/>
      <c r="DYN67" s="11"/>
      <c r="DYO67" s="11"/>
      <c r="DYP67" s="11"/>
      <c r="DYQ67" s="11"/>
      <c r="DYR67" s="11"/>
      <c r="DYS67" s="11"/>
      <c r="DYT67" s="11"/>
      <c r="DYU67" s="11"/>
      <c r="DYV67" s="11"/>
      <c r="DYW67" s="11"/>
      <c r="DYX67" s="11"/>
      <c r="DYY67" s="11"/>
      <c r="DYZ67" s="11"/>
      <c r="DZA67" s="11"/>
      <c r="DZB67" s="11"/>
      <c r="DZC67" s="11"/>
      <c r="DZD67" s="11"/>
      <c r="DZE67" s="11"/>
      <c r="DZF67" s="11"/>
      <c r="DZG67" s="11"/>
      <c r="DZH67" s="11"/>
      <c r="DZI67" s="11"/>
      <c r="DZJ67" s="11"/>
      <c r="DZK67" s="11"/>
      <c r="DZL67" s="11"/>
      <c r="DZM67" s="11"/>
      <c r="DZN67" s="11"/>
      <c r="DZO67" s="11"/>
      <c r="DZP67" s="11"/>
      <c r="DZQ67" s="11"/>
      <c r="DZR67" s="11"/>
      <c r="DZS67" s="11"/>
      <c r="DZT67" s="11"/>
      <c r="DZU67" s="11"/>
      <c r="DZV67" s="11"/>
      <c r="DZW67" s="11"/>
      <c r="DZX67" s="11"/>
      <c r="DZY67" s="11"/>
      <c r="DZZ67" s="11"/>
      <c r="EAA67" s="11"/>
      <c r="EAB67" s="11"/>
      <c r="EAC67" s="11"/>
      <c r="EAD67" s="11"/>
      <c r="EAE67" s="11"/>
      <c r="EAF67" s="11"/>
      <c r="EAG67" s="11"/>
      <c r="EAH67" s="11"/>
      <c r="EAI67" s="11"/>
      <c r="EAJ67" s="11"/>
      <c r="EAK67" s="11"/>
      <c r="EAL67" s="11"/>
      <c r="EAM67" s="11"/>
      <c r="EAN67" s="11"/>
      <c r="EAO67" s="11"/>
      <c r="EAP67" s="11"/>
      <c r="EAQ67" s="11"/>
      <c r="EAR67" s="11"/>
      <c r="EAS67" s="11"/>
      <c r="EAT67" s="11"/>
      <c r="EAU67" s="11"/>
      <c r="EAV67" s="11"/>
      <c r="EAW67" s="11"/>
      <c r="EAX67" s="11"/>
      <c r="EAY67" s="11"/>
      <c r="EAZ67" s="11"/>
      <c r="EBA67" s="11"/>
      <c r="EBB67" s="11"/>
      <c r="EBC67" s="11"/>
      <c r="EBD67" s="11"/>
      <c r="EBE67" s="11"/>
      <c r="EBF67" s="11"/>
      <c r="EBG67" s="11"/>
      <c r="EBH67" s="11"/>
      <c r="EBI67" s="11"/>
      <c r="EBJ67" s="11"/>
      <c r="EBK67" s="11"/>
      <c r="EBL67" s="11"/>
      <c r="EBM67" s="11"/>
      <c r="EBN67" s="11"/>
      <c r="EBO67" s="11"/>
      <c r="EBP67" s="11"/>
      <c r="EBQ67" s="11"/>
      <c r="EBR67" s="11"/>
      <c r="EBS67" s="11"/>
      <c r="EBT67" s="11"/>
      <c r="EBU67" s="11"/>
      <c r="EBV67" s="11"/>
      <c r="EBW67" s="11"/>
      <c r="EBX67" s="11"/>
      <c r="EBY67" s="11"/>
      <c r="EBZ67" s="11"/>
      <c r="ECA67" s="11"/>
      <c r="ECB67" s="11"/>
      <c r="ECC67" s="11"/>
      <c r="ECD67" s="11"/>
      <c r="ECE67" s="11"/>
      <c r="ECF67" s="11"/>
      <c r="ECG67" s="11"/>
      <c r="ECH67" s="11"/>
      <c r="ECI67" s="11"/>
      <c r="ECJ67" s="11"/>
      <c r="ECK67" s="11"/>
      <c r="ECL67" s="11"/>
      <c r="ECM67" s="11"/>
      <c r="ECN67" s="11"/>
      <c r="ECO67" s="11"/>
      <c r="ECP67" s="11"/>
      <c r="ECQ67" s="11"/>
      <c r="ECR67" s="11"/>
      <c r="ECS67" s="11"/>
      <c r="ECT67" s="11"/>
      <c r="ECU67" s="11"/>
      <c r="ECV67" s="11"/>
      <c r="ECW67" s="11"/>
      <c r="ECX67" s="11"/>
      <c r="ECY67" s="11"/>
      <c r="ECZ67" s="11"/>
      <c r="EDA67" s="11"/>
      <c r="EDB67" s="11"/>
      <c r="EDC67" s="11"/>
      <c r="EDD67" s="11"/>
      <c r="EDE67" s="11"/>
      <c r="EDF67" s="11"/>
      <c r="EDG67" s="11"/>
      <c r="EDH67" s="11"/>
      <c r="EDI67" s="11"/>
      <c r="EDJ67" s="11"/>
      <c r="EDK67" s="11"/>
      <c r="EDL67" s="11"/>
      <c r="EDM67" s="11"/>
      <c r="EDN67" s="11"/>
      <c r="EDO67" s="11"/>
      <c r="EDP67" s="11"/>
      <c r="EDQ67" s="11"/>
      <c r="EDR67" s="11"/>
      <c r="EDS67" s="11"/>
      <c r="EDT67" s="11"/>
      <c r="EDU67" s="11"/>
      <c r="EDV67" s="11"/>
      <c r="EDW67" s="11"/>
      <c r="EDX67" s="11"/>
      <c r="EDY67" s="11"/>
      <c r="EDZ67" s="11"/>
      <c r="EEA67" s="11"/>
      <c r="EEB67" s="11"/>
      <c r="EEC67" s="11"/>
      <c r="EED67" s="11"/>
      <c r="EEE67" s="11"/>
      <c r="EEF67" s="11"/>
      <c r="EEG67" s="11"/>
      <c r="EEH67" s="11"/>
      <c r="EEI67" s="11"/>
      <c r="EEJ67" s="11"/>
      <c r="EEK67" s="11"/>
      <c r="EEL67" s="11"/>
      <c r="EEM67" s="11"/>
      <c r="EEN67" s="11"/>
      <c r="EEO67" s="11"/>
      <c r="EEP67" s="11"/>
      <c r="EEQ67" s="11"/>
      <c r="EER67" s="11"/>
      <c r="EES67" s="11"/>
      <c r="EET67" s="11"/>
      <c r="EEU67" s="11"/>
      <c r="EEV67" s="11"/>
      <c r="EEW67" s="11"/>
      <c r="EEX67" s="11"/>
      <c r="EEY67" s="11"/>
      <c r="EEZ67" s="11"/>
      <c r="EFA67" s="11"/>
      <c r="EFB67" s="11"/>
      <c r="EFC67" s="11"/>
      <c r="EFD67" s="11"/>
      <c r="EFE67" s="11"/>
      <c r="EFF67" s="11"/>
      <c r="EFG67" s="11"/>
      <c r="EFH67" s="11"/>
      <c r="EFI67" s="11"/>
      <c r="EFJ67" s="11"/>
      <c r="EFK67" s="11"/>
      <c r="EFL67" s="11"/>
      <c r="EFM67" s="11"/>
      <c r="EFN67" s="11"/>
      <c r="EFO67" s="11"/>
      <c r="EFP67" s="11"/>
      <c r="EFQ67" s="11"/>
      <c r="EFR67" s="11"/>
      <c r="EFS67" s="11"/>
      <c r="EFT67" s="11"/>
      <c r="EFU67" s="11"/>
      <c r="EFV67" s="11"/>
      <c r="EFW67" s="11"/>
      <c r="EFX67" s="11"/>
      <c r="EFY67" s="11"/>
      <c r="EFZ67" s="11"/>
      <c r="EGA67" s="11"/>
      <c r="EGB67" s="11"/>
      <c r="EGC67" s="11"/>
      <c r="EGD67" s="11"/>
      <c r="EGE67" s="11"/>
      <c r="EGF67" s="11"/>
      <c r="EGG67" s="11"/>
      <c r="EGH67" s="11"/>
      <c r="EGI67" s="11"/>
      <c r="EGJ67" s="11"/>
      <c r="EGK67" s="11"/>
      <c r="EGL67" s="11"/>
      <c r="EGM67" s="11"/>
      <c r="EGN67" s="11"/>
      <c r="EGO67" s="11"/>
      <c r="EGP67" s="11"/>
      <c r="EGQ67" s="11"/>
      <c r="EGR67" s="11"/>
      <c r="EGS67" s="11"/>
      <c r="EGT67" s="11"/>
      <c r="EGU67" s="11"/>
      <c r="EGV67" s="11"/>
      <c r="EGW67" s="11"/>
      <c r="EGX67" s="11"/>
      <c r="EGY67" s="11"/>
      <c r="EGZ67" s="11"/>
      <c r="EHA67" s="11"/>
      <c r="EHB67" s="11"/>
      <c r="EHC67" s="11"/>
      <c r="EHD67" s="11"/>
      <c r="EHE67" s="11"/>
      <c r="EHF67" s="11"/>
      <c r="EHG67" s="11"/>
      <c r="EHH67" s="11"/>
      <c r="EHI67" s="11"/>
      <c r="EHJ67" s="11"/>
      <c r="EHK67" s="11"/>
      <c r="EHL67" s="11"/>
      <c r="EHM67" s="11"/>
      <c r="EHN67" s="11"/>
      <c r="EHO67" s="11"/>
      <c r="EHP67" s="11"/>
      <c r="EHQ67" s="11"/>
      <c r="EHR67" s="11"/>
      <c r="EHS67" s="11"/>
      <c r="EHT67" s="11"/>
      <c r="EHU67" s="11"/>
      <c r="EHV67" s="11"/>
      <c r="EHW67" s="11"/>
      <c r="EHX67" s="11"/>
      <c r="EHY67" s="11"/>
      <c r="EHZ67" s="11"/>
      <c r="EIA67" s="11"/>
      <c r="EIB67" s="11"/>
      <c r="EIC67" s="11"/>
      <c r="EID67" s="11"/>
      <c r="EIE67" s="11"/>
      <c r="EIF67" s="11"/>
      <c r="EIG67" s="11"/>
      <c r="EIH67" s="11"/>
      <c r="EII67" s="11"/>
      <c r="EIJ67" s="11"/>
      <c r="EIK67" s="11"/>
      <c r="EIL67" s="11"/>
      <c r="EIM67" s="11"/>
      <c r="EIN67" s="11"/>
      <c r="EIO67" s="11"/>
      <c r="EIP67" s="11"/>
      <c r="EIQ67" s="11"/>
      <c r="EIR67" s="11"/>
      <c r="EIS67" s="11"/>
      <c r="EIT67" s="11"/>
      <c r="EIU67" s="11"/>
      <c r="EIV67" s="11"/>
      <c r="EIW67" s="11"/>
      <c r="EIX67" s="11"/>
      <c r="EIY67" s="11"/>
      <c r="EIZ67" s="11"/>
      <c r="EJA67" s="11"/>
      <c r="EJB67" s="11"/>
      <c r="EJC67" s="11"/>
      <c r="EJD67" s="11"/>
      <c r="EJE67" s="11"/>
      <c r="EJF67" s="11"/>
      <c r="EJG67" s="11"/>
      <c r="EJH67" s="11"/>
      <c r="EJI67" s="11"/>
      <c r="EJJ67" s="11"/>
      <c r="EJK67" s="11"/>
      <c r="EJL67" s="11"/>
      <c r="EJM67" s="11"/>
      <c r="EJN67" s="11"/>
      <c r="EJO67" s="11"/>
      <c r="EJP67" s="11"/>
      <c r="EJQ67" s="11"/>
      <c r="EJR67" s="11"/>
      <c r="EJS67" s="11"/>
      <c r="EJT67" s="11"/>
      <c r="EJU67" s="11"/>
      <c r="EJV67" s="11"/>
      <c r="EJW67" s="11"/>
      <c r="EJX67" s="11"/>
      <c r="EJY67" s="11"/>
      <c r="EJZ67" s="11"/>
      <c r="EKA67" s="11"/>
      <c r="EKB67" s="11"/>
      <c r="EKC67" s="11"/>
      <c r="EKD67" s="11"/>
      <c r="EKE67" s="11"/>
      <c r="EKF67" s="11"/>
      <c r="EKG67" s="11"/>
      <c r="EKH67" s="11"/>
      <c r="EKI67" s="11"/>
      <c r="EKJ67" s="11"/>
      <c r="EKK67" s="11"/>
      <c r="EKL67" s="11"/>
      <c r="EKM67" s="11"/>
      <c r="EKN67" s="11"/>
      <c r="EKO67" s="11"/>
      <c r="EKP67" s="11"/>
      <c r="EKQ67" s="11"/>
      <c r="EKR67" s="11"/>
      <c r="EKS67" s="11"/>
      <c r="EKT67" s="11"/>
      <c r="EKU67" s="11"/>
      <c r="EKV67" s="11"/>
      <c r="EKW67" s="11"/>
      <c r="EKX67" s="11"/>
      <c r="EKY67" s="11"/>
      <c r="EKZ67" s="11"/>
      <c r="ELA67" s="11"/>
      <c r="ELB67" s="11"/>
      <c r="ELC67" s="11"/>
      <c r="ELD67" s="11"/>
      <c r="ELE67" s="11"/>
      <c r="ELF67" s="11"/>
      <c r="ELG67" s="11"/>
      <c r="ELH67" s="11"/>
      <c r="ELI67" s="11"/>
      <c r="ELJ67" s="11"/>
      <c r="ELK67" s="11"/>
      <c r="ELL67" s="11"/>
      <c r="ELM67" s="11"/>
      <c r="ELN67" s="11"/>
      <c r="ELO67" s="11"/>
      <c r="ELP67" s="11"/>
      <c r="ELQ67" s="11"/>
      <c r="ELR67" s="11"/>
      <c r="ELS67" s="11"/>
      <c r="ELT67" s="11"/>
      <c r="ELU67" s="11"/>
      <c r="ELV67" s="11"/>
      <c r="ELW67" s="11"/>
      <c r="ELX67" s="11"/>
      <c r="ELY67" s="11"/>
      <c r="ELZ67" s="11"/>
      <c r="EMA67" s="11"/>
      <c r="EMB67" s="11"/>
      <c r="EMC67" s="11"/>
      <c r="EMD67" s="11"/>
      <c r="EME67" s="11"/>
      <c r="EMF67" s="11"/>
      <c r="EMG67" s="11"/>
      <c r="EMH67" s="11"/>
      <c r="EMI67" s="11"/>
      <c r="EMJ67" s="11"/>
      <c r="EMK67" s="11"/>
      <c r="EML67" s="11"/>
      <c r="EMM67" s="11"/>
      <c r="EMN67" s="11"/>
      <c r="EMO67" s="11"/>
      <c r="EMP67" s="11"/>
      <c r="EMQ67" s="11"/>
      <c r="EMR67" s="11"/>
      <c r="EMS67" s="11"/>
      <c r="EMT67" s="11"/>
      <c r="EMU67" s="11"/>
      <c r="EMV67" s="11"/>
      <c r="EMW67" s="11"/>
      <c r="EMX67" s="11"/>
      <c r="EMY67" s="11"/>
      <c r="EMZ67" s="11"/>
      <c r="ENA67" s="11"/>
      <c r="ENB67" s="11"/>
      <c r="ENC67" s="11"/>
      <c r="END67" s="11"/>
      <c r="ENE67" s="11"/>
      <c r="ENF67" s="11"/>
      <c r="ENG67" s="11"/>
      <c r="ENH67" s="11"/>
      <c r="ENI67" s="11"/>
      <c r="ENJ67" s="11"/>
      <c r="ENK67" s="11"/>
      <c r="ENL67" s="11"/>
      <c r="ENM67" s="11"/>
      <c r="ENN67" s="11"/>
      <c r="ENO67" s="11"/>
      <c r="ENP67" s="11"/>
      <c r="ENQ67" s="11"/>
      <c r="ENR67" s="11"/>
      <c r="ENS67" s="11"/>
      <c r="ENT67" s="11"/>
      <c r="ENU67" s="11"/>
      <c r="ENV67" s="11"/>
      <c r="ENW67" s="11"/>
      <c r="ENX67" s="11"/>
      <c r="ENY67" s="11"/>
      <c r="ENZ67" s="11"/>
      <c r="EOA67" s="11"/>
      <c r="EOB67" s="11"/>
      <c r="EOC67" s="11"/>
      <c r="EOD67" s="11"/>
      <c r="EOE67" s="11"/>
      <c r="EOF67" s="11"/>
      <c r="EOG67" s="11"/>
      <c r="EOH67" s="11"/>
      <c r="EOI67" s="11"/>
      <c r="EOJ67" s="11"/>
      <c r="EOK67" s="11"/>
      <c r="EOL67" s="11"/>
      <c r="EOM67" s="11"/>
      <c r="EON67" s="11"/>
      <c r="EOO67" s="11"/>
      <c r="EOP67" s="11"/>
      <c r="EOQ67" s="11"/>
      <c r="EOR67" s="11"/>
      <c r="EOS67" s="11"/>
      <c r="EOT67" s="11"/>
      <c r="EOU67" s="11"/>
      <c r="EOV67" s="11"/>
      <c r="EOW67" s="11"/>
      <c r="EOX67" s="11"/>
      <c r="EOY67" s="11"/>
      <c r="EOZ67" s="11"/>
      <c r="EPA67" s="11"/>
      <c r="EPB67" s="11"/>
      <c r="EPC67" s="11"/>
      <c r="EPD67" s="11"/>
      <c r="EPE67" s="11"/>
      <c r="EPF67" s="11"/>
      <c r="EPG67" s="11"/>
      <c r="EPH67" s="11"/>
      <c r="EPI67" s="11"/>
      <c r="EPJ67" s="11"/>
      <c r="EPK67" s="11"/>
      <c r="EPL67" s="11"/>
      <c r="EPM67" s="11"/>
      <c r="EPN67" s="11"/>
      <c r="EPO67" s="11"/>
      <c r="EPP67" s="11"/>
      <c r="EPQ67" s="11"/>
      <c r="EPR67" s="11"/>
      <c r="EPS67" s="11"/>
      <c r="EPT67" s="11"/>
      <c r="EPU67" s="11"/>
      <c r="EPV67" s="11"/>
      <c r="EPW67" s="11"/>
      <c r="EPX67" s="11"/>
      <c r="EPY67" s="11"/>
      <c r="EPZ67" s="11"/>
      <c r="EQA67" s="11"/>
      <c r="EQB67" s="11"/>
      <c r="EQC67" s="11"/>
      <c r="EQD67" s="11"/>
      <c r="EQE67" s="11"/>
      <c r="EQF67" s="11"/>
      <c r="EQG67" s="11"/>
      <c r="EQH67" s="11"/>
      <c r="EQI67" s="11"/>
      <c r="EQJ67" s="11"/>
      <c r="EQK67" s="11"/>
      <c r="EQL67" s="11"/>
      <c r="EQM67" s="11"/>
      <c r="EQN67" s="11"/>
      <c r="EQO67" s="11"/>
      <c r="EQP67" s="11"/>
      <c r="EQQ67" s="11"/>
      <c r="EQR67" s="11"/>
      <c r="EQS67" s="11"/>
      <c r="EQT67" s="11"/>
      <c r="EQU67" s="11"/>
      <c r="EQV67" s="11"/>
      <c r="EQW67" s="11"/>
      <c r="EQX67" s="11"/>
      <c r="EQY67" s="11"/>
      <c r="EQZ67" s="11"/>
      <c r="ERA67" s="11"/>
      <c r="ERB67" s="11"/>
      <c r="ERC67" s="11"/>
      <c r="ERD67" s="11"/>
      <c r="ERE67" s="11"/>
      <c r="ERF67" s="11"/>
      <c r="ERG67" s="11"/>
      <c r="ERH67" s="11"/>
      <c r="ERI67" s="11"/>
      <c r="ERJ67" s="11"/>
      <c r="ERK67" s="11"/>
      <c r="ERL67" s="11"/>
      <c r="ERM67" s="11"/>
      <c r="ERN67" s="11"/>
      <c r="ERO67" s="11"/>
      <c r="ERP67" s="11"/>
      <c r="ERQ67" s="11"/>
      <c r="ERR67" s="11"/>
      <c r="ERS67" s="11"/>
      <c r="ERT67" s="11"/>
      <c r="ERU67" s="11"/>
      <c r="ERV67" s="11"/>
      <c r="ERW67" s="11"/>
      <c r="ERX67" s="11"/>
      <c r="ERY67" s="11"/>
      <c r="ERZ67" s="11"/>
      <c r="ESA67" s="11"/>
      <c r="ESB67" s="11"/>
      <c r="ESC67" s="11"/>
      <c r="ESD67" s="11"/>
      <c r="ESE67" s="11"/>
      <c r="ESF67" s="11"/>
      <c r="ESG67" s="11"/>
      <c r="ESH67" s="11"/>
      <c r="ESI67" s="11"/>
      <c r="ESJ67" s="11"/>
      <c r="ESK67" s="11"/>
      <c r="ESL67" s="11"/>
      <c r="ESM67" s="11"/>
      <c r="ESN67" s="11"/>
      <c r="ESO67" s="11"/>
      <c r="ESP67" s="11"/>
      <c r="ESQ67" s="11"/>
      <c r="ESR67" s="11"/>
      <c r="ESS67" s="11"/>
      <c r="EST67" s="11"/>
      <c r="ESU67" s="11"/>
      <c r="ESV67" s="11"/>
      <c r="ESW67" s="11"/>
      <c r="ESX67" s="11"/>
      <c r="ESY67" s="11"/>
      <c r="ESZ67" s="11"/>
      <c r="ETA67" s="11"/>
      <c r="ETB67" s="11"/>
      <c r="ETC67" s="11"/>
      <c r="ETD67" s="11"/>
      <c r="ETE67" s="11"/>
      <c r="ETF67" s="11"/>
      <c r="ETG67" s="11"/>
      <c r="ETH67" s="11"/>
      <c r="ETI67" s="11"/>
      <c r="ETJ67" s="11"/>
      <c r="ETK67" s="11"/>
      <c r="ETL67" s="11"/>
      <c r="ETM67" s="11"/>
      <c r="ETN67" s="11"/>
      <c r="ETO67" s="11"/>
      <c r="ETP67" s="11"/>
      <c r="ETQ67" s="11"/>
      <c r="ETR67" s="11"/>
      <c r="ETS67" s="11"/>
      <c r="ETT67" s="11"/>
      <c r="ETU67" s="11"/>
      <c r="ETV67" s="11"/>
      <c r="ETW67" s="11"/>
      <c r="ETX67" s="11"/>
      <c r="ETY67" s="11"/>
      <c r="ETZ67" s="11"/>
      <c r="EUA67" s="11"/>
      <c r="EUB67" s="11"/>
      <c r="EUC67" s="11"/>
      <c r="EUD67" s="11"/>
      <c r="EUE67" s="11"/>
      <c r="EUF67" s="11"/>
      <c r="EUG67" s="11"/>
      <c r="EUH67" s="11"/>
      <c r="EUI67" s="11"/>
      <c r="EUJ67" s="11"/>
      <c r="EUK67" s="11"/>
      <c r="EUL67" s="11"/>
      <c r="EUM67" s="11"/>
      <c r="EUN67" s="11"/>
      <c r="EUO67" s="11"/>
      <c r="EUP67" s="11"/>
      <c r="EUQ67" s="11"/>
      <c r="EUR67" s="11"/>
      <c r="EUS67" s="11"/>
      <c r="EUT67" s="11"/>
      <c r="EUU67" s="11"/>
      <c r="EUV67" s="11"/>
      <c r="EUW67" s="11"/>
      <c r="EUX67" s="11"/>
      <c r="EUY67" s="11"/>
      <c r="EUZ67" s="11"/>
      <c r="EVA67" s="11"/>
      <c r="EVB67" s="11"/>
      <c r="EVC67" s="11"/>
      <c r="EVD67" s="11"/>
      <c r="EVE67" s="11"/>
      <c r="EVF67" s="11"/>
      <c r="EVG67" s="11"/>
      <c r="EVH67" s="11"/>
      <c r="EVI67" s="11"/>
      <c r="EVJ67" s="11"/>
      <c r="EVK67" s="11"/>
      <c r="EVL67" s="11"/>
      <c r="EVM67" s="11"/>
      <c r="EVN67" s="11"/>
      <c r="EVO67" s="11"/>
      <c r="EVP67" s="11"/>
      <c r="EVQ67" s="11"/>
      <c r="EVR67" s="11"/>
      <c r="EVS67" s="11"/>
      <c r="EVT67" s="11"/>
      <c r="EVU67" s="11"/>
      <c r="EVV67" s="11"/>
      <c r="EVW67" s="11"/>
      <c r="EVX67" s="11"/>
      <c r="EVY67" s="11"/>
      <c r="EVZ67" s="11"/>
      <c r="EWA67" s="11"/>
      <c r="EWB67" s="11"/>
      <c r="EWC67" s="11"/>
      <c r="EWD67" s="11"/>
      <c r="EWE67" s="11"/>
      <c r="EWF67" s="11"/>
      <c r="EWG67" s="11"/>
      <c r="EWH67" s="11"/>
      <c r="EWI67" s="11"/>
      <c r="EWJ67" s="11"/>
      <c r="EWK67" s="11"/>
      <c r="EWL67" s="11"/>
      <c r="EWM67" s="11"/>
      <c r="EWN67" s="11"/>
      <c r="EWO67" s="11"/>
      <c r="EWP67" s="11"/>
      <c r="EWQ67" s="11"/>
      <c r="EWR67" s="11"/>
      <c r="EWS67" s="11"/>
      <c r="EWT67" s="11"/>
      <c r="EWU67" s="11"/>
      <c r="EWV67" s="11"/>
      <c r="EWW67" s="11"/>
      <c r="EWX67" s="11"/>
      <c r="EWY67" s="11"/>
      <c r="EWZ67" s="11"/>
      <c r="EXA67" s="11"/>
      <c r="EXB67" s="11"/>
      <c r="EXC67" s="11"/>
      <c r="EXD67" s="11"/>
      <c r="EXE67" s="11"/>
      <c r="EXF67" s="11"/>
      <c r="EXG67" s="11"/>
      <c r="EXH67" s="11"/>
      <c r="EXI67" s="11"/>
      <c r="EXJ67" s="11"/>
      <c r="EXK67" s="11"/>
      <c r="EXL67" s="11"/>
      <c r="EXM67" s="11"/>
      <c r="EXN67" s="11"/>
      <c r="EXO67" s="11"/>
      <c r="EXP67" s="11"/>
      <c r="EXQ67" s="11"/>
      <c r="EXR67" s="11"/>
      <c r="EXS67" s="11"/>
      <c r="EXT67" s="11"/>
      <c r="EXU67" s="11"/>
      <c r="EXV67" s="11"/>
      <c r="EXW67" s="11"/>
      <c r="EXX67" s="11"/>
      <c r="EXY67" s="11"/>
      <c r="EXZ67" s="11"/>
      <c r="EYA67" s="11"/>
      <c r="EYB67" s="11"/>
      <c r="EYC67" s="11"/>
      <c r="EYD67" s="11"/>
      <c r="EYE67" s="11"/>
      <c r="EYF67" s="11"/>
      <c r="EYG67" s="11"/>
      <c r="EYH67" s="11"/>
      <c r="EYI67" s="11"/>
      <c r="EYJ67" s="11"/>
      <c r="EYK67" s="11"/>
      <c r="EYL67" s="11"/>
      <c r="EYM67" s="11"/>
      <c r="EYN67" s="11"/>
      <c r="EYO67" s="11"/>
      <c r="EYP67" s="11"/>
      <c r="EYQ67" s="11"/>
      <c r="EYR67" s="11"/>
      <c r="EYS67" s="11"/>
      <c r="EYT67" s="11"/>
      <c r="EYU67" s="11"/>
      <c r="EYV67" s="11"/>
      <c r="EYW67" s="11"/>
      <c r="EYX67" s="11"/>
      <c r="EYY67" s="11"/>
      <c r="EYZ67" s="11"/>
      <c r="EZA67" s="11"/>
      <c r="EZB67" s="11"/>
      <c r="EZC67" s="11"/>
      <c r="EZD67" s="11"/>
      <c r="EZE67" s="11"/>
      <c r="EZF67" s="11"/>
      <c r="EZG67" s="11"/>
      <c r="EZH67" s="11"/>
      <c r="EZI67" s="11"/>
      <c r="EZJ67" s="11"/>
      <c r="EZK67" s="11"/>
      <c r="EZL67" s="11"/>
      <c r="EZM67" s="11"/>
      <c r="EZN67" s="11"/>
      <c r="EZO67" s="11"/>
      <c r="EZP67" s="11"/>
      <c r="EZQ67" s="11"/>
      <c r="EZR67" s="11"/>
      <c r="EZS67" s="11"/>
      <c r="EZT67" s="11"/>
      <c r="EZU67" s="11"/>
      <c r="EZV67" s="11"/>
      <c r="EZW67" s="11"/>
      <c r="EZX67" s="11"/>
      <c r="EZY67" s="11"/>
      <c r="EZZ67" s="11"/>
      <c r="FAA67" s="11"/>
      <c r="FAB67" s="11"/>
      <c r="FAC67" s="11"/>
      <c r="FAD67" s="11"/>
      <c r="FAE67" s="11"/>
      <c r="FAF67" s="11"/>
      <c r="FAG67" s="11"/>
      <c r="FAH67" s="11"/>
      <c r="FAI67" s="11"/>
      <c r="FAJ67" s="11"/>
      <c r="FAK67" s="11"/>
      <c r="FAL67" s="11"/>
      <c r="FAM67" s="11"/>
      <c r="FAN67" s="11"/>
      <c r="FAO67" s="11"/>
      <c r="FAP67" s="11"/>
      <c r="FAQ67" s="11"/>
      <c r="FAR67" s="11"/>
      <c r="FAS67" s="11"/>
      <c r="FAT67" s="11"/>
      <c r="FAU67" s="11"/>
      <c r="FAV67" s="11"/>
      <c r="FAW67" s="11"/>
      <c r="FAX67" s="11"/>
      <c r="FAY67" s="11"/>
      <c r="FAZ67" s="11"/>
      <c r="FBA67" s="11"/>
      <c r="FBB67" s="11"/>
      <c r="FBC67" s="11"/>
      <c r="FBD67" s="11"/>
      <c r="FBE67" s="11"/>
      <c r="FBF67" s="11"/>
      <c r="FBG67" s="11"/>
      <c r="FBH67" s="11"/>
      <c r="FBI67" s="11"/>
      <c r="FBJ67" s="11"/>
      <c r="FBK67" s="11"/>
      <c r="FBL67" s="11"/>
      <c r="FBM67" s="11"/>
      <c r="FBN67" s="11"/>
      <c r="FBO67" s="11"/>
      <c r="FBP67" s="11"/>
      <c r="FBQ67" s="11"/>
      <c r="FBR67" s="11"/>
      <c r="FBS67" s="11"/>
      <c r="FBT67" s="11"/>
      <c r="FBU67" s="11"/>
      <c r="FBV67" s="11"/>
      <c r="FBW67" s="11"/>
      <c r="FBX67" s="11"/>
      <c r="FBY67" s="11"/>
      <c r="FBZ67" s="11"/>
      <c r="FCA67" s="11"/>
      <c r="FCB67" s="11"/>
      <c r="FCC67" s="11"/>
      <c r="FCD67" s="11"/>
      <c r="FCE67" s="11"/>
      <c r="FCF67" s="11"/>
      <c r="FCG67" s="11"/>
      <c r="FCH67" s="11"/>
      <c r="FCI67" s="11"/>
      <c r="FCJ67" s="11"/>
      <c r="FCK67" s="11"/>
      <c r="FCL67" s="11"/>
      <c r="FCM67" s="11"/>
      <c r="FCN67" s="11"/>
      <c r="FCO67" s="11"/>
      <c r="FCP67" s="11"/>
      <c r="FCQ67" s="11"/>
      <c r="FCR67" s="11"/>
      <c r="FCS67" s="11"/>
      <c r="FCT67" s="11"/>
      <c r="FCU67" s="11"/>
      <c r="FCV67" s="11"/>
      <c r="FCW67" s="11"/>
      <c r="FCX67" s="11"/>
      <c r="FCY67" s="11"/>
      <c r="FCZ67" s="11"/>
      <c r="FDA67" s="11"/>
      <c r="FDB67" s="11"/>
      <c r="FDC67" s="11"/>
      <c r="FDD67" s="11"/>
      <c r="FDE67" s="11"/>
      <c r="FDF67" s="11"/>
      <c r="FDG67" s="11"/>
      <c r="FDH67" s="11"/>
      <c r="FDI67" s="11"/>
      <c r="FDJ67" s="11"/>
      <c r="FDK67" s="11"/>
      <c r="FDL67" s="11"/>
      <c r="FDM67" s="11"/>
      <c r="FDN67" s="11"/>
      <c r="FDO67" s="11"/>
      <c r="FDP67" s="11"/>
      <c r="FDQ67" s="11"/>
      <c r="FDR67" s="11"/>
      <c r="FDS67" s="11"/>
      <c r="FDT67" s="11"/>
      <c r="FDU67" s="11"/>
      <c r="FDV67" s="11"/>
      <c r="FDW67" s="11"/>
      <c r="FDX67" s="11"/>
      <c r="FDY67" s="11"/>
      <c r="FDZ67" s="11"/>
      <c r="FEA67" s="11"/>
      <c r="FEB67" s="11"/>
      <c r="FEC67" s="11"/>
      <c r="FED67" s="11"/>
      <c r="FEE67" s="11"/>
      <c r="FEF67" s="11"/>
      <c r="FEG67" s="11"/>
      <c r="FEH67" s="11"/>
      <c r="FEI67" s="11"/>
      <c r="FEJ67" s="11"/>
      <c r="FEK67" s="11"/>
      <c r="FEL67" s="11"/>
      <c r="FEM67" s="11"/>
      <c r="FEN67" s="11"/>
      <c r="FEO67" s="11"/>
      <c r="FEP67" s="11"/>
      <c r="FEQ67" s="11"/>
      <c r="FER67" s="11"/>
      <c r="FES67" s="11"/>
      <c r="FET67" s="11"/>
      <c r="FEU67" s="11"/>
      <c r="FEV67" s="11"/>
      <c r="FEW67" s="11"/>
      <c r="FEX67" s="11"/>
      <c r="FEY67" s="11"/>
      <c r="FEZ67" s="11"/>
      <c r="FFA67" s="11"/>
      <c r="FFB67" s="11"/>
      <c r="FFC67" s="11"/>
      <c r="FFD67" s="11"/>
      <c r="FFE67" s="11"/>
      <c r="FFF67" s="11"/>
      <c r="FFG67" s="11"/>
      <c r="FFH67" s="11"/>
      <c r="FFI67" s="11"/>
      <c r="FFJ67" s="11"/>
      <c r="FFK67" s="11"/>
      <c r="FFL67" s="11"/>
      <c r="FFM67" s="11"/>
      <c r="FFN67" s="11"/>
      <c r="FFO67" s="11"/>
      <c r="FFP67" s="11"/>
      <c r="FFQ67" s="11"/>
      <c r="FFR67" s="11"/>
      <c r="FFS67" s="11"/>
      <c r="FFT67" s="11"/>
      <c r="FFU67" s="11"/>
      <c r="FFV67" s="11"/>
      <c r="FFW67" s="11"/>
      <c r="FFX67" s="11"/>
      <c r="FFY67" s="11"/>
      <c r="FFZ67" s="11"/>
      <c r="FGA67" s="11"/>
      <c r="FGB67" s="11"/>
      <c r="FGC67" s="11"/>
      <c r="FGD67" s="11"/>
      <c r="FGE67" s="11"/>
      <c r="FGF67" s="11"/>
      <c r="FGG67" s="11"/>
      <c r="FGH67" s="11"/>
      <c r="FGI67" s="11"/>
      <c r="FGJ67" s="11"/>
      <c r="FGK67" s="11"/>
      <c r="FGL67" s="11"/>
      <c r="FGM67" s="11"/>
      <c r="FGN67" s="11"/>
      <c r="FGO67" s="11"/>
      <c r="FGP67" s="11"/>
      <c r="FGQ67" s="11"/>
      <c r="FGR67" s="11"/>
      <c r="FGS67" s="11"/>
      <c r="FGT67" s="11"/>
      <c r="FGU67" s="11"/>
      <c r="FGV67" s="11"/>
      <c r="FGW67" s="11"/>
      <c r="FGX67" s="11"/>
      <c r="FGY67" s="11"/>
      <c r="FGZ67" s="11"/>
      <c r="FHA67" s="11"/>
      <c r="FHB67" s="11"/>
      <c r="FHC67" s="11"/>
      <c r="FHD67" s="11"/>
      <c r="FHE67" s="11"/>
      <c r="FHF67" s="11"/>
      <c r="FHG67" s="11"/>
      <c r="FHH67" s="11"/>
      <c r="FHI67" s="11"/>
      <c r="FHJ67" s="11"/>
      <c r="FHK67" s="11"/>
      <c r="FHL67" s="11"/>
      <c r="FHM67" s="11"/>
      <c r="FHN67" s="11"/>
      <c r="FHO67" s="11"/>
      <c r="FHP67" s="11"/>
      <c r="FHQ67" s="11"/>
      <c r="FHR67" s="11"/>
      <c r="FHS67" s="11"/>
      <c r="FHT67" s="11"/>
      <c r="FHU67" s="11"/>
      <c r="FHV67" s="11"/>
      <c r="FHW67" s="11"/>
      <c r="FHX67" s="11"/>
      <c r="FHY67" s="11"/>
      <c r="FHZ67" s="11"/>
      <c r="FIA67" s="11"/>
      <c r="FIB67" s="11"/>
      <c r="FIC67" s="11"/>
      <c r="FID67" s="11"/>
      <c r="FIE67" s="11"/>
      <c r="FIF67" s="11"/>
      <c r="FIG67" s="11"/>
      <c r="FIH67" s="11"/>
      <c r="FII67" s="11"/>
      <c r="FIJ67" s="11"/>
      <c r="FIK67" s="11"/>
      <c r="FIL67" s="11"/>
      <c r="FIM67" s="11"/>
      <c r="FIN67" s="11"/>
      <c r="FIO67" s="11"/>
      <c r="FIP67" s="11"/>
      <c r="FIQ67" s="11"/>
      <c r="FIR67" s="11"/>
      <c r="FIS67" s="11"/>
      <c r="FIT67" s="11"/>
      <c r="FIU67" s="11"/>
      <c r="FIV67" s="11"/>
      <c r="FIW67" s="11"/>
      <c r="FIX67" s="11"/>
      <c r="FIY67" s="11"/>
      <c r="FIZ67" s="11"/>
      <c r="FJA67" s="11"/>
      <c r="FJB67" s="11"/>
      <c r="FJC67" s="11"/>
      <c r="FJD67" s="11"/>
      <c r="FJE67" s="11"/>
      <c r="FJF67" s="11"/>
      <c r="FJG67" s="11"/>
      <c r="FJH67" s="11"/>
      <c r="FJI67" s="11"/>
      <c r="FJJ67" s="11"/>
      <c r="FJK67" s="11"/>
      <c r="FJL67" s="11"/>
      <c r="FJM67" s="11"/>
      <c r="FJN67" s="11"/>
      <c r="FJO67" s="11"/>
      <c r="FJP67" s="11"/>
      <c r="FJQ67" s="11"/>
      <c r="FJR67" s="11"/>
      <c r="FJS67" s="11"/>
      <c r="FJT67" s="11"/>
      <c r="FJU67" s="11"/>
      <c r="FJV67" s="11"/>
      <c r="FJW67" s="11"/>
      <c r="FJX67" s="11"/>
      <c r="FJY67" s="11"/>
      <c r="FJZ67" s="11"/>
      <c r="FKA67" s="11"/>
      <c r="FKB67" s="11"/>
      <c r="FKC67" s="11"/>
      <c r="FKD67" s="11"/>
      <c r="FKE67" s="11"/>
      <c r="FKF67" s="11"/>
      <c r="FKG67" s="11"/>
      <c r="FKH67" s="11"/>
      <c r="FKI67" s="11"/>
      <c r="FKJ67" s="11"/>
      <c r="FKK67" s="11"/>
      <c r="FKL67" s="11"/>
      <c r="FKM67" s="11"/>
      <c r="FKN67" s="11"/>
      <c r="FKO67" s="11"/>
      <c r="FKP67" s="11"/>
      <c r="FKQ67" s="11"/>
      <c r="FKR67" s="11"/>
      <c r="FKS67" s="11"/>
      <c r="FKT67" s="11"/>
      <c r="FKU67" s="11"/>
      <c r="FKV67" s="11"/>
      <c r="FKW67" s="11"/>
      <c r="FKX67" s="11"/>
      <c r="FKY67" s="11"/>
      <c r="FKZ67" s="11"/>
      <c r="FLA67" s="11"/>
      <c r="FLB67" s="11"/>
      <c r="FLC67" s="11"/>
      <c r="FLD67" s="11"/>
      <c r="FLE67" s="11"/>
      <c r="FLF67" s="11"/>
      <c r="FLG67" s="11"/>
      <c r="FLH67" s="11"/>
      <c r="FLI67" s="11"/>
      <c r="FLJ67" s="11"/>
      <c r="FLK67" s="11"/>
      <c r="FLL67" s="11"/>
      <c r="FLM67" s="11"/>
      <c r="FLN67" s="11"/>
      <c r="FLO67" s="11"/>
      <c r="FLP67" s="11"/>
      <c r="FLQ67" s="11"/>
      <c r="FLR67" s="11"/>
      <c r="FLS67" s="11"/>
      <c r="FLT67" s="11"/>
      <c r="FLU67" s="11"/>
      <c r="FLV67" s="11"/>
      <c r="FLW67" s="11"/>
      <c r="FLX67" s="11"/>
      <c r="FLY67" s="11"/>
      <c r="FLZ67" s="11"/>
      <c r="FMA67" s="11"/>
      <c r="FMB67" s="11"/>
      <c r="FMC67" s="11"/>
      <c r="FMD67" s="11"/>
      <c r="FME67" s="11"/>
      <c r="FMF67" s="11"/>
      <c r="FMG67" s="11"/>
      <c r="FMH67" s="11"/>
      <c r="FMI67" s="11"/>
      <c r="FMJ67" s="11"/>
      <c r="FMK67" s="11"/>
      <c r="FML67" s="11"/>
      <c r="FMM67" s="11"/>
      <c r="FMN67" s="11"/>
      <c r="FMO67" s="11"/>
      <c r="FMP67" s="11"/>
      <c r="FMQ67" s="11"/>
      <c r="FMR67" s="11"/>
      <c r="FMS67" s="11"/>
      <c r="FMT67" s="11"/>
      <c r="FMU67" s="11"/>
      <c r="FMV67" s="11"/>
      <c r="FMW67" s="11"/>
      <c r="FMX67" s="11"/>
      <c r="FMY67" s="11"/>
      <c r="FMZ67" s="11"/>
      <c r="FNA67" s="11"/>
      <c r="FNB67" s="11"/>
      <c r="FNC67" s="11"/>
      <c r="FND67" s="11"/>
      <c r="FNE67" s="11"/>
      <c r="FNF67" s="11"/>
      <c r="FNG67" s="11"/>
      <c r="FNH67" s="11"/>
      <c r="FNI67" s="11"/>
      <c r="FNJ67" s="11"/>
      <c r="FNK67" s="11"/>
      <c r="FNL67" s="11"/>
      <c r="FNM67" s="11"/>
      <c r="FNN67" s="11"/>
      <c r="FNO67" s="11"/>
      <c r="FNP67" s="11"/>
      <c r="FNQ67" s="11"/>
      <c r="FNR67" s="11"/>
      <c r="FNS67" s="11"/>
      <c r="FNT67" s="11"/>
      <c r="FNU67" s="11"/>
      <c r="FNV67" s="11"/>
      <c r="FNW67" s="11"/>
      <c r="FNX67" s="11"/>
      <c r="FNY67" s="11"/>
      <c r="FNZ67" s="11"/>
      <c r="FOA67" s="11"/>
      <c r="FOB67" s="11"/>
      <c r="FOC67" s="11"/>
      <c r="FOD67" s="11"/>
      <c r="FOE67" s="11"/>
      <c r="FOF67" s="11"/>
      <c r="FOG67" s="11"/>
      <c r="FOH67" s="11"/>
      <c r="FOI67" s="11"/>
      <c r="FOJ67" s="11"/>
      <c r="FOK67" s="11"/>
      <c r="FOL67" s="11"/>
      <c r="FOM67" s="11"/>
      <c r="FON67" s="11"/>
      <c r="FOO67" s="11"/>
      <c r="FOP67" s="11"/>
      <c r="FOQ67" s="11"/>
      <c r="FOR67" s="11"/>
      <c r="FOS67" s="11"/>
      <c r="FOT67" s="11"/>
      <c r="FOU67" s="11"/>
      <c r="FOV67" s="11"/>
      <c r="FOW67" s="11"/>
      <c r="FOX67" s="11"/>
      <c r="FOY67" s="11"/>
      <c r="FOZ67" s="11"/>
      <c r="FPA67" s="11"/>
      <c r="FPB67" s="11"/>
      <c r="FPC67" s="11"/>
      <c r="FPD67" s="11"/>
      <c r="FPE67" s="11"/>
      <c r="FPF67" s="11"/>
      <c r="FPG67" s="11"/>
      <c r="FPH67" s="11"/>
      <c r="FPI67" s="11"/>
      <c r="FPJ67" s="11"/>
      <c r="FPK67" s="11"/>
      <c r="FPL67" s="11"/>
      <c r="FPM67" s="11"/>
      <c r="FPN67" s="11"/>
      <c r="FPO67" s="11"/>
      <c r="FPP67" s="11"/>
      <c r="FPQ67" s="11"/>
      <c r="FPR67" s="11"/>
      <c r="FPS67" s="11"/>
      <c r="FPT67" s="11"/>
      <c r="FPU67" s="11"/>
      <c r="FPV67" s="11"/>
      <c r="FPW67" s="11"/>
      <c r="FPX67" s="11"/>
      <c r="FPY67" s="11"/>
      <c r="FPZ67" s="11"/>
      <c r="FQA67" s="11"/>
      <c r="FQB67" s="11"/>
      <c r="FQC67" s="11"/>
      <c r="FQD67" s="11"/>
      <c r="FQE67" s="11"/>
      <c r="FQF67" s="11"/>
      <c r="FQG67" s="11"/>
      <c r="FQH67" s="11"/>
      <c r="FQI67" s="11"/>
      <c r="FQJ67" s="11"/>
      <c r="FQK67" s="11"/>
      <c r="FQL67" s="11"/>
      <c r="FQM67" s="11"/>
      <c r="FQN67" s="11"/>
      <c r="FQO67" s="11"/>
      <c r="FQP67" s="11"/>
      <c r="FQQ67" s="11"/>
      <c r="FQR67" s="11"/>
      <c r="FQS67" s="11"/>
      <c r="FQT67" s="11"/>
      <c r="FQU67" s="11"/>
      <c r="FQV67" s="11"/>
      <c r="FQW67" s="11"/>
      <c r="FQX67" s="11"/>
      <c r="FQY67" s="11"/>
      <c r="FQZ67" s="11"/>
      <c r="FRA67" s="11"/>
      <c r="FRB67" s="11"/>
      <c r="FRC67" s="11"/>
      <c r="FRD67" s="11"/>
      <c r="FRE67" s="11"/>
      <c r="FRF67" s="11"/>
      <c r="FRG67" s="11"/>
      <c r="FRH67" s="11"/>
      <c r="FRI67" s="11"/>
      <c r="FRJ67" s="11"/>
      <c r="FRK67" s="11"/>
      <c r="FRL67" s="11"/>
      <c r="FRM67" s="11"/>
      <c r="FRN67" s="11"/>
      <c r="FRO67" s="11"/>
      <c r="FRP67" s="11"/>
      <c r="FRQ67" s="11"/>
      <c r="FRR67" s="11"/>
      <c r="FRS67" s="11"/>
      <c r="FRT67" s="11"/>
      <c r="FRU67" s="11"/>
      <c r="FRV67" s="11"/>
      <c r="FRW67" s="11"/>
      <c r="FRX67" s="11"/>
      <c r="FRY67" s="11"/>
      <c r="FRZ67" s="11"/>
      <c r="FSA67" s="11"/>
      <c r="FSB67" s="11"/>
      <c r="FSC67" s="11"/>
      <c r="FSD67" s="11"/>
      <c r="FSE67" s="11"/>
      <c r="FSF67" s="11"/>
      <c r="FSG67" s="11"/>
      <c r="FSH67" s="11"/>
      <c r="FSI67" s="11"/>
      <c r="FSJ67" s="11"/>
      <c r="FSK67" s="11"/>
      <c r="FSL67" s="11"/>
      <c r="FSM67" s="11"/>
      <c r="FSN67" s="11"/>
      <c r="FSO67" s="11"/>
      <c r="FSP67" s="11"/>
      <c r="FSQ67" s="11"/>
      <c r="FSR67" s="11"/>
      <c r="FSS67" s="11"/>
      <c r="FST67" s="11"/>
      <c r="FSU67" s="11"/>
      <c r="FSV67" s="11"/>
      <c r="FSW67" s="11"/>
      <c r="FSX67" s="11"/>
      <c r="FSY67" s="11"/>
      <c r="FSZ67" s="11"/>
      <c r="FTA67" s="11"/>
      <c r="FTB67" s="11"/>
      <c r="FTC67" s="11"/>
      <c r="FTD67" s="11"/>
      <c r="FTE67" s="11"/>
      <c r="FTF67" s="11"/>
      <c r="FTG67" s="11"/>
      <c r="FTH67" s="11"/>
      <c r="FTI67" s="11"/>
      <c r="FTJ67" s="11"/>
      <c r="FTK67" s="11"/>
      <c r="FTL67" s="11"/>
      <c r="FTM67" s="11"/>
      <c r="FTN67" s="11"/>
      <c r="FTO67" s="11"/>
      <c r="FTP67" s="11"/>
      <c r="FTQ67" s="11"/>
      <c r="FTR67" s="11"/>
      <c r="FTS67" s="11"/>
      <c r="FTT67" s="11"/>
      <c r="FTU67" s="11"/>
      <c r="FTV67" s="11"/>
      <c r="FTW67" s="11"/>
      <c r="FTX67" s="11"/>
      <c r="FTY67" s="11"/>
      <c r="FTZ67" s="11"/>
      <c r="FUA67" s="11"/>
      <c r="FUB67" s="11"/>
      <c r="FUC67" s="11"/>
      <c r="FUD67" s="11"/>
      <c r="FUE67" s="11"/>
      <c r="FUF67" s="11"/>
      <c r="FUG67" s="11"/>
      <c r="FUH67" s="11"/>
      <c r="FUI67" s="11"/>
      <c r="FUJ67" s="11"/>
      <c r="FUK67" s="11"/>
      <c r="FUL67" s="11"/>
      <c r="FUM67" s="11"/>
      <c r="FUN67" s="11"/>
      <c r="FUO67" s="11"/>
      <c r="FUP67" s="11"/>
      <c r="FUQ67" s="11"/>
      <c r="FUR67" s="11"/>
      <c r="FUS67" s="11"/>
      <c r="FUT67" s="11"/>
      <c r="FUU67" s="11"/>
      <c r="FUV67" s="11"/>
      <c r="FUW67" s="11"/>
      <c r="FUX67" s="11"/>
      <c r="FUY67" s="11"/>
      <c r="FUZ67" s="11"/>
      <c r="FVA67" s="11"/>
      <c r="FVB67" s="11"/>
      <c r="FVC67" s="11"/>
      <c r="FVD67" s="11"/>
      <c r="FVE67" s="11"/>
      <c r="FVF67" s="11"/>
      <c r="FVG67" s="11"/>
      <c r="FVH67" s="11"/>
      <c r="FVI67" s="11"/>
      <c r="FVJ67" s="11"/>
      <c r="FVK67" s="11"/>
      <c r="FVL67" s="11"/>
      <c r="FVM67" s="11"/>
      <c r="FVN67" s="11"/>
      <c r="FVO67" s="11"/>
      <c r="FVP67" s="11"/>
      <c r="FVQ67" s="11"/>
      <c r="FVR67" s="11"/>
      <c r="FVS67" s="11"/>
      <c r="FVT67" s="11"/>
      <c r="FVU67" s="11"/>
      <c r="FVV67" s="11"/>
      <c r="FVW67" s="11"/>
      <c r="FVX67" s="11"/>
      <c r="FVY67" s="11"/>
      <c r="FVZ67" s="11"/>
      <c r="FWA67" s="11"/>
      <c r="FWB67" s="11"/>
      <c r="FWC67" s="11"/>
      <c r="FWD67" s="11"/>
      <c r="FWE67" s="11"/>
      <c r="FWF67" s="11"/>
      <c r="FWG67" s="11"/>
      <c r="FWH67" s="11"/>
      <c r="FWI67" s="11"/>
      <c r="FWJ67" s="11"/>
      <c r="FWK67" s="11"/>
      <c r="FWL67" s="11"/>
      <c r="FWM67" s="11"/>
      <c r="FWN67" s="11"/>
      <c r="FWO67" s="11"/>
      <c r="FWP67" s="11"/>
      <c r="FWQ67" s="11"/>
      <c r="FWR67" s="11"/>
      <c r="FWS67" s="11"/>
      <c r="FWT67" s="11"/>
      <c r="FWU67" s="11"/>
      <c r="FWV67" s="11"/>
      <c r="FWW67" s="11"/>
      <c r="FWX67" s="11"/>
      <c r="FWY67" s="11"/>
      <c r="FWZ67" s="11"/>
      <c r="FXA67" s="11"/>
      <c r="FXB67" s="11"/>
      <c r="FXC67" s="11"/>
      <c r="FXD67" s="11"/>
      <c r="FXE67" s="11"/>
      <c r="FXF67" s="11"/>
      <c r="FXG67" s="11"/>
      <c r="FXH67" s="11"/>
      <c r="FXI67" s="11"/>
      <c r="FXJ67" s="11"/>
      <c r="FXK67" s="11"/>
      <c r="FXL67" s="11"/>
      <c r="FXM67" s="11"/>
      <c r="FXN67" s="11"/>
      <c r="FXO67" s="11"/>
      <c r="FXP67" s="11"/>
      <c r="FXQ67" s="11"/>
      <c r="FXR67" s="11"/>
      <c r="FXS67" s="11"/>
      <c r="FXT67" s="11"/>
      <c r="FXU67" s="11"/>
      <c r="FXV67" s="11"/>
      <c r="FXW67" s="11"/>
      <c r="FXX67" s="11"/>
      <c r="FXY67" s="11"/>
      <c r="FXZ67" s="11"/>
      <c r="FYA67" s="11"/>
      <c r="FYB67" s="11"/>
      <c r="FYC67" s="11"/>
      <c r="FYD67" s="11"/>
      <c r="FYE67" s="11"/>
      <c r="FYF67" s="11"/>
      <c r="FYG67" s="11"/>
      <c r="FYH67" s="11"/>
      <c r="FYI67" s="11"/>
      <c r="FYJ67" s="11"/>
      <c r="FYK67" s="11"/>
      <c r="FYL67" s="11"/>
      <c r="FYM67" s="11"/>
      <c r="FYN67" s="11"/>
      <c r="FYO67" s="11"/>
      <c r="FYP67" s="11"/>
      <c r="FYQ67" s="11"/>
      <c r="FYR67" s="11"/>
      <c r="FYS67" s="11"/>
      <c r="FYT67" s="11"/>
      <c r="FYU67" s="11"/>
      <c r="FYV67" s="11"/>
      <c r="FYW67" s="11"/>
      <c r="FYX67" s="11"/>
      <c r="FYY67" s="11"/>
      <c r="FYZ67" s="11"/>
      <c r="FZA67" s="11"/>
      <c r="FZB67" s="11"/>
      <c r="FZC67" s="11"/>
      <c r="FZD67" s="11"/>
      <c r="FZE67" s="11"/>
      <c r="FZF67" s="11"/>
      <c r="FZG67" s="11"/>
      <c r="FZH67" s="11"/>
      <c r="FZI67" s="11"/>
      <c r="FZJ67" s="11"/>
      <c r="FZK67" s="11"/>
      <c r="FZL67" s="11"/>
      <c r="FZM67" s="11"/>
      <c r="FZN67" s="11"/>
      <c r="FZO67" s="11"/>
      <c r="FZP67" s="11"/>
      <c r="FZQ67" s="11"/>
      <c r="FZR67" s="11"/>
      <c r="FZS67" s="11"/>
      <c r="FZT67" s="11"/>
      <c r="FZU67" s="11"/>
      <c r="FZV67" s="11"/>
      <c r="FZW67" s="11"/>
      <c r="FZX67" s="11"/>
      <c r="FZY67" s="11"/>
      <c r="FZZ67" s="11"/>
      <c r="GAA67" s="11"/>
      <c r="GAB67" s="11"/>
      <c r="GAC67" s="11"/>
      <c r="GAD67" s="11"/>
      <c r="GAE67" s="11"/>
      <c r="GAF67" s="11"/>
      <c r="GAG67" s="11"/>
      <c r="GAH67" s="11"/>
      <c r="GAI67" s="11"/>
      <c r="GAJ67" s="11"/>
      <c r="GAK67" s="11"/>
      <c r="GAL67" s="11"/>
      <c r="GAM67" s="11"/>
      <c r="GAN67" s="11"/>
      <c r="GAO67" s="11"/>
      <c r="GAP67" s="11"/>
      <c r="GAQ67" s="11"/>
      <c r="GAR67" s="11"/>
      <c r="GAS67" s="11"/>
      <c r="GAT67" s="11"/>
      <c r="GAU67" s="11"/>
      <c r="GAV67" s="11"/>
      <c r="GAW67" s="11"/>
      <c r="GAX67" s="11"/>
      <c r="GAY67" s="11"/>
      <c r="GAZ67" s="11"/>
      <c r="GBA67" s="11"/>
      <c r="GBB67" s="11"/>
      <c r="GBC67" s="11"/>
      <c r="GBD67" s="11"/>
      <c r="GBE67" s="11"/>
      <c r="GBF67" s="11"/>
      <c r="GBG67" s="11"/>
      <c r="GBH67" s="11"/>
      <c r="GBI67" s="11"/>
      <c r="GBJ67" s="11"/>
      <c r="GBK67" s="11"/>
      <c r="GBL67" s="11"/>
      <c r="GBM67" s="11"/>
      <c r="GBN67" s="11"/>
      <c r="GBO67" s="11"/>
      <c r="GBP67" s="11"/>
      <c r="GBQ67" s="11"/>
      <c r="GBR67" s="11"/>
      <c r="GBS67" s="11"/>
      <c r="GBT67" s="11"/>
      <c r="GBU67" s="11"/>
      <c r="GBV67" s="11"/>
      <c r="GBW67" s="11"/>
      <c r="GBX67" s="11"/>
      <c r="GBY67" s="11"/>
      <c r="GBZ67" s="11"/>
      <c r="GCA67" s="11"/>
      <c r="GCB67" s="11"/>
      <c r="GCC67" s="11"/>
      <c r="GCD67" s="11"/>
      <c r="GCE67" s="11"/>
      <c r="GCF67" s="11"/>
      <c r="GCG67" s="11"/>
      <c r="GCH67" s="11"/>
      <c r="GCI67" s="11"/>
      <c r="GCJ67" s="11"/>
      <c r="GCK67" s="11"/>
      <c r="GCL67" s="11"/>
      <c r="GCM67" s="11"/>
      <c r="GCN67" s="11"/>
      <c r="GCO67" s="11"/>
      <c r="GCP67" s="11"/>
      <c r="GCQ67" s="11"/>
      <c r="GCR67" s="11"/>
      <c r="GCS67" s="11"/>
      <c r="GCT67" s="11"/>
      <c r="GCU67" s="11"/>
      <c r="GCV67" s="11"/>
      <c r="GCW67" s="11"/>
      <c r="GCX67" s="11"/>
      <c r="GCY67" s="11"/>
      <c r="GCZ67" s="11"/>
      <c r="GDA67" s="11"/>
      <c r="GDB67" s="11"/>
      <c r="GDC67" s="11"/>
      <c r="GDD67" s="11"/>
      <c r="GDE67" s="11"/>
      <c r="GDF67" s="11"/>
      <c r="GDG67" s="11"/>
      <c r="GDH67" s="11"/>
      <c r="GDI67" s="11"/>
      <c r="GDJ67" s="11"/>
      <c r="GDK67" s="11"/>
      <c r="GDL67" s="11"/>
      <c r="GDM67" s="11"/>
      <c r="GDN67" s="11"/>
      <c r="GDO67" s="11"/>
      <c r="GDP67" s="11"/>
      <c r="GDQ67" s="11"/>
      <c r="GDR67" s="11"/>
      <c r="GDS67" s="11"/>
      <c r="GDT67" s="11"/>
      <c r="GDU67" s="11"/>
      <c r="GDV67" s="11"/>
      <c r="GDW67" s="11"/>
      <c r="GDX67" s="11"/>
      <c r="GDY67" s="11"/>
      <c r="GDZ67" s="11"/>
      <c r="GEA67" s="11"/>
      <c r="GEB67" s="11"/>
      <c r="GEC67" s="11"/>
      <c r="GED67" s="11"/>
      <c r="GEE67" s="11"/>
      <c r="GEF67" s="11"/>
      <c r="GEG67" s="11"/>
      <c r="GEH67" s="11"/>
      <c r="GEI67" s="11"/>
      <c r="GEJ67" s="11"/>
      <c r="GEK67" s="11"/>
      <c r="GEL67" s="11"/>
      <c r="GEM67" s="11"/>
      <c r="GEN67" s="11"/>
      <c r="GEO67" s="11"/>
      <c r="GEP67" s="11"/>
      <c r="GEQ67" s="11"/>
      <c r="GER67" s="11"/>
      <c r="GES67" s="11"/>
      <c r="GET67" s="11"/>
      <c r="GEU67" s="11"/>
      <c r="GEV67" s="11"/>
      <c r="GEW67" s="11"/>
      <c r="GEX67" s="11"/>
      <c r="GEY67" s="11"/>
      <c r="GEZ67" s="11"/>
      <c r="GFA67" s="11"/>
      <c r="GFB67" s="11"/>
      <c r="GFC67" s="11"/>
      <c r="GFD67" s="11"/>
      <c r="GFE67" s="11"/>
      <c r="GFF67" s="11"/>
      <c r="GFG67" s="11"/>
      <c r="GFH67" s="11"/>
      <c r="GFI67" s="11"/>
      <c r="GFJ67" s="11"/>
      <c r="GFK67" s="11"/>
      <c r="GFL67" s="11"/>
      <c r="GFM67" s="11"/>
      <c r="GFN67" s="11"/>
      <c r="GFO67" s="11"/>
      <c r="GFP67" s="11"/>
      <c r="GFQ67" s="11"/>
      <c r="GFR67" s="11"/>
      <c r="GFS67" s="11"/>
      <c r="GFT67" s="11"/>
      <c r="GFU67" s="11"/>
      <c r="GFV67" s="11"/>
      <c r="GFW67" s="11"/>
      <c r="GFX67" s="11"/>
      <c r="GFY67" s="11"/>
      <c r="GFZ67" s="11"/>
      <c r="GGA67" s="11"/>
      <c r="GGB67" s="11"/>
      <c r="GGC67" s="11"/>
      <c r="GGD67" s="11"/>
      <c r="GGE67" s="11"/>
      <c r="GGF67" s="11"/>
      <c r="GGG67" s="11"/>
      <c r="GGH67" s="11"/>
      <c r="GGI67" s="11"/>
      <c r="GGJ67" s="11"/>
      <c r="GGK67" s="11"/>
      <c r="GGL67" s="11"/>
      <c r="GGM67" s="11"/>
      <c r="GGN67" s="11"/>
      <c r="GGO67" s="11"/>
      <c r="GGP67" s="11"/>
      <c r="GGQ67" s="11"/>
      <c r="GGR67" s="11"/>
      <c r="GGS67" s="11"/>
      <c r="GGT67" s="11"/>
      <c r="GGU67" s="11"/>
      <c r="GGV67" s="11"/>
      <c r="GGW67" s="11"/>
      <c r="GGX67" s="11"/>
      <c r="GGY67" s="11"/>
      <c r="GGZ67" s="11"/>
      <c r="GHA67" s="11"/>
      <c r="GHB67" s="11"/>
      <c r="GHC67" s="11"/>
      <c r="GHD67" s="11"/>
      <c r="GHE67" s="11"/>
      <c r="GHF67" s="11"/>
      <c r="GHG67" s="11"/>
      <c r="GHH67" s="11"/>
      <c r="GHI67" s="11"/>
      <c r="GHJ67" s="11"/>
      <c r="GHK67" s="11"/>
      <c r="GHL67" s="11"/>
      <c r="GHM67" s="11"/>
      <c r="GHN67" s="11"/>
      <c r="GHO67" s="11"/>
      <c r="GHP67" s="11"/>
      <c r="GHQ67" s="11"/>
      <c r="GHR67" s="11"/>
      <c r="GHS67" s="11"/>
      <c r="GHT67" s="11"/>
      <c r="GHU67" s="11"/>
      <c r="GHV67" s="11"/>
      <c r="GHW67" s="11"/>
      <c r="GHX67" s="11"/>
      <c r="GHY67" s="11"/>
      <c r="GHZ67" s="11"/>
      <c r="GIA67" s="11"/>
      <c r="GIB67" s="11"/>
      <c r="GIC67" s="11"/>
      <c r="GID67" s="11"/>
      <c r="GIE67" s="11"/>
      <c r="GIF67" s="11"/>
      <c r="GIG67" s="11"/>
      <c r="GIH67" s="11"/>
      <c r="GII67" s="11"/>
      <c r="GIJ67" s="11"/>
      <c r="GIK67" s="11"/>
      <c r="GIL67" s="11"/>
      <c r="GIM67" s="11"/>
      <c r="GIN67" s="11"/>
      <c r="GIO67" s="11"/>
      <c r="GIP67" s="11"/>
      <c r="GIQ67" s="11"/>
      <c r="GIR67" s="11"/>
      <c r="GIS67" s="11"/>
      <c r="GIT67" s="11"/>
      <c r="GIU67" s="11"/>
      <c r="GIV67" s="11"/>
      <c r="GIW67" s="11"/>
      <c r="GIX67" s="11"/>
      <c r="GIY67" s="11"/>
      <c r="GIZ67" s="11"/>
      <c r="GJA67" s="11"/>
      <c r="GJB67" s="11"/>
      <c r="GJC67" s="11"/>
      <c r="GJD67" s="11"/>
      <c r="GJE67" s="11"/>
      <c r="GJF67" s="11"/>
      <c r="GJG67" s="11"/>
      <c r="GJH67" s="11"/>
      <c r="GJI67" s="11"/>
      <c r="GJJ67" s="11"/>
      <c r="GJK67" s="11"/>
      <c r="GJL67" s="11"/>
      <c r="GJM67" s="11"/>
      <c r="GJN67" s="11"/>
      <c r="GJO67" s="11"/>
      <c r="GJP67" s="11"/>
      <c r="GJQ67" s="11"/>
      <c r="GJR67" s="11"/>
      <c r="GJS67" s="11"/>
      <c r="GJT67" s="11"/>
      <c r="GJU67" s="11"/>
      <c r="GJV67" s="11"/>
      <c r="GJW67" s="11"/>
      <c r="GJX67" s="11"/>
      <c r="GJY67" s="11"/>
      <c r="GJZ67" s="11"/>
      <c r="GKA67" s="11"/>
      <c r="GKB67" s="11"/>
      <c r="GKC67" s="11"/>
      <c r="GKD67" s="11"/>
      <c r="GKE67" s="11"/>
      <c r="GKF67" s="11"/>
      <c r="GKG67" s="11"/>
      <c r="GKH67" s="11"/>
      <c r="GKI67" s="11"/>
      <c r="GKJ67" s="11"/>
      <c r="GKK67" s="11"/>
      <c r="GKL67" s="11"/>
      <c r="GKM67" s="11"/>
      <c r="GKN67" s="11"/>
      <c r="GKO67" s="11"/>
      <c r="GKP67" s="11"/>
      <c r="GKQ67" s="11"/>
      <c r="GKR67" s="11"/>
      <c r="GKS67" s="11"/>
      <c r="GKT67" s="11"/>
      <c r="GKU67" s="11"/>
      <c r="GKV67" s="11"/>
      <c r="GKW67" s="11"/>
      <c r="GKX67" s="11"/>
      <c r="GKY67" s="11"/>
      <c r="GKZ67" s="11"/>
      <c r="GLA67" s="11"/>
      <c r="GLB67" s="11"/>
      <c r="GLC67" s="11"/>
      <c r="GLD67" s="11"/>
      <c r="GLE67" s="11"/>
      <c r="GLF67" s="11"/>
      <c r="GLG67" s="11"/>
      <c r="GLH67" s="11"/>
      <c r="GLI67" s="11"/>
      <c r="GLJ67" s="11"/>
      <c r="GLK67" s="11"/>
      <c r="GLL67" s="11"/>
      <c r="GLM67" s="11"/>
      <c r="GLN67" s="11"/>
      <c r="GLO67" s="11"/>
      <c r="GLP67" s="11"/>
      <c r="GLQ67" s="11"/>
      <c r="GLR67" s="11"/>
      <c r="GLS67" s="11"/>
      <c r="GLT67" s="11"/>
      <c r="GLU67" s="11"/>
      <c r="GLV67" s="11"/>
      <c r="GLW67" s="11"/>
      <c r="GLX67" s="11"/>
      <c r="GLY67" s="11"/>
      <c r="GLZ67" s="11"/>
      <c r="GMA67" s="11"/>
      <c r="GMB67" s="11"/>
      <c r="GMC67" s="11"/>
      <c r="GMD67" s="11"/>
      <c r="GME67" s="11"/>
      <c r="GMF67" s="11"/>
      <c r="GMG67" s="11"/>
      <c r="GMH67" s="11"/>
      <c r="GMI67" s="11"/>
      <c r="GMJ67" s="11"/>
      <c r="GMK67" s="11"/>
      <c r="GML67" s="11"/>
      <c r="GMM67" s="11"/>
      <c r="GMN67" s="11"/>
      <c r="GMO67" s="11"/>
      <c r="GMP67" s="11"/>
      <c r="GMQ67" s="11"/>
      <c r="GMR67" s="11"/>
      <c r="GMS67" s="11"/>
      <c r="GMT67" s="11"/>
      <c r="GMU67" s="11"/>
      <c r="GMV67" s="11"/>
      <c r="GMW67" s="11"/>
      <c r="GMX67" s="11"/>
      <c r="GMY67" s="11"/>
      <c r="GMZ67" s="11"/>
      <c r="GNA67" s="11"/>
      <c r="GNB67" s="11"/>
      <c r="GNC67" s="11"/>
      <c r="GND67" s="11"/>
      <c r="GNE67" s="11"/>
      <c r="GNF67" s="11"/>
      <c r="GNG67" s="11"/>
      <c r="GNH67" s="11"/>
      <c r="GNI67" s="11"/>
      <c r="GNJ67" s="11"/>
      <c r="GNK67" s="11"/>
      <c r="GNL67" s="11"/>
      <c r="GNM67" s="11"/>
      <c r="GNN67" s="11"/>
      <c r="GNO67" s="11"/>
      <c r="GNP67" s="11"/>
      <c r="GNQ67" s="11"/>
      <c r="GNR67" s="11"/>
      <c r="GNS67" s="11"/>
      <c r="GNT67" s="11"/>
      <c r="GNU67" s="11"/>
      <c r="GNV67" s="11"/>
      <c r="GNW67" s="11"/>
      <c r="GNX67" s="11"/>
      <c r="GNY67" s="11"/>
      <c r="GNZ67" s="11"/>
      <c r="GOA67" s="11"/>
      <c r="GOB67" s="11"/>
      <c r="GOC67" s="11"/>
      <c r="GOD67" s="11"/>
      <c r="GOE67" s="11"/>
      <c r="GOF67" s="11"/>
      <c r="GOG67" s="11"/>
      <c r="GOH67" s="11"/>
      <c r="GOI67" s="11"/>
      <c r="GOJ67" s="11"/>
      <c r="GOK67" s="11"/>
      <c r="GOL67" s="11"/>
      <c r="GOM67" s="11"/>
      <c r="GON67" s="11"/>
      <c r="GOO67" s="11"/>
      <c r="GOP67" s="11"/>
      <c r="GOQ67" s="11"/>
      <c r="GOR67" s="11"/>
      <c r="GOS67" s="11"/>
      <c r="GOT67" s="11"/>
      <c r="GOU67" s="11"/>
      <c r="GOV67" s="11"/>
      <c r="GOW67" s="11"/>
      <c r="GOX67" s="11"/>
      <c r="GOY67" s="11"/>
      <c r="GOZ67" s="11"/>
      <c r="GPA67" s="11"/>
      <c r="GPB67" s="11"/>
      <c r="GPC67" s="11"/>
      <c r="GPD67" s="11"/>
      <c r="GPE67" s="11"/>
      <c r="GPF67" s="11"/>
      <c r="GPG67" s="11"/>
      <c r="GPH67" s="11"/>
      <c r="GPI67" s="11"/>
      <c r="GPJ67" s="11"/>
      <c r="GPK67" s="11"/>
      <c r="GPL67" s="11"/>
      <c r="GPM67" s="11"/>
      <c r="GPN67" s="11"/>
      <c r="GPO67" s="11"/>
      <c r="GPP67" s="11"/>
      <c r="GPQ67" s="11"/>
      <c r="GPR67" s="11"/>
      <c r="GPS67" s="11"/>
      <c r="GPT67" s="11"/>
      <c r="GPU67" s="11"/>
      <c r="GPV67" s="11"/>
      <c r="GPW67" s="11"/>
      <c r="GPX67" s="11"/>
      <c r="GPY67" s="11"/>
      <c r="GPZ67" s="11"/>
      <c r="GQA67" s="11"/>
      <c r="GQB67" s="11"/>
      <c r="GQC67" s="11"/>
      <c r="GQD67" s="11"/>
      <c r="GQE67" s="11"/>
      <c r="GQF67" s="11"/>
      <c r="GQG67" s="11"/>
      <c r="GQH67" s="11"/>
      <c r="GQI67" s="11"/>
      <c r="GQJ67" s="11"/>
      <c r="GQK67" s="11"/>
      <c r="GQL67" s="11"/>
      <c r="GQM67" s="11"/>
      <c r="GQN67" s="11"/>
      <c r="GQO67" s="11"/>
      <c r="GQP67" s="11"/>
      <c r="GQQ67" s="11"/>
      <c r="GQR67" s="11"/>
      <c r="GQS67" s="11"/>
      <c r="GQT67" s="11"/>
      <c r="GQU67" s="11"/>
      <c r="GQV67" s="11"/>
      <c r="GQW67" s="11"/>
      <c r="GQX67" s="11"/>
      <c r="GQY67" s="11"/>
      <c r="GQZ67" s="11"/>
      <c r="GRA67" s="11"/>
      <c r="GRB67" s="11"/>
      <c r="GRC67" s="11"/>
      <c r="GRD67" s="11"/>
      <c r="GRE67" s="11"/>
      <c r="GRF67" s="11"/>
      <c r="GRG67" s="11"/>
      <c r="GRH67" s="11"/>
      <c r="GRI67" s="11"/>
      <c r="GRJ67" s="11"/>
      <c r="GRK67" s="11"/>
      <c r="GRL67" s="11"/>
      <c r="GRM67" s="11"/>
      <c r="GRN67" s="11"/>
      <c r="GRO67" s="11"/>
      <c r="GRP67" s="11"/>
      <c r="GRQ67" s="11"/>
      <c r="GRR67" s="11"/>
      <c r="GRS67" s="11"/>
      <c r="GRT67" s="11"/>
      <c r="GRU67" s="11"/>
      <c r="GRV67" s="11"/>
      <c r="GRW67" s="11"/>
      <c r="GRX67" s="11"/>
      <c r="GRY67" s="11"/>
      <c r="GRZ67" s="11"/>
      <c r="GSA67" s="11"/>
      <c r="GSB67" s="11"/>
      <c r="GSC67" s="11"/>
      <c r="GSD67" s="11"/>
      <c r="GSE67" s="11"/>
      <c r="GSF67" s="11"/>
      <c r="GSG67" s="11"/>
      <c r="GSH67" s="11"/>
      <c r="GSI67" s="11"/>
      <c r="GSJ67" s="11"/>
      <c r="GSK67" s="11"/>
      <c r="GSL67" s="11"/>
      <c r="GSM67" s="11"/>
      <c r="GSN67" s="11"/>
      <c r="GSO67" s="11"/>
      <c r="GSP67" s="11"/>
      <c r="GSQ67" s="11"/>
      <c r="GSR67" s="11"/>
      <c r="GSS67" s="11"/>
      <c r="GST67" s="11"/>
      <c r="GSU67" s="11"/>
      <c r="GSV67" s="11"/>
      <c r="GSW67" s="11"/>
      <c r="GSX67" s="11"/>
      <c r="GSY67" s="11"/>
      <c r="GSZ67" s="11"/>
      <c r="GTA67" s="11"/>
      <c r="GTB67" s="11"/>
      <c r="GTC67" s="11"/>
      <c r="GTD67" s="11"/>
      <c r="GTE67" s="11"/>
      <c r="GTF67" s="11"/>
      <c r="GTG67" s="11"/>
      <c r="GTH67" s="11"/>
      <c r="GTI67" s="11"/>
      <c r="GTJ67" s="11"/>
      <c r="GTK67" s="11"/>
      <c r="GTL67" s="11"/>
      <c r="GTM67" s="11"/>
      <c r="GTN67" s="11"/>
      <c r="GTO67" s="11"/>
      <c r="GTP67" s="11"/>
      <c r="GTQ67" s="11"/>
      <c r="GTR67" s="11"/>
      <c r="GTS67" s="11"/>
      <c r="GTT67" s="11"/>
      <c r="GTU67" s="11"/>
      <c r="GTV67" s="11"/>
      <c r="GTW67" s="11"/>
      <c r="GTX67" s="11"/>
      <c r="GTY67" s="11"/>
      <c r="GTZ67" s="11"/>
      <c r="GUA67" s="11"/>
      <c r="GUB67" s="11"/>
      <c r="GUC67" s="11"/>
      <c r="GUD67" s="11"/>
      <c r="GUE67" s="11"/>
      <c r="GUF67" s="11"/>
      <c r="GUG67" s="11"/>
      <c r="GUH67" s="11"/>
      <c r="GUI67" s="11"/>
      <c r="GUJ67" s="11"/>
      <c r="GUK67" s="11"/>
      <c r="GUL67" s="11"/>
      <c r="GUM67" s="11"/>
      <c r="GUN67" s="11"/>
      <c r="GUO67" s="11"/>
      <c r="GUP67" s="11"/>
      <c r="GUQ67" s="11"/>
      <c r="GUR67" s="11"/>
      <c r="GUS67" s="11"/>
      <c r="GUT67" s="11"/>
      <c r="GUU67" s="11"/>
      <c r="GUV67" s="11"/>
      <c r="GUW67" s="11"/>
      <c r="GUX67" s="11"/>
      <c r="GUY67" s="11"/>
      <c r="GUZ67" s="11"/>
      <c r="GVA67" s="11"/>
      <c r="GVB67" s="11"/>
      <c r="GVC67" s="11"/>
      <c r="GVD67" s="11"/>
      <c r="GVE67" s="11"/>
      <c r="GVF67" s="11"/>
      <c r="GVG67" s="11"/>
      <c r="GVH67" s="11"/>
      <c r="GVI67" s="11"/>
      <c r="GVJ67" s="11"/>
      <c r="GVK67" s="11"/>
      <c r="GVL67" s="11"/>
      <c r="GVM67" s="11"/>
      <c r="GVN67" s="11"/>
      <c r="GVO67" s="11"/>
      <c r="GVP67" s="11"/>
      <c r="GVQ67" s="11"/>
      <c r="GVR67" s="11"/>
      <c r="GVS67" s="11"/>
      <c r="GVT67" s="11"/>
      <c r="GVU67" s="11"/>
      <c r="GVV67" s="11"/>
      <c r="GVW67" s="11"/>
      <c r="GVX67" s="11"/>
      <c r="GVY67" s="11"/>
      <c r="GVZ67" s="11"/>
      <c r="GWA67" s="11"/>
      <c r="GWB67" s="11"/>
      <c r="GWC67" s="11"/>
      <c r="GWD67" s="11"/>
      <c r="GWE67" s="11"/>
      <c r="GWF67" s="11"/>
      <c r="GWG67" s="11"/>
      <c r="GWH67" s="11"/>
      <c r="GWI67" s="11"/>
      <c r="GWJ67" s="11"/>
      <c r="GWK67" s="11"/>
      <c r="GWL67" s="11"/>
      <c r="GWM67" s="11"/>
      <c r="GWN67" s="11"/>
      <c r="GWO67" s="11"/>
      <c r="GWP67" s="11"/>
      <c r="GWQ67" s="11"/>
      <c r="GWR67" s="11"/>
      <c r="GWS67" s="11"/>
      <c r="GWT67" s="11"/>
      <c r="GWU67" s="11"/>
      <c r="GWV67" s="11"/>
      <c r="GWW67" s="11"/>
      <c r="GWX67" s="11"/>
      <c r="GWY67" s="11"/>
      <c r="GWZ67" s="11"/>
      <c r="GXA67" s="11"/>
      <c r="GXB67" s="11"/>
      <c r="GXC67" s="11"/>
      <c r="GXD67" s="11"/>
      <c r="GXE67" s="11"/>
      <c r="GXF67" s="11"/>
      <c r="GXG67" s="11"/>
      <c r="GXH67" s="11"/>
      <c r="GXI67" s="11"/>
      <c r="GXJ67" s="11"/>
      <c r="GXK67" s="11"/>
      <c r="GXL67" s="11"/>
      <c r="GXM67" s="11"/>
      <c r="GXN67" s="11"/>
      <c r="GXO67" s="11"/>
      <c r="GXP67" s="11"/>
      <c r="GXQ67" s="11"/>
      <c r="GXR67" s="11"/>
      <c r="GXS67" s="11"/>
      <c r="GXT67" s="11"/>
      <c r="GXU67" s="11"/>
      <c r="GXV67" s="11"/>
      <c r="GXW67" s="11"/>
      <c r="GXX67" s="11"/>
      <c r="GXY67" s="11"/>
      <c r="GXZ67" s="11"/>
      <c r="GYA67" s="11"/>
      <c r="GYB67" s="11"/>
      <c r="GYC67" s="11"/>
      <c r="GYD67" s="11"/>
      <c r="GYE67" s="11"/>
      <c r="GYF67" s="11"/>
      <c r="GYG67" s="11"/>
      <c r="GYH67" s="11"/>
      <c r="GYI67" s="11"/>
      <c r="GYJ67" s="11"/>
      <c r="GYK67" s="11"/>
      <c r="GYL67" s="11"/>
      <c r="GYM67" s="11"/>
      <c r="GYN67" s="11"/>
      <c r="GYO67" s="11"/>
      <c r="GYP67" s="11"/>
      <c r="GYQ67" s="11"/>
      <c r="GYR67" s="11"/>
      <c r="GYS67" s="11"/>
      <c r="GYT67" s="11"/>
      <c r="GYU67" s="11"/>
      <c r="GYV67" s="11"/>
      <c r="GYW67" s="11"/>
      <c r="GYX67" s="11"/>
      <c r="GYY67" s="11"/>
      <c r="GYZ67" s="11"/>
      <c r="GZA67" s="11"/>
      <c r="GZB67" s="11"/>
      <c r="GZC67" s="11"/>
      <c r="GZD67" s="11"/>
      <c r="GZE67" s="11"/>
      <c r="GZF67" s="11"/>
      <c r="GZG67" s="11"/>
      <c r="GZH67" s="11"/>
      <c r="GZI67" s="11"/>
      <c r="GZJ67" s="11"/>
      <c r="GZK67" s="11"/>
      <c r="GZL67" s="11"/>
      <c r="GZM67" s="11"/>
      <c r="GZN67" s="11"/>
      <c r="GZO67" s="11"/>
      <c r="GZP67" s="11"/>
      <c r="GZQ67" s="11"/>
      <c r="GZR67" s="11"/>
      <c r="GZS67" s="11"/>
      <c r="GZT67" s="11"/>
      <c r="GZU67" s="11"/>
      <c r="GZV67" s="11"/>
      <c r="GZW67" s="11"/>
      <c r="GZX67" s="11"/>
      <c r="GZY67" s="11"/>
      <c r="GZZ67" s="11"/>
      <c r="HAA67" s="11"/>
      <c r="HAB67" s="11"/>
      <c r="HAC67" s="11"/>
      <c r="HAD67" s="11"/>
      <c r="HAE67" s="11"/>
      <c r="HAF67" s="11"/>
      <c r="HAG67" s="11"/>
      <c r="HAH67" s="11"/>
      <c r="HAI67" s="11"/>
      <c r="HAJ67" s="11"/>
      <c r="HAK67" s="11"/>
      <c r="HAL67" s="11"/>
      <c r="HAM67" s="11"/>
      <c r="HAN67" s="11"/>
      <c r="HAO67" s="11"/>
      <c r="HAP67" s="11"/>
      <c r="HAQ67" s="11"/>
      <c r="HAR67" s="11"/>
      <c r="HAS67" s="11"/>
      <c r="HAT67" s="11"/>
      <c r="HAU67" s="11"/>
      <c r="HAV67" s="11"/>
      <c r="HAW67" s="11"/>
      <c r="HAX67" s="11"/>
      <c r="HAY67" s="11"/>
      <c r="HAZ67" s="11"/>
      <c r="HBA67" s="11"/>
      <c r="HBB67" s="11"/>
      <c r="HBC67" s="11"/>
      <c r="HBD67" s="11"/>
      <c r="HBE67" s="11"/>
      <c r="HBF67" s="11"/>
      <c r="HBG67" s="11"/>
      <c r="HBH67" s="11"/>
      <c r="HBI67" s="11"/>
      <c r="HBJ67" s="11"/>
      <c r="HBK67" s="11"/>
      <c r="HBL67" s="11"/>
      <c r="HBM67" s="11"/>
      <c r="HBN67" s="11"/>
      <c r="HBO67" s="11"/>
      <c r="HBP67" s="11"/>
      <c r="HBQ67" s="11"/>
      <c r="HBR67" s="11"/>
      <c r="HBS67" s="11"/>
      <c r="HBT67" s="11"/>
      <c r="HBU67" s="11"/>
      <c r="HBV67" s="11"/>
      <c r="HBW67" s="11"/>
      <c r="HBX67" s="11"/>
      <c r="HBY67" s="11"/>
      <c r="HBZ67" s="11"/>
      <c r="HCA67" s="11"/>
      <c r="HCB67" s="11"/>
      <c r="HCC67" s="11"/>
      <c r="HCD67" s="11"/>
      <c r="HCE67" s="11"/>
      <c r="HCF67" s="11"/>
      <c r="HCG67" s="11"/>
      <c r="HCH67" s="11"/>
      <c r="HCI67" s="11"/>
      <c r="HCJ67" s="11"/>
      <c r="HCK67" s="11"/>
      <c r="HCL67" s="11"/>
      <c r="HCM67" s="11"/>
      <c r="HCN67" s="11"/>
      <c r="HCO67" s="11"/>
      <c r="HCP67" s="11"/>
      <c r="HCQ67" s="11"/>
      <c r="HCR67" s="11"/>
      <c r="HCS67" s="11"/>
      <c r="HCT67" s="11"/>
      <c r="HCU67" s="11"/>
      <c r="HCV67" s="11"/>
      <c r="HCW67" s="11"/>
      <c r="HCX67" s="11"/>
      <c r="HCY67" s="11"/>
      <c r="HCZ67" s="11"/>
      <c r="HDA67" s="11"/>
      <c r="HDB67" s="11"/>
      <c r="HDC67" s="11"/>
      <c r="HDD67" s="11"/>
      <c r="HDE67" s="11"/>
      <c r="HDF67" s="11"/>
      <c r="HDG67" s="11"/>
      <c r="HDH67" s="11"/>
      <c r="HDI67" s="11"/>
      <c r="HDJ67" s="11"/>
      <c r="HDK67" s="11"/>
      <c r="HDL67" s="11"/>
      <c r="HDM67" s="11"/>
      <c r="HDN67" s="11"/>
      <c r="HDO67" s="11"/>
      <c r="HDP67" s="11"/>
      <c r="HDQ67" s="11"/>
      <c r="HDR67" s="11"/>
      <c r="HDS67" s="11"/>
      <c r="HDT67" s="11"/>
      <c r="HDU67" s="11"/>
      <c r="HDV67" s="11"/>
      <c r="HDW67" s="11"/>
      <c r="HDX67" s="11"/>
      <c r="HDY67" s="11"/>
      <c r="HDZ67" s="11"/>
      <c r="HEA67" s="11"/>
      <c r="HEB67" s="11"/>
      <c r="HEC67" s="11"/>
      <c r="HED67" s="11"/>
      <c r="HEE67" s="11"/>
      <c r="HEF67" s="11"/>
      <c r="HEG67" s="11"/>
      <c r="HEH67" s="11"/>
      <c r="HEI67" s="11"/>
      <c r="HEJ67" s="11"/>
      <c r="HEK67" s="11"/>
      <c r="HEL67" s="11"/>
      <c r="HEM67" s="11"/>
      <c r="HEN67" s="11"/>
      <c r="HEO67" s="11"/>
      <c r="HEP67" s="11"/>
      <c r="HEQ67" s="11"/>
      <c r="HER67" s="11"/>
      <c r="HES67" s="11"/>
      <c r="HET67" s="11"/>
      <c r="HEU67" s="11"/>
      <c r="HEV67" s="11"/>
      <c r="HEW67" s="11"/>
      <c r="HEX67" s="11"/>
      <c r="HEY67" s="11"/>
      <c r="HEZ67" s="11"/>
      <c r="HFA67" s="11"/>
      <c r="HFB67" s="11"/>
      <c r="HFC67" s="11"/>
      <c r="HFD67" s="11"/>
      <c r="HFE67" s="11"/>
      <c r="HFF67" s="11"/>
      <c r="HFG67" s="11"/>
      <c r="HFH67" s="11"/>
      <c r="HFI67" s="11"/>
      <c r="HFJ67" s="11"/>
      <c r="HFK67" s="11"/>
      <c r="HFL67" s="11"/>
      <c r="HFM67" s="11"/>
      <c r="HFN67" s="11"/>
      <c r="HFO67" s="11"/>
      <c r="HFP67" s="11"/>
      <c r="HFQ67" s="11"/>
      <c r="HFR67" s="11"/>
      <c r="HFS67" s="11"/>
      <c r="HFT67" s="11"/>
      <c r="HFU67" s="11"/>
      <c r="HFV67" s="11"/>
      <c r="HFW67" s="11"/>
      <c r="HFX67" s="11"/>
      <c r="HFY67" s="11"/>
      <c r="HFZ67" s="11"/>
      <c r="HGA67" s="11"/>
      <c r="HGB67" s="11"/>
      <c r="HGC67" s="11"/>
      <c r="HGD67" s="11"/>
      <c r="HGE67" s="11"/>
      <c r="HGF67" s="11"/>
      <c r="HGG67" s="11"/>
      <c r="HGH67" s="11"/>
      <c r="HGI67" s="11"/>
      <c r="HGJ67" s="11"/>
      <c r="HGK67" s="11"/>
      <c r="HGL67" s="11"/>
      <c r="HGM67" s="11"/>
      <c r="HGN67" s="11"/>
      <c r="HGO67" s="11"/>
      <c r="HGP67" s="11"/>
      <c r="HGQ67" s="11"/>
      <c r="HGR67" s="11"/>
      <c r="HGS67" s="11"/>
      <c r="HGT67" s="11"/>
      <c r="HGU67" s="11"/>
      <c r="HGV67" s="11"/>
      <c r="HGW67" s="11"/>
      <c r="HGX67" s="11"/>
      <c r="HGY67" s="11"/>
      <c r="HGZ67" s="11"/>
      <c r="HHA67" s="11"/>
      <c r="HHB67" s="11"/>
      <c r="HHC67" s="11"/>
      <c r="HHD67" s="11"/>
      <c r="HHE67" s="11"/>
      <c r="HHF67" s="11"/>
      <c r="HHG67" s="11"/>
      <c r="HHH67" s="11"/>
      <c r="HHI67" s="11"/>
      <c r="HHJ67" s="11"/>
      <c r="HHK67" s="11"/>
      <c r="HHL67" s="11"/>
      <c r="HHM67" s="11"/>
      <c r="HHN67" s="11"/>
      <c r="HHO67" s="11"/>
      <c r="HHP67" s="11"/>
      <c r="HHQ67" s="11"/>
      <c r="HHR67" s="11"/>
      <c r="HHS67" s="11"/>
      <c r="HHT67" s="11"/>
      <c r="HHU67" s="11"/>
      <c r="HHV67" s="11"/>
      <c r="HHW67" s="11"/>
      <c r="HHX67" s="11"/>
      <c r="HHY67" s="11"/>
      <c r="HHZ67" s="11"/>
      <c r="HIA67" s="11"/>
      <c r="HIB67" s="11"/>
      <c r="HIC67" s="11"/>
      <c r="HID67" s="11"/>
      <c r="HIE67" s="11"/>
      <c r="HIF67" s="11"/>
      <c r="HIG67" s="11"/>
      <c r="HIH67" s="11"/>
      <c r="HII67" s="11"/>
      <c r="HIJ67" s="11"/>
      <c r="HIK67" s="11"/>
      <c r="HIL67" s="11"/>
      <c r="HIM67" s="11"/>
      <c r="HIN67" s="11"/>
      <c r="HIO67" s="11"/>
      <c r="HIP67" s="11"/>
      <c r="HIQ67" s="11"/>
      <c r="HIR67" s="11"/>
      <c r="HIS67" s="11"/>
      <c r="HIT67" s="11"/>
      <c r="HIU67" s="11"/>
      <c r="HIV67" s="11"/>
      <c r="HIW67" s="11"/>
      <c r="HIX67" s="11"/>
      <c r="HIY67" s="11"/>
      <c r="HIZ67" s="11"/>
      <c r="HJA67" s="11"/>
      <c r="HJB67" s="11"/>
      <c r="HJC67" s="11"/>
      <c r="HJD67" s="11"/>
      <c r="HJE67" s="11"/>
      <c r="HJF67" s="11"/>
      <c r="HJG67" s="11"/>
      <c r="HJH67" s="11"/>
      <c r="HJI67" s="11"/>
      <c r="HJJ67" s="11"/>
      <c r="HJK67" s="11"/>
      <c r="HJL67" s="11"/>
      <c r="HJM67" s="11"/>
      <c r="HJN67" s="11"/>
      <c r="HJO67" s="11"/>
      <c r="HJP67" s="11"/>
      <c r="HJQ67" s="11"/>
      <c r="HJR67" s="11"/>
      <c r="HJS67" s="11"/>
      <c r="HJT67" s="11"/>
      <c r="HJU67" s="11"/>
      <c r="HJV67" s="11"/>
      <c r="HJW67" s="11"/>
      <c r="HJX67" s="11"/>
      <c r="HJY67" s="11"/>
      <c r="HJZ67" s="11"/>
      <c r="HKA67" s="11"/>
      <c r="HKB67" s="11"/>
      <c r="HKC67" s="11"/>
      <c r="HKD67" s="11"/>
      <c r="HKE67" s="11"/>
      <c r="HKF67" s="11"/>
      <c r="HKG67" s="11"/>
      <c r="HKH67" s="11"/>
      <c r="HKI67" s="11"/>
      <c r="HKJ67" s="11"/>
      <c r="HKK67" s="11"/>
      <c r="HKL67" s="11"/>
      <c r="HKM67" s="11"/>
      <c r="HKN67" s="11"/>
      <c r="HKO67" s="11"/>
      <c r="HKP67" s="11"/>
      <c r="HKQ67" s="11"/>
      <c r="HKR67" s="11"/>
      <c r="HKS67" s="11"/>
      <c r="HKT67" s="11"/>
      <c r="HKU67" s="11"/>
      <c r="HKV67" s="11"/>
      <c r="HKW67" s="11"/>
      <c r="HKX67" s="11"/>
      <c r="HKY67" s="11"/>
      <c r="HKZ67" s="11"/>
      <c r="HLA67" s="11"/>
      <c r="HLB67" s="11"/>
      <c r="HLC67" s="11"/>
      <c r="HLD67" s="11"/>
      <c r="HLE67" s="11"/>
      <c r="HLF67" s="11"/>
      <c r="HLG67" s="11"/>
      <c r="HLH67" s="11"/>
      <c r="HLI67" s="11"/>
      <c r="HLJ67" s="11"/>
      <c r="HLK67" s="11"/>
      <c r="HLL67" s="11"/>
      <c r="HLM67" s="11"/>
      <c r="HLN67" s="11"/>
      <c r="HLO67" s="11"/>
      <c r="HLP67" s="11"/>
      <c r="HLQ67" s="11"/>
      <c r="HLR67" s="11"/>
      <c r="HLS67" s="11"/>
      <c r="HLT67" s="11"/>
      <c r="HLU67" s="11"/>
      <c r="HLV67" s="11"/>
      <c r="HLW67" s="11"/>
      <c r="HLX67" s="11"/>
      <c r="HLY67" s="11"/>
      <c r="HLZ67" s="11"/>
      <c r="HMA67" s="11"/>
      <c r="HMB67" s="11"/>
      <c r="HMC67" s="11"/>
      <c r="HMD67" s="11"/>
      <c r="HME67" s="11"/>
      <c r="HMF67" s="11"/>
      <c r="HMG67" s="11"/>
      <c r="HMH67" s="11"/>
      <c r="HMI67" s="11"/>
      <c r="HMJ67" s="11"/>
      <c r="HMK67" s="11"/>
      <c r="HML67" s="11"/>
      <c r="HMM67" s="11"/>
      <c r="HMN67" s="11"/>
      <c r="HMO67" s="11"/>
      <c r="HMP67" s="11"/>
      <c r="HMQ67" s="11"/>
      <c r="HMR67" s="11"/>
      <c r="HMS67" s="11"/>
      <c r="HMT67" s="11"/>
      <c r="HMU67" s="11"/>
      <c r="HMV67" s="11"/>
      <c r="HMW67" s="11"/>
      <c r="HMX67" s="11"/>
      <c r="HMY67" s="11"/>
      <c r="HMZ67" s="11"/>
      <c r="HNA67" s="11"/>
      <c r="HNB67" s="11"/>
      <c r="HNC67" s="11"/>
      <c r="HND67" s="11"/>
      <c r="HNE67" s="11"/>
      <c r="HNF67" s="11"/>
      <c r="HNG67" s="11"/>
      <c r="HNH67" s="11"/>
      <c r="HNI67" s="11"/>
      <c r="HNJ67" s="11"/>
      <c r="HNK67" s="11"/>
      <c r="HNL67" s="11"/>
      <c r="HNM67" s="11"/>
      <c r="HNN67" s="11"/>
      <c r="HNO67" s="11"/>
      <c r="HNP67" s="11"/>
      <c r="HNQ67" s="11"/>
      <c r="HNR67" s="11"/>
      <c r="HNS67" s="11"/>
      <c r="HNT67" s="11"/>
      <c r="HNU67" s="11"/>
      <c r="HNV67" s="11"/>
      <c r="HNW67" s="11"/>
      <c r="HNX67" s="11"/>
      <c r="HNY67" s="11"/>
      <c r="HNZ67" s="11"/>
      <c r="HOA67" s="11"/>
      <c r="HOB67" s="11"/>
      <c r="HOC67" s="11"/>
      <c r="HOD67" s="11"/>
      <c r="HOE67" s="11"/>
      <c r="HOF67" s="11"/>
      <c r="HOG67" s="11"/>
      <c r="HOH67" s="11"/>
      <c r="HOI67" s="11"/>
      <c r="HOJ67" s="11"/>
      <c r="HOK67" s="11"/>
      <c r="HOL67" s="11"/>
      <c r="HOM67" s="11"/>
      <c r="HON67" s="11"/>
      <c r="HOO67" s="11"/>
      <c r="HOP67" s="11"/>
      <c r="HOQ67" s="11"/>
      <c r="HOR67" s="11"/>
      <c r="HOS67" s="11"/>
      <c r="HOT67" s="11"/>
      <c r="HOU67" s="11"/>
      <c r="HOV67" s="11"/>
      <c r="HOW67" s="11"/>
      <c r="HOX67" s="11"/>
      <c r="HOY67" s="11"/>
      <c r="HOZ67" s="11"/>
      <c r="HPA67" s="11"/>
      <c r="HPB67" s="11"/>
      <c r="HPC67" s="11"/>
      <c r="HPD67" s="11"/>
      <c r="HPE67" s="11"/>
      <c r="HPF67" s="11"/>
      <c r="HPG67" s="11"/>
      <c r="HPH67" s="11"/>
      <c r="HPI67" s="11"/>
      <c r="HPJ67" s="11"/>
      <c r="HPK67" s="11"/>
      <c r="HPL67" s="11"/>
      <c r="HPM67" s="11"/>
      <c r="HPN67" s="11"/>
      <c r="HPO67" s="11"/>
      <c r="HPP67" s="11"/>
      <c r="HPQ67" s="11"/>
      <c r="HPR67" s="11"/>
      <c r="HPS67" s="11"/>
      <c r="HPT67" s="11"/>
      <c r="HPU67" s="11"/>
      <c r="HPV67" s="11"/>
      <c r="HPW67" s="11"/>
      <c r="HPX67" s="11"/>
      <c r="HPY67" s="11"/>
      <c r="HPZ67" s="11"/>
      <c r="HQA67" s="11"/>
      <c r="HQB67" s="11"/>
      <c r="HQC67" s="11"/>
      <c r="HQD67" s="11"/>
      <c r="HQE67" s="11"/>
      <c r="HQF67" s="11"/>
      <c r="HQG67" s="11"/>
      <c r="HQH67" s="11"/>
      <c r="HQI67" s="11"/>
      <c r="HQJ67" s="11"/>
      <c r="HQK67" s="11"/>
      <c r="HQL67" s="11"/>
      <c r="HQM67" s="11"/>
      <c r="HQN67" s="11"/>
      <c r="HQO67" s="11"/>
      <c r="HQP67" s="11"/>
      <c r="HQQ67" s="11"/>
      <c r="HQR67" s="11"/>
      <c r="HQS67" s="11"/>
      <c r="HQT67" s="11"/>
      <c r="HQU67" s="11"/>
      <c r="HQV67" s="11"/>
      <c r="HQW67" s="11"/>
      <c r="HQX67" s="11"/>
      <c r="HQY67" s="11"/>
      <c r="HQZ67" s="11"/>
      <c r="HRA67" s="11"/>
      <c r="HRB67" s="11"/>
      <c r="HRC67" s="11"/>
      <c r="HRD67" s="11"/>
      <c r="HRE67" s="11"/>
      <c r="HRF67" s="11"/>
      <c r="HRG67" s="11"/>
      <c r="HRH67" s="11"/>
      <c r="HRI67" s="11"/>
      <c r="HRJ67" s="11"/>
      <c r="HRK67" s="11"/>
      <c r="HRL67" s="11"/>
      <c r="HRM67" s="11"/>
      <c r="HRN67" s="11"/>
      <c r="HRO67" s="11"/>
      <c r="HRP67" s="11"/>
      <c r="HRQ67" s="11"/>
      <c r="HRR67" s="11"/>
      <c r="HRS67" s="11"/>
      <c r="HRT67" s="11"/>
      <c r="HRU67" s="11"/>
      <c r="HRV67" s="11"/>
      <c r="HRW67" s="11"/>
      <c r="HRX67" s="11"/>
      <c r="HRY67" s="11"/>
      <c r="HRZ67" s="11"/>
      <c r="HSA67" s="11"/>
      <c r="HSB67" s="11"/>
      <c r="HSC67" s="11"/>
      <c r="HSD67" s="11"/>
      <c r="HSE67" s="11"/>
      <c r="HSF67" s="11"/>
      <c r="HSG67" s="11"/>
      <c r="HSH67" s="11"/>
      <c r="HSI67" s="11"/>
      <c r="HSJ67" s="11"/>
      <c r="HSK67" s="11"/>
      <c r="HSL67" s="11"/>
      <c r="HSM67" s="11"/>
      <c r="HSN67" s="11"/>
      <c r="HSO67" s="11"/>
      <c r="HSP67" s="11"/>
      <c r="HSQ67" s="11"/>
      <c r="HSR67" s="11"/>
      <c r="HSS67" s="11"/>
      <c r="HST67" s="11"/>
      <c r="HSU67" s="11"/>
      <c r="HSV67" s="11"/>
      <c r="HSW67" s="11"/>
      <c r="HSX67" s="11"/>
      <c r="HSY67" s="11"/>
      <c r="HSZ67" s="11"/>
      <c r="HTA67" s="11"/>
      <c r="HTB67" s="11"/>
      <c r="HTC67" s="11"/>
      <c r="HTD67" s="11"/>
      <c r="HTE67" s="11"/>
      <c r="HTF67" s="11"/>
      <c r="HTG67" s="11"/>
      <c r="HTH67" s="11"/>
      <c r="HTI67" s="11"/>
      <c r="HTJ67" s="11"/>
      <c r="HTK67" s="11"/>
      <c r="HTL67" s="11"/>
      <c r="HTM67" s="11"/>
      <c r="HTN67" s="11"/>
      <c r="HTO67" s="11"/>
      <c r="HTP67" s="11"/>
      <c r="HTQ67" s="11"/>
      <c r="HTR67" s="11"/>
      <c r="HTS67" s="11"/>
      <c r="HTT67" s="11"/>
      <c r="HTU67" s="11"/>
      <c r="HTV67" s="11"/>
      <c r="HTW67" s="11"/>
      <c r="HTX67" s="11"/>
      <c r="HTY67" s="11"/>
      <c r="HTZ67" s="11"/>
      <c r="HUA67" s="11"/>
      <c r="HUB67" s="11"/>
      <c r="HUC67" s="11"/>
      <c r="HUD67" s="11"/>
      <c r="HUE67" s="11"/>
      <c r="HUF67" s="11"/>
      <c r="HUG67" s="11"/>
      <c r="HUH67" s="11"/>
      <c r="HUI67" s="11"/>
      <c r="HUJ67" s="11"/>
      <c r="HUK67" s="11"/>
      <c r="HUL67" s="11"/>
      <c r="HUM67" s="11"/>
      <c r="HUN67" s="11"/>
      <c r="HUO67" s="11"/>
      <c r="HUP67" s="11"/>
      <c r="HUQ67" s="11"/>
      <c r="HUR67" s="11"/>
      <c r="HUS67" s="11"/>
      <c r="HUT67" s="11"/>
      <c r="HUU67" s="11"/>
      <c r="HUV67" s="11"/>
      <c r="HUW67" s="11"/>
      <c r="HUX67" s="11"/>
      <c r="HUY67" s="11"/>
      <c r="HUZ67" s="11"/>
      <c r="HVA67" s="11"/>
      <c r="HVB67" s="11"/>
      <c r="HVC67" s="11"/>
      <c r="HVD67" s="11"/>
      <c r="HVE67" s="11"/>
      <c r="HVF67" s="11"/>
      <c r="HVG67" s="11"/>
      <c r="HVH67" s="11"/>
      <c r="HVI67" s="11"/>
      <c r="HVJ67" s="11"/>
      <c r="HVK67" s="11"/>
      <c r="HVL67" s="11"/>
      <c r="HVM67" s="11"/>
      <c r="HVN67" s="11"/>
      <c r="HVO67" s="11"/>
      <c r="HVP67" s="11"/>
      <c r="HVQ67" s="11"/>
      <c r="HVR67" s="11"/>
      <c r="HVS67" s="11"/>
      <c r="HVT67" s="11"/>
      <c r="HVU67" s="11"/>
      <c r="HVV67" s="11"/>
      <c r="HVW67" s="11"/>
      <c r="HVX67" s="11"/>
      <c r="HVY67" s="11"/>
      <c r="HVZ67" s="11"/>
      <c r="HWA67" s="11"/>
      <c r="HWB67" s="11"/>
      <c r="HWC67" s="11"/>
      <c r="HWD67" s="11"/>
      <c r="HWE67" s="11"/>
      <c r="HWF67" s="11"/>
      <c r="HWG67" s="11"/>
      <c r="HWH67" s="11"/>
      <c r="HWI67" s="11"/>
      <c r="HWJ67" s="11"/>
      <c r="HWK67" s="11"/>
      <c r="HWL67" s="11"/>
      <c r="HWM67" s="11"/>
      <c r="HWN67" s="11"/>
      <c r="HWO67" s="11"/>
      <c r="HWP67" s="11"/>
      <c r="HWQ67" s="11"/>
      <c r="HWR67" s="11"/>
      <c r="HWS67" s="11"/>
      <c r="HWT67" s="11"/>
      <c r="HWU67" s="11"/>
      <c r="HWV67" s="11"/>
      <c r="HWW67" s="11"/>
      <c r="HWX67" s="11"/>
      <c r="HWY67" s="11"/>
      <c r="HWZ67" s="11"/>
      <c r="HXA67" s="11"/>
      <c r="HXB67" s="11"/>
      <c r="HXC67" s="11"/>
      <c r="HXD67" s="11"/>
      <c r="HXE67" s="11"/>
      <c r="HXF67" s="11"/>
      <c r="HXG67" s="11"/>
      <c r="HXH67" s="11"/>
      <c r="HXI67" s="11"/>
      <c r="HXJ67" s="11"/>
      <c r="HXK67" s="11"/>
      <c r="HXL67" s="11"/>
      <c r="HXM67" s="11"/>
      <c r="HXN67" s="11"/>
      <c r="HXO67" s="11"/>
      <c r="HXP67" s="11"/>
      <c r="HXQ67" s="11"/>
      <c r="HXR67" s="11"/>
      <c r="HXS67" s="11"/>
      <c r="HXT67" s="11"/>
      <c r="HXU67" s="11"/>
      <c r="HXV67" s="11"/>
      <c r="HXW67" s="11"/>
      <c r="HXX67" s="11"/>
      <c r="HXY67" s="11"/>
      <c r="HXZ67" s="11"/>
      <c r="HYA67" s="11"/>
      <c r="HYB67" s="11"/>
      <c r="HYC67" s="11"/>
      <c r="HYD67" s="11"/>
      <c r="HYE67" s="11"/>
      <c r="HYF67" s="11"/>
      <c r="HYG67" s="11"/>
      <c r="HYH67" s="11"/>
      <c r="HYI67" s="11"/>
      <c r="HYJ67" s="11"/>
      <c r="HYK67" s="11"/>
      <c r="HYL67" s="11"/>
      <c r="HYM67" s="11"/>
      <c r="HYN67" s="11"/>
      <c r="HYO67" s="11"/>
      <c r="HYP67" s="11"/>
      <c r="HYQ67" s="11"/>
      <c r="HYR67" s="11"/>
      <c r="HYS67" s="11"/>
      <c r="HYT67" s="11"/>
      <c r="HYU67" s="11"/>
      <c r="HYV67" s="11"/>
      <c r="HYW67" s="11"/>
      <c r="HYX67" s="11"/>
      <c r="HYY67" s="11"/>
      <c r="HYZ67" s="11"/>
      <c r="HZA67" s="11"/>
      <c r="HZB67" s="11"/>
      <c r="HZC67" s="11"/>
      <c r="HZD67" s="11"/>
      <c r="HZE67" s="11"/>
      <c r="HZF67" s="11"/>
      <c r="HZG67" s="11"/>
      <c r="HZH67" s="11"/>
      <c r="HZI67" s="11"/>
      <c r="HZJ67" s="11"/>
      <c r="HZK67" s="11"/>
      <c r="HZL67" s="11"/>
      <c r="HZM67" s="11"/>
      <c r="HZN67" s="11"/>
      <c r="HZO67" s="11"/>
      <c r="HZP67" s="11"/>
      <c r="HZQ67" s="11"/>
      <c r="HZR67" s="11"/>
      <c r="HZS67" s="11"/>
      <c r="HZT67" s="11"/>
      <c r="HZU67" s="11"/>
      <c r="HZV67" s="11"/>
      <c r="HZW67" s="11"/>
      <c r="HZX67" s="11"/>
      <c r="HZY67" s="11"/>
      <c r="HZZ67" s="11"/>
      <c r="IAA67" s="11"/>
      <c r="IAB67" s="11"/>
      <c r="IAC67" s="11"/>
      <c r="IAD67" s="11"/>
      <c r="IAE67" s="11"/>
      <c r="IAF67" s="11"/>
      <c r="IAG67" s="11"/>
      <c r="IAH67" s="11"/>
      <c r="IAI67" s="11"/>
      <c r="IAJ67" s="11"/>
      <c r="IAK67" s="11"/>
      <c r="IAL67" s="11"/>
      <c r="IAM67" s="11"/>
      <c r="IAN67" s="11"/>
      <c r="IAO67" s="11"/>
      <c r="IAP67" s="11"/>
      <c r="IAQ67" s="11"/>
      <c r="IAR67" s="11"/>
      <c r="IAS67" s="11"/>
      <c r="IAT67" s="11"/>
      <c r="IAU67" s="11"/>
      <c r="IAV67" s="11"/>
      <c r="IAW67" s="11"/>
      <c r="IAX67" s="11"/>
      <c r="IAY67" s="11"/>
      <c r="IAZ67" s="11"/>
      <c r="IBA67" s="11"/>
      <c r="IBB67" s="11"/>
      <c r="IBC67" s="11"/>
      <c r="IBD67" s="11"/>
      <c r="IBE67" s="11"/>
      <c r="IBF67" s="11"/>
      <c r="IBG67" s="11"/>
      <c r="IBH67" s="11"/>
      <c r="IBI67" s="11"/>
      <c r="IBJ67" s="11"/>
      <c r="IBK67" s="11"/>
      <c r="IBL67" s="11"/>
      <c r="IBM67" s="11"/>
      <c r="IBN67" s="11"/>
      <c r="IBO67" s="11"/>
      <c r="IBP67" s="11"/>
      <c r="IBQ67" s="11"/>
      <c r="IBR67" s="11"/>
      <c r="IBS67" s="11"/>
      <c r="IBT67" s="11"/>
      <c r="IBU67" s="11"/>
      <c r="IBV67" s="11"/>
      <c r="IBW67" s="11"/>
      <c r="IBX67" s="11"/>
      <c r="IBY67" s="11"/>
      <c r="IBZ67" s="11"/>
      <c r="ICA67" s="11"/>
      <c r="ICB67" s="11"/>
      <c r="ICC67" s="11"/>
      <c r="ICD67" s="11"/>
      <c r="ICE67" s="11"/>
      <c r="ICF67" s="11"/>
      <c r="ICG67" s="11"/>
      <c r="ICH67" s="11"/>
      <c r="ICI67" s="11"/>
      <c r="ICJ67" s="11"/>
      <c r="ICK67" s="11"/>
      <c r="ICL67" s="11"/>
      <c r="ICM67" s="11"/>
      <c r="ICN67" s="11"/>
      <c r="ICO67" s="11"/>
      <c r="ICP67" s="11"/>
      <c r="ICQ67" s="11"/>
      <c r="ICR67" s="11"/>
      <c r="ICS67" s="11"/>
      <c r="ICT67" s="11"/>
      <c r="ICU67" s="11"/>
      <c r="ICV67" s="11"/>
      <c r="ICW67" s="11"/>
      <c r="ICX67" s="11"/>
      <c r="ICY67" s="11"/>
      <c r="ICZ67" s="11"/>
      <c r="IDA67" s="11"/>
      <c r="IDB67" s="11"/>
      <c r="IDC67" s="11"/>
      <c r="IDD67" s="11"/>
      <c r="IDE67" s="11"/>
      <c r="IDF67" s="11"/>
      <c r="IDG67" s="11"/>
      <c r="IDH67" s="11"/>
      <c r="IDI67" s="11"/>
      <c r="IDJ67" s="11"/>
      <c r="IDK67" s="11"/>
      <c r="IDL67" s="11"/>
      <c r="IDM67" s="11"/>
      <c r="IDN67" s="11"/>
      <c r="IDO67" s="11"/>
      <c r="IDP67" s="11"/>
      <c r="IDQ67" s="11"/>
      <c r="IDR67" s="11"/>
      <c r="IDS67" s="11"/>
      <c r="IDT67" s="11"/>
      <c r="IDU67" s="11"/>
      <c r="IDV67" s="11"/>
      <c r="IDW67" s="11"/>
      <c r="IDX67" s="11"/>
      <c r="IDY67" s="11"/>
      <c r="IDZ67" s="11"/>
      <c r="IEA67" s="11"/>
      <c r="IEB67" s="11"/>
      <c r="IEC67" s="11"/>
      <c r="IED67" s="11"/>
      <c r="IEE67" s="11"/>
      <c r="IEF67" s="11"/>
      <c r="IEG67" s="11"/>
      <c r="IEH67" s="11"/>
      <c r="IEI67" s="11"/>
      <c r="IEJ67" s="11"/>
      <c r="IEK67" s="11"/>
      <c r="IEL67" s="11"/>
      <c r="IEM67" s="11"/>
      <c r="IEN67" s="11"/>
      <c r="IEO67" s="11"/>
      <c r="IEP67" s="11"/>
      <c r="IEQ67" s="11"/>
      <c r="IER67" s="11"/>
      <c r="IES67" s="11"/>
      <c r="IET67" s="11"/>
      <c r="IEU67" s="11"/>
      <c r="IEV67" s="11"/>
      <c r="IEW67" s="11"/>
      <c r="IEX67" s="11"/>
      <c r="IEY67" s="11"/>
      <c r="IEZ67" s="11"/>
      <c r="IFA67" s="11"/>
      <c r="IFB67" s="11"/>
      <c r="IFC67" s="11"/>
      <c r="IFD67" s="11"/>
      <c r="IFE67" s="11"/>
      <c r="IFF67" s="11"/>
      <c r="IFG67" s="11"/>
      <c r="IFH67" s="11"/>
      <c r="IFI67" s="11"/>
      <c r="IFJ67" s="11"/>
      <c r="IFK67" s="11"/>
      <c r="IFL67" s="11"/>
      <c r="IFM67" s="11"/>
      <c r="IFN67" s="11"/>
      <c r="IFO67" s="11"/>
      <c r="IFP67" s="11"/>
      <c r="IFQ67" s="11"/>
      <c r="IFR67" s="11"/>
      <c r="IFS67" s="11"/>
      <c r="IFT67" s="11"/>
      <c r="IFU67" s="11"/>
      <c r="IFV67" s="11"/>
      <c r="IFW67" s="11"/>
      <c r="IFX67" s="11"/>
      <c r="IFY67" s="11"/>
      <c r="IFZ67" s="11"/>
      <c r="IGA67" s="11"/>
      <c r="IGB67" s="11"/>
      <c r="IGC67" s="11"/>
      <c r="IGD67" s="11"/>
      <c r="IGE67" s="11"/>
      <c r="IGF67" s="11"/>
      <c r="IGG67" s="11"/>
      <c r="IGH67" s="11"/>
      <c r="IGI67" s="11"/>
      <c r="IGJ67" s="11"/>
      <c r="IGK67" s="11"/>
      <c r="IGL67" s="11"/>
      <c r="IGM67" s="11"/>
      <c r="IGN67" s="11"/>
      <c r="IGO67" s="11"/>
      <c r="IGP67" s="11"/>
      <c r="IGQ67" s="11"/>
      <c r="IGR67" s="11"/>
      <c r="IGS67" s="11"/>
      <c r="IGT67" s="11"/>
      <c r="IGU67" s="11"/>
      <c r="IGV67" s="11"/>
      <c r="IGW67" s="11"/>
      <c r="IGX67" s="11"/>
      <c r="IGY67" s="11"/>
      <c r="IGZ67" s="11"/>
      <c r="IHA67" s="11"/>
      <c r="IHB67" s="11"/>
      <c r="IHC67" s="11"/>
      <c r="IHD67" s="11"/>
      <c r="IHE67" s="11"/>
      <c r="IHF67" s="11"/>
      <c r="IHG67" s="11"/>
      <c r="IHH67" s="11"/>
      <c r="IHI67" s="11"/>
      <c r="IHJ67" s="11"/>
      <c r="IHK67" s="11"/>
      <c r="IHL67" s="11"/>
      <c r="IHM67" s="11"/>
      <c r="IHN67" s="11"/>
      <c r="IHO67" s="11"/>
      <c r="IHP67" s="11"/>
      <c r="IHQ67" s="11"/>
      <c r="IHR67" s="11"/>
      <c r="IHS67" s="11"/>
      <c r="IHT67" s="11"/>
      <c r="IHU67" s="11"/>
      <c r="IHV67" s="11"/>
      <c r="IHW67" s="11"/>
      <c r="IHX67" s="11"/>
      <c r="IHY67" s="11"/>
      <c r="IHZ67" s="11"/>
      <c r="IIA67" s="11"/>
      <c r="IIB67" s="11"/>
      <c r="IIC67" s="11"/>
      <c r="IID67" s="11"/>
      <c r="IIE67" s="11"/>
      <c r="IIF67" s="11"/>
      <c r="IIG67" s="11"/>
      <c r="IIH67" s="11"/>
      <c r="III67" s="11"/>
      <c r="IIJ67" s="11"/>
      <c r="IIK67" s="11"/>
      <c r="IIL67" s="11"/>
      <c r="IIM67" s="11"/>
      <c r="IIN67" s="11"/>
      <c r="IIO67" s="11"/>
      <c r="IIP67" s="11"/>
      <c r="IIQ67" s="11"/>
      <c r="IIR67" s="11"/>
      <c r="IIS67" s="11"/>
      <c r="IIT67" s="11"/>
      <c r="IIU67" s="11"/>
      <c r="IIV67" s="11"/>
      <c r="IIW67" s="11"/>
      <c r="IIX67" s="11"/>
      <c r="IIY67" s="11"/>
      <c r="IIZ67" s="11"/>
      <c r="IJA67" s="11"/>
      <c r="IJB67" s="11"/>
      <c r="IJC67" s="11"/>
      <c r="IJD67" s="11"/>
      <c r="IJE67" s="11"/>
      <c r="IJF67" s="11"/>
      <c r="IJG67" s="11"/>
      <c r="IJH67" s="11"/>
      <c r="IJI67" s="11"/>
      <c r="IJJ67" s="11"/>
      <c r="IJK67" s="11"/>
      <c r="IJL67" s="11"/>
      <c r="IJM67" s="11"/>
      <c r="IJN67" s="11"/>
      <c r="IJO67" s="11"/>
      <c r="IJP67" s="11"/>
      <c r="IJQ67" s="11"/>
      <c r="IJR67" s="11"/>
      <c r="IJS67" s="11"/>
      <c r="IJT67" s="11"/>
      <c r="IJU67" s="11"/>
      <c r="IJV67" s="11"/>
      <c r="IJW67" s="11"/>
      <c r="IJX67" s="11"/>
      <c r="IJY67" s="11"/>
      <c r="IJZ67" s="11"/>
      <c r="IKA67" s="11"/>
      <c r="IKB67" s="11"/>
      <c r="IKC67" s="11"/>
      <c r="IKD67" s="11"/>
      <c r="IKE67" s="11"/>
      <c r="IKF67" s="11"/>
      <c r="IKG67" s="11"/>
      <c r="IKH67" s="11"/>
      <c r="IKI67" s="11"/>
      <c r="IKJ67" s="11"/>
      <c r="IKK67" s="11"/>
      <c r="IKL67" s="11"/>
      <c r="IKM67" s="11"/>
      <c r="IKN67" s="11"/>
      <c r="IKO67" s="11"/>
      <c r="IKP67" s="11"/>
      <c r="IKQ67" s="11"/>
      <c r="IKR67" s="11"/>
      <c r="IKS67" s="11"/>
      <c r="IKT67" s="11"/>
      <c r="IKU67" s="11"/>
      <c r="IKV67" s="11"/>
      <c r="IKW67" s="11"/>
      <c r="IKX67" s="11"/>
      <c r="IKY67" s="11"/>
      <c r="IKZ67" s="11"/>
      <c r="ILA67" s="11"/>
      <c r="ILB67" s="11"/>
      <c r="ILC67" s="11"/>
      <c r="ILD67" s="11"/>
      <c r="ILE67" s="11"/>
      <c r="ILF67" s="11"/>
      <c r="ILG67" s="11"/>
      <c r="ILH67" s="11"/>
      <c r="ILI67" s="11"/>
      <c r="ILJ67" s="11"/>
      <c r="ILK67" s="11"/>
      <c r="ILL67" s="11"/>
      <c r="ILM67" s="11"/>
      <c r="ILN67" s="11"/>
      <c r="ILO67" s="11"/>
      <c r="ILP67" s="11"/>
      <c r="ILQ67" s="11"/>
      <c r="ILR67" s="11"/>
      <c r="ILS67" s="11"/>
      <c r="ILT67" s="11"/>
      <c r="ILU67" s="11"/>
      <c r="ILV67" s="11"/>
      <c r="ILW67" s="11"/>
      <c r="ILX67" s="11"/>
      <c r="ILY67" s="11"/>
      <c r="ILZ67" s="11"/>
      <c r="IMA67" s="11"/>
      <c r="IMB67" s="11"/>
      <c r="IMC67" s="11"/>
      <c r="IMD67" s="11"/>
      <c r="IME67" s="11"/>
      <c r="IMF67" s="11"/>
      <c r="IMG67" s="11"/>
      <c r="IMH67" s="11"/>
      <c r="IMI67" s="11"/>
      <c r="IMJ67" s="11"/>
      <c r="IMK67" s="11"/>
      <c r="IML67" s="11"/>
      <c r="IMM67" s="11"/>
      <c r="IMN67" s="11"/>
      <c r="IMO67" s="11"/>
      <c r="IMP67" s="11"/>
      <c r="IMQ67" s="11"/>
      <c r="IMR67" s="11"/>
      <c r="IMS67" s="11"/>
      <c r="IMT67" s="11"/>
      <c r="IMU67" s="11"/>
      <c r="IMV67" s="11"/>
      <c r="IMW67" s="11"/>
      <c r="IMX67" s="11"/>
      <c r="IMY67" s="11"/>
      <c r="IMZ67" s="11"/>
      <c r="INA67" s="11"/>
      <c r="INB67" s="11"/>
      <c r="INC67" s="11"/>
      <c r="IND67" s="11"/>
      <c r="INE67" s="11"/>
      <c r="INF67" s="11"/>
      <c r="ING67" s="11"/>
      <c r="INH67" s="11"/>
      <c r="INI67" s="11"/>
      <c r="INJ67" s="11"/>
      <c r="INK67" s="11"/>
      <c r="INL67" s="11"/>
      <c r="INM67" s="11"/>
      <c r="INN67" s="11"/>
      <c r="INO67" s="11"/>
      <c r="INP67" s="11"/>
      <c r="INQ67" s="11"/>
      <c r="INR67" s="11"/>
      <c r="INS67" s="11"/>
      <c r="INT67" s="11"/>
      <c r="INU67" s="11"/>
      <c r="INV67" s="11"/>
      <c r="INW67" s="11"/>
      <c r="INX67" s="11"/>
      <c r="INY67" s="11"/>
      <c r="INZ67" s="11"/>
      <c r="IOA67" s="11"/>
      <c r="IOB67" s="11"/>
      <c r="IOC67" s="11"/>
      <c r="IOD67" s="11"/>
      <c r="IOE67" s="11"/>
      <c r="IOF67" s="11"/>
      <c r="IOG67" s="11"/>
      <c r="IOH67" s="11"/>
      <c r="IOI67" s="11"/>
      <c r="IOJ67" s="11"/>
      <c r="IOK67" s="11"/>
      <c r="IOL67" s="11"/>
      <c r="IOM67" s="11"/>
      <c r="ION67" s="11"/>
      <c r="IOO67" s="11"/>
      <c r="IOP67" s="11"/>
      <c r="IOQ67" s="11"/>
      <c r="IOR67" s="11"/>
      <c r="IOS67" s="11"/>
      <c r="IOT67" s="11"/>
      <c r="IOU67" s="11"/>
      <c r="IOV67" s="11"/>
      <c r="IOW67" s="11"/>
      <c r="IOX67" s="11"/>
      <c r="IOY67" s="11"/>
      <c r="IOZ67" s="11"/>
      <c r="IPA67" s="11"/>
      <c r="IPB67" s="11"/>
      <c r="IPC67" s="11"/>
      <c r="IPD67" s="11"/>
      <c r="IPE67" s="11"/>
      <c r="IPF67" s="11"/>
      <c r="IPG67" s="11"/>
      <c r="IPH67" s="11"/>
      <c r="IPI67" s="11"/>
      <c r="IPJ67" s="11"/>
      <c r="IPK67" s="11"/>
      <c r="IPL67" s="11"/>
      <c r="IPM67" s="11"/>
      <c r="IPN67" s="11"/>
      <c r="IPO67" s="11"/>
      <c r="IPP67" s="11"/>
      <c r="IPQ67" s="11"/>
      <c r="IPR67" s="11"/>
      <c r="IPS67" s="11"/>
      <c r="IPT67" s="11"/>
      <c r="IPU67" s="11"/>
      <c r="IPV67" s="11"/>
      <c r="IPW67" s="11"/>
      <c r="IPX67" s="11"/>
      <c r="IPY67" s="11"/>
      <c r="IPZ67" s="11"/>
      <c r="IQA67" s="11"/>
      <c r="IQB67" s="11"/>
      <c r="IQC67" s="11"/>
      <c r="IQD67" s="11"/>
      <c r="IQE67" s="11"/>
      <c r="IQF67" s="11"/>
      <c r="IQG67" s="11"/>
      <c r="IQH67" s="11"/>
      <c r="IQI67" s="11"/>
      <c r="IQJ67" s="11"/>
      <c r="IQK67" s="11"/>
      <c r="IQL67" s="11"/>
      <c r="IQM67" s="11"/>
      <c r="IQN67" s="11"/>
      <c r="IQO67" s="11"/>
      <c r="IQP67" s="11"/>
      <c r="IQQ67" s="11"/>
      <c r="IQR67" s="11"/>
      <c r="IQS67" s="11"/>
      <c r="IQT67" s="11"/>
      <c r="IQU67" s="11"/>
      <c r="IQV67" s="11"/>
      <c r="IQW67" s="11"/>
      <c r="IQX67" s="11"/>
      <c r="IQY67" s="11"/>
      <c r="IQZ67" s="11"/>
      <c r="IRA67" s="11"/>
      <c r="IRB67" s="11"/>
      <c r="IRC67" s="11"/>
      <c r="IRD67" s="11"/>
      <c r="IRE67" s="11"/>
      <c r="IRF67" s="11"/>
      <c r="IRG67" s="11"/>
      <c r="IRH67" s="11"/>
      <c r="IRI67" s="11"/>
      <c r="IRJ67" s="11"/>
      <c r="IRK67" s="11"/>
      <c r="IRL67" s="11"/>
      <c r="IRM67" s="11"/>
      <c r="IRN67" s="11"/>
      <c r="IRO67" s="11"/>
      <c r="IRP67" s="11"/>
      <c r="IRQ67" s="11"/>
      <c r="IRR67" s="11"/>
      <c r="IRS67" s="11"/>
      <c r="IRT67" s="11"/>
      <c r="IRU67" s="11"/>
      <c r="IRV67" s="11"/>
      <c r="IRW67" s="11"/>
      <c r="IRX67" s="11"/>
      <c r="IRY67" s="11"/>
      <c r="IRZ67" s="11"/>
      <c r="ISA67" s="11"/>
      <c r="ISB67" s="11"/>
      <c r="ISC67" s="11"/>
      <c r="ISD67" s="11"/>
      <c r="ISE67" s="11"/>
      <c r="ISF67" s="11"/>
      <c r="ISG67" s="11"/>
      <c r="ISH67" s="11"/>
      <c r="ISI67" s="11"/>
      <c r="ISJ67" s="11"/>
      <c r="ISK67" s="11"/>
      <c r="ISL67" s="11"/>
      <c r="ISM67" s="11"/>
      <c r="ISN67" s="11"/>
      <c r="ISO67" s="11"/>
      <c r="ISP67" s="11"/>
      <c r="ISQ67" s="11"/>
      <c r="ISR67" s="11"/>
      <c r="ISS67" s="11"/>
      <c r="IST67" s="11"/>
      <c r="ISU67" s="11"/>
      <c r="ISV67" s="11"/>
      <c r="ISW67" s="11"/>
      <c r="ISX67" s="11"/>
      <c r="ISY67" s="11"/>
      <c r="ISZ67" s="11"/>
      <c r="ITA67" s="11"/>
      <c r="ITB67" s="11"/>
      <c r="ITC67" s="11"/>
      <c r="ITD67" s="11"/>
      <c r="ITE67" s="11"/>
      <c r="ITF67" s="11"/>
      <c r="ITG67" s="11"/>
      <c r="ITH67" s="11"/>
      <c r="ITI67" s="11"/>
      <c r="ITJ67" s="11"/>
      <c r="ITK67" s="11"/>
      <c r="ITL67" s="11"/>
      <c r="ITM67" s="11"/>
      <c r="ITN67" s="11"/>
      <c r="ITO67" s="11"/>
      <c r="ITP67" s="11"/>
      <c r="ITQ67" s="11"/>
      <c r="ITR67" s="11"/>
      <c r="ITS67" s="11"/>
      <c r="ITT67" s="11"/>
      <c r="ITU67" s="11"/>
      <c r="ITV67" s="11"/>
      <c r="ITW67" s="11"/>
      <c r="ITX67" s="11"/>
      <c r="ITY67" s="11"/>
      <c r="ITZ67" s="11"/>
      <c r="IUA67" s="11"/>
      <c r="IUB67" s="11"/>
      <c r="IUC67" s="11"/>
      <c r="IUD67" s="11"/>
      <c r="IUE67" s="11"/>
      <c r="IUF67" s="11"/>
      <c r="IUG67" s="11"/>
      <c r="IUH67" s="11"/>
      <c r="IUI67" s="11"/>
      <c r="IUJ67" s="11"/>
      <c r="IUK67" s="11"/>
      <c r="IUL67" s="11"/>
      <c r="IUM67" s="11"/>
      <c r="IUN67" s="11"/>
      <c r="IUO67" s="11"/>
      <c r="IUP67" s="11"/>
      <c r="IUQ67" s="11"/>
      <c r="IUR67" s="11"/>
      <c r="IUS67" s="11"/>
      <c r="IUT67" s="11"/>
      <c r="IUU67" s="11"/>
      <c r="IUV67" s="11"/>
      <c r="IUW67" s="11"/>
      <c r="IUX67" s="11"/>
      <c r="IUY67" s="11"/>
      <c r="IUZ67" s="11"/>
      <c r="IVA67" s="11"/>
      <c r="IVB67" s="11"/>
      <c r="IVC67" s="11"/>
      <c r="IVD67" s="11"/>
      <c r="IVE67" s="11"/>
      <c r="IVF67" s="11"/>
      <c r="IVG67" s="11"/>
      <c r="IVH67" s="11"/>
      <c r="IVI67" s="11"/>
      <c r="IVJ67" s="11"/>
      <c r="IVK67" s="11"/>
      <c r="IVL67" s="11"/>
      <c r="IVM67" s="11"/>
      <c r="IVN67" s="11"/>
      <c r="IVO67" s="11"/>
      <c r="IVP67" s="11"/>
      <c r="IVQ67" s="11"/>
      <c r="IVR67" s="11"/>
      <c r="IVS67" s="11"/>
      <c r="IVT67" s="11"/>
      <c r="IVU67" s="11"/>
      <c r="IVV67" s="11"/>
      <c r="IVW67" s="11"/>
      <c r="IVX67" s="11"/>
      <c r="IVY67" s="11"/>
      <c r="IVZ67" s="11"/>
      <c r="IWA67" s="11"/>
      <c r="IWB67" s="11"/>
      <c r="IWC67" s="11"/>
      <c r="IWD67" s="11"/>
      <c r="IWE67" s="11"/>
      <c r="IWF67" s="11"/>
      <c r="IWG67" s="11"/>
      <c r="IWH67" s="11"/>
      <c r="IWI67" s="11"/>
      <c r="IWJ67" s="11"/>
      <c r="IWK67" s="11"/>
      <c r="IWL67" s="11"/>
      <c r="IWM67" s="11"/>
      <c r="IWN67" s="11"/>
      <c r="IWO67" s="11"/>
      <c r="IWP67" s="11"/>
      <c r="IWQ67" s="11"/>
      <c r="IWR67" s="11"/>
      <c r="IWS67" s="11"/>
      <c r="IWT67" s="11"/>
      <c r="IWU67" s="11"/>
      <c r="IWV67" s="11"/>
      <c r="IWW67" s="11"/>
      <c r="IWX67" s="11"/>
      <c r="IWY67" s="11"/>
      <c r="IWZ67" s="11"/>
      <c r="IXA67" s="11"/>
      <c r="IXB67" s="11"/>
      <c r="IXC67" s="11"/>
      <c r="IXD67" s="11"/>
      <c r="IXE67" s="11"/>
      <c r="IXF67" s="11"/>
      <c r="IXG67" s="11"/>
      <c r="IXH67" s="11"/>
      <c r="IXI67" s="11"/>
      <c r="IXJ67" s="11"/>
      <c r="IXK67" s="11"/>
      <c r="IXL67" s="11"/>
      <c r="IXM67" s="11"/>
      <c r="IXN67" s="11"/>
      <c r="IXO67" s="11"/>
      <c r="IXP67" s="11"/>
      <c r="IXQ67" s="11"/>
      <c r="IXR67" s="11"/>
      <c r="IXS67" s="11"/>
      <c r="IXT67" s="11"/>
      <c r="IXU67" s="11"/>
      <c r="IXV67" s="11"/>
      <c r="IXW67" s="11"/>
      <c r="IXX67" s="11"/>
      <c r="IXY67" s="11"/>
      <c r="IXZ67" s="11"/>
      <c r="IYA67" s="11"/>
      <c r="IYB67" s="11"/>
      <c r="IYC67" s="11"/>
      <c r="IYD67" s="11"/>
      <c r="IYE67" s="11"/>
      <c r="IYF67" s="11"/>
      <c r="IYG67" s="11"/>
      <c r="IYH67" s="11"/>
      <c r="IYI67" s="11"/>
      <c r="IYJ67" s="11"/>
      <c r="IYK67" s="11"/>
      <c r="IYL67" s="11"/>
      <c r="IYM67" s="11"/>
      <c r="IYN67" s="11"/>
      <c r="IYO67" s="11"/>
      <c r="IYP67" s="11"/>
      <c r="IYQ67" s="11"/>
      <c r="IYR67" s="11"/>
      <c r="IYS67" s="11"/>
      <c r="IYT67" s="11"/>
      <c r="IYU67" s="11"/>
      <c r="IYV67" s="11"/>
      <c r="IYW67" s="11"/>
      <c r="IYX67" s="11"/>
      <c r="IYY67" s="11"/>
      <c r="IYZ67" s="11"/>
      <c r="IZA67" s="11"/>
      <c r="IZB67" s="11"/>
      <c r="IZC67" s="11"/>
      <c r="IZD67" s="11"/>
      <c r="IZE67" s="11"/>
      <c r="IZF67" s="11"/>
      <c r="IZG67" s="11"/>
      <c r="IZH67" s="11"/>
      <c r="IZI67" s="11"/>
      <c r="IZJ67" s="11"/>
      <c r="IZK67" s="11"/>
      <c r="IZL67" s="11"/>
      <c r="IZM67" s="11"/>
      <c r="IZN67" s="11"/>
      <c r="IZO67" s="11"/>
      <c r="IZP67" s="11"/>
      <c r="IZQ67" s="11"/>
      <c r="IZR67" s="11"/>
      <c r="IZS67" s="11"/>
      <c r="IZT67" s="11"/>
      <c r="IZU67" s="11"/>
      <c r="IZV67" s="11"/>
      <c r="IZW67" s="11"/>
      <c r="IZX67" s="11"/>
      <c r="IZY67" s="11"/>
      <c r="IZZ67" s="11"/>
      <c r="JAA67" s="11"/>
      <c r="JAB67" s="11"/>
      <c r="JAC67" s="11"/>
      <c r="JAD67" s="11"/>
      <c r="JAE67" s="11"/>
      <c r="JAF67" s="11"/>
      <c r="JAG67" s="11"/>
      <c r="JAH67" s="11"/>
      <c r="JAI67" s="11"/>
      <c r="JAJ67" s="11"/>
      <c r="JAK67" s="11"/>
      <c r="JAL67" s="11"/>
      <c r="JAM67" s="11"/>
      <c r="JAN67" s="11"/>
      <c r="JAO67" s="11"/>
      <c r="JAP67" s="11"/>
      <c r="JAQ67" s="11"/>
      <c r="JAR67" s="11"/>
      <c r="JAS67" s="11"/>
      <c r="JAT67" s="11"/>
      <c r="JAU67" s="11"/>
      <c r="JAV67" s="11"/>
      <c r="JAW67" s="11"/>
      <c r="JAX67" s="11"/>
      <c r="JAY67" s="11"/>
      <c r="JAZ67" s="11"/>
      <c r="JBA67" s="11"/>
      <c r="JBB67" s="11"/>
      <c r="JBC67" s="11"/>
      <c r="JBD67" s="11"/>
      <c r="JBE67" s="11"/>
      <c r="JBF67" s="11"/>
      <c r="JBG67" s="11"/>
      <c r="JBH67" s="11"/>
      <c r="JBI67" s="11"/>
      <c r="JBJ67" s="11"/>
      <c r="JBK67" s="11"/>
      <c r="JBL67" s="11"/>
      <c r="JBM67" s="11"/>
      <c r="JBN67" s="11"/>
      <c r="JBO67" s="11"/>
      <c r="JBP67" s="11"/>
      <c r="JBQ67" s="11"/>
      <c r="JBR67" s="11"/>
      <c r="JBS67" s="11"/>
      <c r="JBT67" s="11"/>
      <c r="JBU67" s="11"/>
      <c r="JBV67" s="11"/>
      <c r="JBW67" s="11"/>
      <c r="JBX67" s="11"/>
      <c r="JBY67" s="11"/>
      <c r="JBZ67" s="11"/>
      <c r="JCA67" s="11"/>
      <c r="JCB67" s="11"/>
      <c r="JCC67" s="11"/>
      <c r="JCD67" s="11"/>
      <c r="JCE67" s="11"/>
      <c r="JCF67" s="11"/>
      <c r="JCG67" s="11"/>
      <c r="JCH67" s="11"/>
      <c r="JCI67" s="11"/>
      <c r="JCJ67" s="11"/>
      <c r="JCK67" s="11"/>
      <c r="JCL67" s="11"/>
      <c r="JCM67" s="11"/>
      <c r="JCN67" s="11"/>
      <c r="JCO67" s="11"/>
      <c r="JCP67" s="11"/>
      <c r="JCQ67" s="11"/>
      <c r="JCR67" s="11"/>
      <c r="JCS67" s="11"/>
      <c r="JCT67" s="11"/>
      <c r="JCU67" s="11"/>
      <c r="JCV67" s="11"/>
      <c r="JCW67" s="11"/>
      <c r="JCX67" s="11"/>
      <c r="JCY67" s="11"/>
      <c r="JCZ67" s="11"/>
      <c r="JDA67" s="11"/>
      <c r="JDB67" s="11"/>
      <c r="JDC67" s="11"/>
      <c r="JDD67" s="11"/>
      <c r="JDE67" s="11"/>
      <c r="JDF67" s="11"/>
      <c r="JDG67" s="11"/>
      <c r="JDH67" s="11"/>
      <c r="JDI67" s="11"/>
      <c r="JDJ67" s="11"/>
      <c r="JDK67" s="11"/>
      <c r="JDL67" s="11"/>
      <c r="JDM67" s="11"/>
      <c r="JDN67" s="11"/>
      <c r="JDO67" s="11"/>
      <c r="JDP67" s="11"/>
      <c r="JDQ67" s="11"/>
      <c r="JDR67" s="11"/>
      <c r="JDS67" s="11"/>
      <c r="JDT67" s="11"/>
      <c r="JDU67" s="11"/>
      <c r="JDV67" s="11"/>
      <c r="JDW67" s="11"/>
      <c r="JDX67" s="11"/>
      <c r="JDY67" s="11"/>
      <c r="JDZ67" s="11"/>
      <c r="JEA67" s="11"/>
      <c r="JEB67" s="11"/>
      <c r="JEC67" s="11"/>
      <c r="JED67" s="11"/>
      <c r="JEE67" s="11"/>
      <c r="JEF67" s="11"/>
      <c r="JEG67" s="11"/>
      <c r="JEH67" s="11"/>
      <c r="JEI67" s="11"/>
      <c r="JEJ67" s="11"/>
      <c r="JEK67" s="11"/>
      <c r="JEL67" s="11"/>
      <c r="JEM67" s="11"/>
      <c r="JEN67" s="11"/>
      <c r="JEO67" s="11"/>
      <c r="JEP67" s="11"/>
      <c r="JEQ67" s="11"/>
      <c r="JER67" s="11"/>
      <c r="JES67" s="11"/>
      <c r="JET67" s="11"/>
      <c r="JEU67" s="11"/>
      <c r="JEV67" s="11"/>
      <c r="JEW67" s="11"/>
      <c r="JEX67" s="11"/>
      <c r="JEY67" s="11"/>
      <c r="JEZ67" s="11"/>
      <c r="JFA67" s="11"/>
      <c r="JFB67" s="11"/>
      <c r="JFC67" s="11"/>
      <c r="JFD67" s="11"/>
      <c r="JFE67" s="11"/>
      <c r="JFF67" s="11"/>
      <c r="JFG67" s="11"/>
      <c r="JFH67" s="11"/>
      <c r="JFI67" s="11"/>
      <c r="JFJ67" s="11"/>
      <c r="JFK67" s="11"/>
      <c r="JFL67" s="11"/>
      <c r="JFM67" s="11"/>
      <c r="JFN67" s="11"/>
      <c r="JFO67" s="11"/>
      <c r="JFP67" s="11"/>
      <c r="JFQ67" s="11"/>
      <c r="JFR67" s="11"/>
      <c r="JFS67" s="11"/>
      <c r="JFT67" s="11"/>
      <c r="JFU67" s="11"/>
      <c r="JFV67" s="11"/>
      <c r="JFW67" s="11"/>
      <c r="JFX67" s="11"/>
      <c r="JFY67" s="11"/>
      <c r="JFZ67" s="11"/>
      <c r="JGA67" s="11"/>
      <c r="JGB67" s="11"/>
      <c r="JGC67" s="11"/>
      <c r="JGD67" s="11"/>
      <c r="JGE67" s="11"/>
      <c r="JGF67" s="11"/>
      <c r="JGG67" s="11"/>
      <c r="JGH67" s="11"/>
      <c r="JGI67" s="11"/>
      <c r="JGJ67" s="11"/>
      <c r="JGK67" s="11"/>
      <c r="JGL67" s="11"/>
      <c r="JGM67" s="11"/>
      <c r="JGN67" s="11"/>
      <c r="JGO67" s="11"/>
      <c r="JGP67" s="11"/>
      <c r="JGQ67" s="11"/>
      <c r="JGR67" s="11"/>
      <c r="JGS67" s="11"/>
      <c r="JGT67" s="11"/>
      <c r="JGU67" s="11"/>
      <c r="JGV67" s="11"/>
      <c r="JGW67" s="11"/>
      <c r="JGX67" s="11"/>
      <c r="JGY67" s="11"/>
      <c r="JGZ67" s="11"/>
      <c r="JHA67" s="11"/>
      <c r="JHB67" s="11"/>
      <c r="JHC67" s="11"/>
      <c r="JHD67" s="11"/>
      <c r="JHE67" s="11"/>
      <c r="JHF67" s="11"/>
      <c r="JHG67" s="11"/>
      <c r="JHH67" s="11"/>
      <c r="JHI67" s="11"/>
      <c r="JHJ67" s="11"/>
      <c r="JHK67" s="11"/>
      <c r="JHL67" s="11"/>
      <c r="JHM67" s="11"/>
      <c r="JHN67" s="11"/>
      <c r="JHO67" s="11"/>
      <c r="JHP67" s="11"/>
      <c r="JHQ67" s="11"/>
      <c r="JHR67" s="11"/>
      <c r="JHS67" s="11"/>
      <c r="JHT67" s="11"/>
      <c r="JHU67" s="11"/>
      <c r="JHV67" s="11"/>
      <c r="JHW67" s="11"/>
      <c r="JHX67" s="11"/>
      <c r="JHY67" s="11"/>
      <c r="JHZ67" s="11"/>
      <c r="JIA67" s="11"/>
      <c r="JIB67" s="11"/>
      <c r="JIC67" s="11"/>
      <c r="JID67" s="11"/>
      <c r="JIE67" s="11"/>
      <c r="JIF67" s="11"/>
      <c r="JIG67" s="11"/>
      <c r="JIH67" s="11"/>
      <c r="JII67" s="11"/>
      <c r="JIJ67" s="11"/>
      <c r="JIK67" s="11"/>
      <c r="JIL67" s="11"/>
      <c r="JIM67" s="11"/>
      <c r="JIN67" s="11"/>
      <c r="JIO67" s="11"/>
      <c r="JIP67" s="11"/>
      <c r="JIQ67" s="11"/>
      <c r="JIR67" s="11"/>
      <c r="JIS67" s="11"/>
      <c r="JIT67" s="11"/>
      <c r="JIU67" s="11"/>
      <c r="JIV67" s="11"/>
      <c r="JIW67" s="11"/>
      <c r="JIX67" s="11"/>
      <c r="JIY67" s="11"/>
      <c r="JIZ67" s="11"/>
      <c r="JJA67" s="11"/>
      <c r="JJB67" s="11"/>
      <c r="JJC67" s="11"/>
      <c r="JJD67" s="11"/>
      <c r="JJE67" s="11"/>
      <c r="JJF67" s="11"/>
      <c r="JJG67" s="11"/>
      <c r="JJH67" s="11"/>
      <c r="JJI67" s="11"/>
      <c r="JJJ67" s="11"/>
      <c r="JJK67" s="11"/>
      <c r="JJL67" s="11"/>
      <c r="JJM67" s="11"/>
      <c r="JJN67" s="11"/>
      <c r="JJO67" s="11"/>
      <c r="JJP67" s="11"/>
      <c r="JJQ67" s="11"/>
      <c r="JJR67" s="11"/>
      <c r="JJS67" s="11"/>
      <c r="JJT67" s="11"/>
      <c r="JJU67" s="11"/>
      <c r="JJV67" s="11"/>
      <c r="JJW67" s="11"/>
      <c r="JJX67" s="11"/>
      <c r="JJY67" s="11"/>
      <c r="JJZ67" s="11"/>
      <c r="JKA67" s="11"/>
      <c r="JKB67" s="11"/>
      <c r="JKC67" s="11"/>
      <c r="JKD67" s="11"/>
      <c r="JKE67" s="11"/>
      <c r="JKF67" s="11"/>
      <c r="JKG67" s="11"/>
      <c r="JKH67" s="11"/>
      <c r="JKI67" s="11"/>
      <c r="JKJ67" s="11"/>
      <c r="JKK67" s="11"/>
      <c r="JKL67" s="11"/>
      <c r="JKM67" s="11"/>
      <c r="JKN67" s="11"/>
      <c r="JKO67" s="11"/>
      <c r="JKP67" s="11"/>
      <c r="JKQ67" s="11"/>
      <c r="JKR67" s="11"/>
      <c r="JKS67" s="11"/>
      <c r="JKT67" s="11"/>
      <c r="JKU67" s="11"/>
      <c r="JKV67" s="11"/>
      <c r="JKW67" s="11"/>
      <c r="JKX67" s="11"/>
      <c r="JKY67" s="11"/>
      <c r="JKZ67" s="11"/>
      <c r="JLA67" s="11"/>
      <c r="JLB67" s="11"/>
      <c r="JLC67" s="11"/>
      <c r="JLD67" s="11"/>
      <c r="JLE67" s="11"/>
      <c r="JLF67" s="11"/>
      <c r="JLG67" s="11"/>
      <c r="JLH67" s="11"/>
      <c r="JLI67" s="11"/>
      <c r="JLJ67" s="11"/>
      <c r="JLK67" s="11"/>
      <c r="JLL67" s="11"/>
      <c r="JLM67" s="11"/>
      <c r="JLN67" s="11"/>
      <c r="JLO67" s="11"/>
      <c r="JLP67" s="11"/>
      <c r="JLQ67" s="11"/>
      <c r="JLR67" s="11"/>
      <c r="JLS67" s="11"/>
      <c r="JLT67" s="11"/>
      <c r="JLU67" s="11"/>
      <c r="JLV67" s="11"/>
      <c r="JLW67" s="11"/>
      <c r="JLX67" s="11"/>
      <c r="JLY67" s="11"/>
      <c r="JLZ67" s="11"/>
      <c r="JMA67" s="11"/>
      <c r="JMB67" s="11"/>
      <c r="JMC67" s="11"/>
      <c r="JMD67" s="11"/>
      <c r="JME67" s="11"/>
      <c r="JMF67" s="11"/>
      <c r="JMG67" s="11"/>
      <c r="JMH67" s="11"/>
      <c r="JMI67" s="11"/>
      <c r="JMJ67" s="11"/>
      <c r="JMK67" s="11"/>
      <c r="JML67" s="11"/>
      <c r="JMM67" s="11"/>
      <c r="JMN67" s="11"/>
      <c r="JMO67" s="11"/>
      <c r="JMP67" s="11"/>
      <c r="JMQ67" s="11"/>
      <c r="JMR67" s="11"/>
      <c r="JMS67" s="11"/>
      <c r="JMT67" s="11"/>
      <c r="JMU67" s="11"/>
      <c r="JMV67" s="11"/>
      <c r="JMW67" s="11"/>
      <c r="JMX67" s="11"/>
      <c r="JMY67" s="11"/>
      <c r="JMZ67" s="11"/>
      <c r="JNA67" s="11"/>
      <c r="JNB67" s="11"/>
      <c r="JNC67" s="11"/>
      <c r="JND67" s="11"/>
      <c r="JNE67" s="11"/>
      <c r="JNF67" s="11"/>
      <c r="JNG67" s="11"/>
      <c r="JNH67" s="11"/>
      <c r="JNI67" s="11"/>
      <c r="JNJ67" s="11"/>
      <c r="JNK67" s="11"/>
      <c r="JNL67" s="11"/>
      <c r="JNM67" s="11"/>
      <c r="JNN67" s="11"/>
      <c r="JNO67" s="11"/>
      <c r="JNP67" s="11"/>
      <c r="JNQ67" s="11"/>
      <c r="JNR67" s="11"/>
      <c r="JNS67" s="11"/>
      <c r="JNT67" s="11"/>
      <c r="JNU67" s="11"/>
      <c r="JNV67" s="11"/>
      <c r="JNW67" s="11"/>
      <c r="JNX67" s="11"/>
      <c r="JNY67" s="11"/>
      <c r="JNZ67" s="11"/>
      <c r="JOA67" s="11"/>
      <c r="JOB67" s="11"/>
      <c r="JOC67" s="11"/>
      <c r="JOD67" s="11"/>
      <c r="JOE67" s="11"/>
      <c r="JOF67" s="11"/>
      <c r="JOG67" s="11"/>
      <c r="JOH67" s="11"/>
      <c r="JOI67" s="11"/>
      <c r="JOJ67" s="11"/>
      <c r="JOK67" s="11"/>
      <c r="JOL67" s="11"/>
      <c r="JOM67" s="11"/>
      <c r="JON67" s="11"/>
      <c r="JOO67" s="11"/>
      <c r="JOP67" s="11"/>
      <c r="JOQ67" s="11"/>
      <c r="JOR67" s="11"/>
      <c r="JOS67" s="11"/>
      <c r="JOT67" s="11"/>
      <c r="JOU67" s="11"/>
      <c r="JOV67" s="11"/>
      <c r="JOW67" s="11"/>
      <c r="JOX67" s="11"/>
      <c r="JOY67" s="11"/>
      <c r="JOZ67" s="11"/>
      <c r="JPA67" s="11"/>
      <c r="JPB67" s="11"/>
      <c r="JPC67" s="11"/>
      <c r="JPD67" s="11"/>
      <c r="JPE67" s="11"/>
      <c r="JPF67" s="11"/>
      <c r="JPG67" s="11"/>
      <c r="JPH67" s="11"/>
      <c r="JPI67" s="11"/>
      <c r="JPJ67" s="11"/>
      <c r="JPK67" s="11"/>
      <c r="JPL67" s="11"/>
      <c r="JPM67" s="11"/>
      <c r="JPN67" s="11"/>
      <c r="JPO67" s="11"/>
      <c r="JPP67" s="11"/>
      <c r="JPQ67" s="11"/>
      <c r="JPR67" s="11"/>
      <c r="JPS67" s="11"/>
      <c r="JPT67" s="11"/>
      <c r="JPU67" s="11"/>
      <c r="JPV67" s="11"/>
      <c r="JPW67" s="11"/>
      <c r="JPX67" s="11"/>
      <c r="JPY67" s="11"/>
      <c r="JPZ67" s="11"/>
      <c r="JQA67" s="11"/>
      <c r="JQB67" s="11"/>
      <c r="JQC67" s="11"/>
      <c r="JQD67" s="11"/>
      <c r="JQE67" s="11"/>
      <c r="JQF67" s="11"/>
      <c r="JQG67" s="11"/>
      <c r="JQH67" s="11"/>
      <c r="JQI67" s="11"/>
      <c r="JQJ67" s="11"/>
      <c r="JQK67" s="11"/>
      <c r="JQL67" s="11"/>
      <c r="JQM67" s="11"/>
      <c r="JQN67" s="11"/>
      <c r="JQO67" s="11"/>
      <c r="JQP67" s="11"/>
      <c r="JQQ67" s="11"/>
      <c r="JQR67" s="11"/>
      <c r="JQS67" s="11"/>
      <c r="JQT67" s="11"/>
      <c r="JQU67" s="11"/>
      <c r="JQV67" s="11"/>
      <c r="JQW67" s="11"/>
      <c r="JQX67" s="11"/>
      <c r="JQY67" s="11"/>
      <c r="JQZ67" s="11"/>
      <c r="JRA67" s="11"/>
      <c r="JRB67" s="11"/>
      <c r="JRC67" s="11"/>
      <c r="JRD67" s="11"/>
      <c r="JRE67" s="11"/>
      <c r="JRF67" s="11"/>
      <c r="JRG67" s="11"/>
      <c r="JRH67" s="11"/>
      <c r="JRI67" s="11"/>
      <c r="JRJ67" s="11"/>
      <c r="JRK67" s="11"/>
      <c r="JRL67" s="11"/>
      <c r="JRM67" s="11"/>
      <c r="JRN67" s="11"/>
      <c r="JRO67" s="11"/>
      <c r="JRP67" s="11"/>
      <c r="JRQ67" s="11"/>
      <c r="JRR67" s="11"/>
      <c r="JRS67" s="11"/>
      <c r="JRT67" s="11"/>
      <c r="JRU67" s="11"/>
      <c r="JRV67" s="11"/>
      <c r="JRW67" s="11"/>
      <c r="JRX67" s="11"/>
      <c r="JRY67" s="11"/>
      <c r="JRZ67" s="11"/>
      <c r="JSA67" s="11"/>
      <c r="JSB67" s="11"/>
      <c r="JSC67" s="11"/>
      <c r="JSD67" s="11"/>
      <c r="JSE67" s="11"/>
      <c r="JSF67" s="11"/>
      <c r="JSG67" s="11"/>
      <c r="JSH67" s="11"/>
      <c r="JSI67" s="11"/>
      <c r="JSJ67" s="11"/>
      <c r="JSK67" s="11"/>
      <c r="JSL67" s="11"/>
      <c r="JSM67" s="11"/>
      <c r="JSN67" s="11"/>
      <c r="JSO67" s="11"/>
      <c r="JSP67" s="11"/>
      <c r="JSQ67" s="11"/>
      <c r="JSR67" s="11"/>
      <c r="JSS67" s="11"/>
      <c r="JST67" s="11"/>
      <c r="JSU67" s="11"/>
      <c r="JSV67" s="11"/>
      <c r="JSW67" s="11"/>
      <c r="JSX67" s="11"/>
      <c r="JSY67" s="11"/>
      <c r="JSZ67" s="11"/>
      <c r="JTA67" s="11"/>
      <c r="JTB67" s="11"/>
      <c r="JTC67" s="11"/>
      <c r="JTD67" s="11"/>
      <c r="JTE67" s="11"/>
      <c r="JTF67" s="11"/>
      <c r="JTG67" s="11"/>
      <c r="JTH67" s="11"/>
      <c r="JTI67" s="11"/>
      <c r="JTJ67" s="11"/>
      <c r="JTK67" s="11"/>
      <c r="JTL67" s="11"/>
      <c r="JTM67" s="11"/>
      <c r="JTN67" s="11"/>
      <c r="JTO67" s="11"/>
      <c r="JTP67" s="11"/>
      <c r="JTQ67" s="11"/>
      <c r="JTR67" s="11"/>
      <c r="JTS67" s="11"/>
      <c r="JTT67" s="11"/>
      <c r="JTU67" s="11"/>
      <c r="JTV67" s="11"/>
      <c r="JTW67" s="11"/>
      <c r="JTX67" s="11"/>
      <c r="JTY67" s="11"/>
      <c r="JTZ67" s="11"/>
      <c r="JUA67" s="11"/>
      <c r="JUB67" s="11"/>
      <c r="JUC67" s="11"/>
      <c r="JUD67" s="11"/>
      <c r="JUE67" s="11"/>
      <c r="JUF67" s="11"/>
      <c r="JUG67" s="11"/>
      <c r="JUH67" s="11"/>
      <c r="JUI67" s="11"/>
      <c r="JUJ67" s="11"/>
      <c r="JUK67" s="11"/>
      <c r="JUL67" s="11"/>
      <c r="JUM67" s="11"/>
      <c r="JUN67" s="11"/>
      <c r="JUO67" s="11"/>
      <c r="JUP67" s="11"/>
      <c r="JUQ67" s="11"/>
      <c r="JUR67" s="11"/>
      <c r="JUS67" s="11"/>
      <c r="JUT67" s="11"/>
      <c r="JUU67" s="11"/>
      <c r="JUV67" s="11"/>
      <c r="JUW67" s="11"/>
      <c r="JUX67" s="11"/>
      <c r="JUY67" s="11"/>
      <c r="JUZ67" s="11"/>
      <c r="JVA67" s="11"/>
      <c r="JVB67" s="11"/>
      <c r="JVC67" s="11"/>
      <c r="JVD67" s="11"/>
      <c r="JVE67" s="11"/>
      <c r="JVF67" s="11"/>
      <c r="JVG67" s="11"/>
      <c r="JVH67" s="11"/>
      <c r="JVI67" s="11"/>
      <c r="JVJ67" s="11"/>
      <c r="JVK67" s="11"/>
      <c r="JVL67" s="11"/>
      <c r="JVM67" s="11"/>
      <c r="JVN67" s="11"/>
      <c r="JVO67" s="11"/>
      <c r="JVP67" s="11"/>
      <c r="JVQ67" s="11"/>
      <c r="JVR67" s="11"/>
      <c r="JVS67" s="11"/>
      <c r="JVT67" s="11"/>
      <c r="JVU67" s="11"/>
      <c r="JVV67" s="11"/>
      <c r="JVW67" s="11"/>
      <c r="JVX67" s="11"/>
      <c r="JVY67" s="11"/>
      <c r="JVZ67" s="11"/>
      <c r="JWA67" s="11"/>
      <c r="JWB67" s="11"/>
      <c r="JWC67" s="11"/>
      <c r="JWD67" s="11"/>
      <c r="JWE67" s="11"/>
      <c r="JWF67" s="11"/>
      <c r="JWG67" s="11"/>
      <c r="JWH67" s="11"/>
      <c r="JWI67" s="11"/>
      <c r="JWJ67" s="11"/>
      <c r="JWK67" s="11"/>
      <c r="JWL67" s="11"/>
      <c r="JWM67" s="11"/>
      <c r="JWN67" s="11"/>
      <c r="JWO67" s="11"/>
      <c r="JWP67" s="11"/>
      <c r="JWQ67" s="11"/>
      <c r="JWR67" s="11"/>
      <c r="JWS67" s="11"/>
      <c r="JWT67" s="11"/>
      <c r="JWU67" s="11"/>
      <c r="JWV67" s="11"/>
      <c r="JWW67" s="11"/>
      <c r="JWX67" s="11"/>
      <c r="JWY67" s="11"/>
      <c r="JWZ67" s="11"/>
      <c r="JXA67" s="11"/>
      <c r="JXB67" s="11"/>
      <c r="JXC67" s="11"/>
      <c r="JXD67" s="11"/>
      <c r="JXE67" s="11"/>
      <c r="JXF67" s="11"/>
      <c r="JXG67" s="11"/>
      <c r="JXH67" s="11"/>
      <c r="JXI67" s="11"/>
      <c r="JXJ67" s="11"/>
      <c r="JXK67" s="11"/>
      <c r="JXL67" s="11"/>
      <c r="JXM67" s="11"/>
      <c r="JXN67" s="11"/>
      <c r="JXO67" s="11"/>
      <c r="JXP67" s="11"/>
      <c r="JXQ67" s="11"/>
      <c r="JXR67" s="11"/>
      <c r="JXS67" s="11"/>
      <c r="JXT67" s="11"/>
      <c r="JXU67" s="11"/>
      <c r="JXV67" s="11"/>
      <c r="JXW67" s="11"/>
      <c r="JXX67" s="11"/>
      <c r="JXY67" s="11"/>
      <c r="JXZ67" s="11"/>
      <c r="JYA67" s="11"/>
      <c r="JYB67" s="11"/>
      <c r="JYC67" s="11"/>
      <c r="JYD67" s="11"/>
      <c r="JYE67" s="11"/>
      <c r="JYF67" s="11"/>
      <c r="JYG67" s="11"/>
      <c r="JYH67" s="11"/>
      <c r="JYI67" s="11"/>
      <c r="JYJ67" s="11"/>
      <c r="JYK67" s="11"/>
      <c r="JYL67" s="11"/>
      <c r="JYM67" s="11"/>
      <c r="JYN67" s="11"/>
      <c r="JYO67" s="11"/>
      <c r="JYP67" s="11"/>
      <c r="JYQ67" s="11"/>
      <c r="JYR67" s="11"/>
      <c r="JYS67" s="11"/>
      <c r="JYT67" s="11"/>
      <c r="JYU67" s="11"/>
      <c r="JYV67" s="11"/>
      <c r="JYW67" s="11"/>
      <c r="JYX67" s="11"/>
      <c r="JYY67" s="11"/>
      <c r="JYZ67" s="11"/>
      <c r="JZA67" s="11"/>
      <c r="JZB67" s="11"/>
      <c r="JZC67" s="11"/>
      <c r="JZD67" s="11"/>
      <c r="JZE67" s="11"/>
      <c r="JZF67" s="11"/>
      <c r="JZG67" s="11"/>
      <c r="JZH67" s="11"/>
      <c r="JZI67" s="11"/>
      <c r="JZJ67" s="11"/>
      <c r="JZK67" s="11"/>
      <c r="JZL67" s="11"/>
      <c r="JZM67" s="11"/>
      <c r="JZN67" s="11"/>
      <c r="JZO67" s="11"/>
      <c r="JZP67" s="11"/>
      <c r="JZQ67" s="11"/>
      <c r="JZR67" s="11"/>
      <c r="JZS67" s="11"/>
      <c r="JZT67" s="11"/>
      <c r="JZU67" s="11"/>
      <c r="JZV67" s="11"/>
      <c r="JZW67" s="11"/>
      <c r="JZX67" s="11"/>
      <c r="JZY67" s="11"/>
      <c r="JZZ67" s="11"/>
      <c r="KAA67" s="11"/>
      <c r="KAB67" s="11"/>
      <c r="KAC67" s="11"/>
      <c r="KAD67" s="11"/>
      <c r="KAE67" s="11"/>
      <c r="KAF67" s="11"/>
      <c r="KAG67" s="11"/>
      <c r="KAH67" s="11"/>
      <c r="KAI67" s="11"/>
      <c r="KAJ67" s="11"/>
      <c r="KAK67" s="11"/>
      <c r="KAL67" s="11"/>
      <c r="KAM67" s="11"/>
      <c r="KAN67" s="11"/>
      <c r="KAO67" s="11"/>
      <c r="KAP67" s="11"/>
      <c r="KAQ67" s="11"/>
      <c r="KAR67" s="11"/>
      <c r="KAS67" s="11"/>
      <c r="KAT67" s="11"/>
      <c r="KAU67" s="11"/>
      <c r="KAV67" s="11"/>
      <c r="KAW67" s="11"/>
      <c r="KAX67" s="11"/>
      <c r="KAY67" s="11"/>
      <c r="KAZ67" s="11"/>
      <c r="KBA67" s="11"/>
      <c r="KBB67" s="11"/>
      <c r="KBC67" s="11"/>
      <c r="KBD67" s="11"/>
      <c r="KBE67" s="11"/>
      <c r="KBF67" s="11"/>
      <c r="KBG67" s="11"/>
      <c r="KBH67" s="11"/>
      <c r="KBI67" s="11"/>
      <c r="KBJ67" s="11"/>
      <c r="KBK67" s="11"/>
      <c r="KBL67" s="11"/>
      <c r="KBM67" s="11"/>
      <c r="KBN67" s="11"/>
      <c r="KBO67" s="11"/>
      <c r="KBP67" s="11"/>
      <c r="KBQ67" s="11"/>
      <c r="KBR67" s="11"/>
      <c r="KBS67" s="11"/>
      <c r="KBT67" s="11"/>
      <c r="KBU67" s="11"/>
      <c r="KBV67" s="11"/>
      <c r="KBW67" s="11"/>
      <c r="KBX67" s="11"/>
      <c r="KBY67" s="11"/>
      <c r="KBZ67" s="11"/>
      <c r="KCA67" s="11"/>
      <c r="KCB67" s="11"/>
      <c r="KCC67" s="11"/>
      <c r="KCD67" s="11"/>
      <c r="KCE67" s="11"/>
      <c r="KCF67" s="11"/>
      <c r="KCG67" s="11"/>
      <c r="KCH67" s="11"/>
      <c r="KCI67" s="11"/>
      <c r="KCJ67" s="11"/>
      <c r="KCK67" s="11"/>
      <c r="KCL67" s="11"/>
      <c r="KCM67" s="11"/>
      <c r="KCN67" s="11"/>
      <c r="KCO67" s="11"/>
      <c r="KCP67" s="11"/>
      <c r="KCQ67" s="11"/>
      <c r="KCR67" s="11"/>
      <c r="KCS67" s="11"/>
      <c r="KCT67" s="11"/>
      <c r="KCU67" s="11"/>
      <c r="KCV67" s="11"/>
      <c r="KCW67" s="11"/>
      <c r="KCX67" s="11"/>
      <c r="KCY67" s="11"/>
      <c r="KCZ67" s="11"/>
      <c r="KDA67" s="11"/>
      <c r="KDB67" s="11"/>
      <c r="KDC67" s="11"/>
      <c r="KDD67" s="11"/>
      <c r="KDE67" s="11"/>
      <c r="KDF67" s="11"/>
      <c r="KDG67" s="11"/>
      <c r="KDH67" s="11"/>
      <c r="KDI67" s="11"/>
      <c r="KDJ67" s="11"/>
      <c r="KDK67" s="11"/>
      <c r="KDL67" s="11"/>
      <c r="KDM67" s="11"/>
      <c r="KDN67" s="11"/>
      <c r="KDO67" s="11"/>
      <c r="KDP67" s="11"/>
      <c r="KDQ67" s="11"/>
      <c r="KDR67" s="11"/>
      <c r="KDS67" s="11"/>
      <c r="KDT67" s="11"/>
      <c r="KDU67" s="11"/>
      <c r="KDV67" s="11"/>
      <c r="KDW67" s="11"/>
      <c r="KDX67" s="11"/>
      <c r="KDY67" s="11"/>
      <c r="KDZ67" s="11"/>
      <c r="KEA67" s="11"/>
      <c r="KEB67" s="11"/>
      <c r="KEC67" s="11"/>
      <c r="KED67" s="11"/>
      <c r="KEE67" s="11"/>
      <c r="KEF67" s="11"/>
      <c r="KEG67" s="11"/>
      <c r="KEH67" s="11"/>
      <c r="KEI67" s="11"/>
      <c r="KEJ67" s="11"/>
      <c r="KEK67" s="11"/>
      <c r="KEL67" s="11"/>
      <c r="KEM67" s="11"/>
      <c r="KEN67" s="11"/>
      <c r="KEO67" s="11"/>
      <c r="KEP67" s="11"/>
      <c r="KEQ67" s="11"/>
      <c r="KER67" s="11"/>
      <c r="KES67" s="11"/>
      <c r="KET67" s="11"/>
      <c r="KEU67" s="11"/>
      <c r="KEV67" s="11"/>
      <c r="KEW67" s="11"/>
      <c r="KEX67" s="11"/>
      <c r="KEY67" s="11"/>
      <c r="KEZ67" s="11"/>
      <c r="KFA67" s="11"/>
      <c r="KFB67" s="11"/>
      <c r="KFC67" s="11"/>
      <c r="KFD67" s="11"/>
      <c r="KFE67" s="11"/>
      <c r="KFF67" s="11"/>
      <c r="KFG67" s="11"/>
      <c r="KFH67" s="11"/>
      <c r="KFI67" s="11"/>
      <c r="KFJ67" s="11"/>
      <c r="KFK67" s="11"/>
      <c r="KFL67" s="11"/>
      <c r="KFM67" s="11"/>
      <c r="KFN67" s="11"/>
      <c r="KFO67" s="11"/>
      <c r="KFP67" s="11"/>
      <c r="KFQ67" s="11"/>
      <c r="KFR67" s="11"/>
      <c r="KFS67" s="11"/>
      <c r="KFT67" s="11"/>
      <c r="KFU67" s="11"/>
      <c r="KFV67" s="11"/>
      <c r="KFW67" s="11"/>
      <c r="KFX67" s="11"/>
      <c r="KFY67" s="11"/>
      <c r="KFZ67" s="11"/>
      <c r="KGA67" s="11"/>
      <c r="KGB67" s="11"/>
      <c r="KGC67" s="11"/>
      <c r="KGD67" s="11"/>
      <c r="KGE67" s="11"/>
      <c r="KGF67" s="11"/>
      <c r="KGG67" s="11"/>
      <c r="KGH67" s="11"/>
      <c r="KGI67" s="11"/>
      <c r="KGJ67" s="11"/>
      <c r="KGK67" s="11"/>
      <c r="KGL67" s="11"/>
      <c r="KGM67" s="11"/>
      <c r="KGN67" s="11"/>
      <c r="KGO67" s="11"/>
      <c r="KGP67" s="11"/>
      <c r="KGQ67" s="11"/>
      <c r="KGR67" s="11"/>
      <c r="KGS67" s="11"/>
      <c r="KGT67" s="11"/>
      <c r="KGU67" s="11"/>
      <c r="KGV67" s="11"/>
      <c r="KGW67" s="11"/>
      <c r="KGX67" s="11"/>
      <c r="KGY67" s="11"/>
      <c r="KGZ67" s="11"/>
      <c r="KHA67" s="11"/>
      <c r="KHB67" s="11"/>
      <c r="KHC67" s="11"/>
      <c r="KHD67" s="11"/>
      <c r="KHE67" s="11"/>
      <c r="KHF67" s="11"/>
      <c r="KHG67" s="11"/>
      <c r="KHH67" s="11"/>
      <c r="KHI67" s="11"/>
      <c r="KHJ67" s="11"/>
      <c r="KHK67" s="11"/>
      <c r="KHL67" s="11"/>
      <c r="KHM67" s="11"/>
      <c r="KHN67" s="11"/>
      <c r="KHO67" s="11"/>
      <c r="KHP67" s="11"/>
      <c r="KHQ67" s="11"/>
      <c r="KHR67" s="11"/>
      <c r="KHS67" s="11"/>
      <c r="KHT67" s="11"/>
      <c r="KHU67" s="11"/>
      <c r="KHV67" s="11"/>
      <c r="KHW67" s="11"/>
      <c r="KHX67" s="11"/>
      <c r="KHY67" s="11"/>
      <c r="KHZ67" s="11"/>
      <c r="KIA67" s="11"/>
      <c r="KIB67" s="11"/>
      <c r="KIC67" s="11"/>
      <c r="KID67" s="11"/>
      <c r="KIE67" s="11"/>
      <c r="KIF67" s="11"/>
      <c r="KIG67" s="11"/>
      <c r="KIH67" s="11"/>
      <c r="KII67" s="11"/>
      <c r="KIJ67" s="11"/>
      <c r="KIK67" s="11"/>
      <c r="KIL67" s="11"/>
      <c r="KIM67" s="11"/>
      <c r="KIN67" s="11"/>
      <c r="KIO67" s="11"/>
      <c r="KIP67" s="11"/>
      <c r="KIQ67" s="11"/>
      <c r="KIR67" s="11"/>
      <c r="KIS67" s="11"/>
      <c r="KIT67" s="11"/>
      <c r="KIU67" s="11"/>
      <c r="KIV67" s="11"/>
      <c r="KIW67" s="11"/>
      <c r="KIX67" s="11"/>
      <c r="KIY67" s="11"/>
      <c r="KIZ67" s="11"/>
      <c r="KJA67" s="11"/>
      <c r="KJB67" s="11"/>
      <c r="KJC67" s="11"/>
      <c r="KJD67" s="11"/>
      <c r="KJE67" s="11"/>
      <c r="KJF67" s="11"/>
      <c r="KJG67" s="11"/>
      <c r="KJH67" s="11"/>
      <c r="KJI67" s="11"/>
      <c r="KJJ67" s="11"/>
      <c r="KJK67" s="11"/>
      <c r="KJL67" s="11"/>
      <c r="KJM67" s="11"/>
      <c r="KJN67" s="11"/>
      <c r="KJO67" s="11"/>
      <c r="KJP67" s="11"/>
      <c r="KJQ67" s="11"/>
      <c r="KJR67" s="11"/>
      <c r="KJS67" s="11"/>
      <c r="KJT67" s="11"/>
      <c r="KJU67" s="11"/>
      <c r="KJV67" s="11"/>
      <c r="KJW67" s="11"/>
      <c r="KJX67" s="11"/>
      <c r="KJY67" s="11"/>
      <c r="KJZ67" s="11"/>
      <c r="KKA67" s="11"/>
      <c r="KKB67" s="11"/>
      <c r="KKC67" s="11"/>
      <c r="KKD67" s="11"/>
      <c r="KKE67" s="11"/>
      <c r="KKF67" s="11"/>
      <c r="KKG67" s="11"/>
      <c r="KKH67" s="11"/>
      <c r="KKI67" s="11"/>
      <c r="KKJ67" s="11"/>
      <c r="KKK67" s="11"/>
      <c r="KKL67" s="11"/>
      <c r="KKM67" s="11"/>
      <c r="KKN67" s="11"/>
      <c r="KKO67" s="11"/>
      <c r="KKP67" s="11"/>
      <c r="KKQ67" s="11"/>
      <c r="KKR67" s="11"/>
      <c r="KKS67" s="11"/>
      <c r="KKT67" s="11"/>
      <c r="KKU67" s="11"/>
      <c r="KKV67" s="11"/>
      <c r="KKW67" s="11"/>
      <c r="KKX67" s="11"/>
      <c r="KKY67" s="11"/>
      <c r="KKZ67" s="11"/>
      <c r="KLA67" s="11"/>
      <c r="KLB67" s="11"/>
      <c r="KLC67" s="11"/>
      <c r="KLD67" s="11"/>
      <c r="KLE67" s="11"/>
      <c r="KLF67" s="11"/>
      <c r="KLG67" s="11"/>
      <c r="KLH67" s="11"/>
      <c r="KLI67" s="11"/>
      <c r="KLJ67" s="11"/>
      <c r="KLK67" s="11"/>
      <c r="KLL67" s="11"/>
      <c r="KLM67" s="11"/>
      <c r="KLN67" s="11"/>
      <c r="KLO67" s="11"/>
      <c r="KLP67" s="11"/>
      <c r="KLQ67" s="11"/>
      <c r="KLR67" s="11"/>
      <c r="KLS67" s="11"/>
      <c r="KLT67" s="11"/>
      <c r="KLU67" s="11"/>
      <c r="KLV67" s="11"/>
      <c r="KLW67" s="11"/>
      <c r="KLX67" s="11"/>
      <c r="KLY67" s="11"/>
      <c r="KLZ67" s="11"/>
      <c r="KMA67" s="11"/>
      <c r="KMB67" s="11"/>
      <c r="KMC67" s="11"/>
      <c r="KMD67" s="11"/>
      <c r="KME67" s="11"/>
      <c r="KMF67" s="11"/>
      <c r="KMG67" s="11"/>
      <c r="KMH67" s="11"/>
      <c r="KMI67" s="11"/>
      <c r="KMJ67" s="11"/>
      <c r="KMK67" s="11"/>
      <c r="KML67" s="11"/>
      <c r="KMM67" s="11"/>
      <c r="KMN67" s="11"/>
      <c r="KMO67" s="11"/>
      <c r="KMP67" s="11"/>
      <c r="KMQ67" s="11"/>
      <c r="KMR67" s="11"/>
      <c r="KMS67" s="11"/>
      <c r="KMT67" s="11"/>
      <c r="KMU67" s="11"/>
      <c r="KMV67" s="11"/>
      <c r="KMW67" s="11"/>
      <c r="KMX67" s="11"/>
      <c r="KMY67" s="11"/>
      <c r="KMZ67" s="11"/>
      <c r="KNA67" s="11"/>
      <c r="KNB67" s="11"/>
      <c r="KNC67" s="11"/>
      <c r="KND67" s="11"/>
      <c r="KNE67" s="11"/>
      <c r="KNF67" s="11"/>
      <c r="KNG67" s="11"/>
      <c r="KNH67" s="11"/>
      <c r="KNI67" s="11"/>
      <c r="KNJ67" s="11"/>
      <c r="KNK67" s="11"/>
      <c r="KNL67" s="11"/>
      <c r="KNM67" s="11"/>
      <c r="KNN67" s="11"/>
      <c r="KNO67" s="11"/>
      <c r="KNP67" s="11"/>
      <c r="KNQ67" s="11"/>
      <c r="KNR67" s="11"/>
      <c r="KNS67" s="11"/>
      <c r="KNT67" s="11"/>
      <c r="KNU67" s="11"/>
      <c r="KNV67" s="11"/>
      <c r="KNW67" s="11"/>
      <c r="KNX67" s="11"/>
      <c r="KNY67" s="11"/>
      <c r="KNZ67" s="11"/>
      <c r="KOA67" s="11"/>
      <c r="KOB67" s="11"/>
      <c r="KOC67" s="11"/>
      <c r="KOD67" s="11"/>
      <c r="KOE67" s="11"/>
      <c r="KOF67" s="11"/>
      <c r="KOG67" s="11"/>
      <c r="KOH67" s="11"/>
      <c r="KOI67" s="11"/>
      <c r="KOJ67" s="11"/>
      <c r="KOK67" s="11"/>
      <c r="KOL67" s="11"/>
      <c r="KOM67" s="11"/>
      <c r="KON67" s="11"/>
      <c r="KOO67" s="11"/>
      <c r="KOP67" s="11"/>
      <c r="KOQ67" s="11"/>
      <c r="KOR67" s="11"/>
      <c r="KOS67" s="11"/>
      <c r="KOT67" s="11"/>
      <c r="KOU67" s="11"/>
      <c r="KOV67" s="11"/>
      <c r="KOW67" s="11"/>
      <c r="KOX67" s="11"/>
      <c r="KOY67" s="11"/>
      <c r="KOZ67" s="11"/>
      <c r="KPA67" s="11"/>
      <c r="KPB67" s="11"/>
      <c r="KPC67" s="11"/>
      <c r="KPD67" s="11"/>
      <c r="KPE67" s="11"/>
      <c r="KPF67" s="11"/>
      <c r="KPG67" s="11"/>
      <c r="KPH67" s="11"/>
      <c r="KPI67" s="11"/>
      <c r="KPJ67" s="11"/>
      <c r="KPK67" s="11"/>
      <c r="KPL67" s="11"/>
      <c r="KPM67" s="11"/>
      <c r="KPN67" s="11"/>
      <c r="KPO67" s="11"/>
      <c r="KPP67" s="11"/>
      <c r="KPQ67" s="11"/>
      <c r="KPR67" s="11"/>
      <c r="KPS67" s="11"/>
      <c r="KPT67" s="11"/>
      <c r="KPU67" s="11"/>
      <c r="KPV67" s="11"/>
      <c r="KPW67" s="11"/>
      <c r="KPX67" s="11"/>
      <c r="KPY67" s="11"/>
      <c r="KPZ67" s="11"/>
      <c r="KQA67" s="11"/>
      <c r="KQB67" s="11"/>
      <c r="KQC67" s="11"/>
      <c r="KQD67" s="11"/>
      <c r="KQE67" s="11"/>
      <c r="KQF67" s="11"/>
      <c r="KQG67" s="11"/>
      <c r="KQH67" s="11"/>
      <c r="KQI67" s="11"/>
      <c r="KQJ67" s="11"/>
      <c r="KQK67" s="11"/>
      <c r="KQL67" s="11"/>
      <c r="KQM67" s="11"/>
      <c r="KQN67" s="11"/>
      <c r="KQO67" s="11"/>
      <c r="KQP67" s="11"/>
      <c r="KQQ67" s="11"/>
      <c r="KQR67" s="11"/>
      <c r="KQS67" s="11"/>
      <c r="KQT67" s="11"/>
      <c r="KQU67" s="11"/>
      <c r="KQV67" s="11"/>
      <c r="KQW67" s="11"/>
      <c r="KQX67" s="11"/>
      <c r="KQY67" s="11"/>
      <c r="KQZ67" s="11"/>
      <c r="KRA67" s="11"/>
      <c r="KRB67" s="11"/>
      <c r="KRC67" s="11"/>
      <c r="KRD67" s="11"/>
      <c r="KRE67" s="11"/>
      <c r="KRF67" s="11"/>
      <c r="KRG67" s="11"/>
      <c r="KRH67" s="11"/>
      <c r="KRI67" s="11"/>
      <c r="KRJ67" s="11"/>
      <c r="KRK67" s="11"/>
      <c r="KRL67" s="11"/>
      <c r="KRM67" s="11"/>
      <c r="KRN67" s="11"/>
      <c r="KRO67" s="11"/>
      <c r="KRP67" s="11"/>
      <c r="KRQ67" s="11"/>
      <c r="KRR67" s="11"/>
      <c r="KRS67" s="11"/>
      <c r="KRT67" s="11"/>
      <c r="KRU67" s="11"/>
      <c r="KRV67" s="11"/>
      <c r="KRW67" s="11"/>
      <c r="KRX67" s="11"/>
      <c r="KRY67" s="11"/>
      <c r="KRZ67" s="11"/>
      <c r="KSA67" s="11"/>
      <c r="KSB67" s="11"/>
      <c r="KSC67" s="11"/>
      <c r="KSD67" s="11"/>
      <c r="KSE67" s="11"/>
      <c r="KSF67" s="11"/>
      <c r="KSG67" s="11"/>
      <c r="KSH67" s="11"/>
      <c r="KSI67" s="11"/>
      <c r="KSJ67" s="11"/>
      <c r="KSK67" s="11"/>
      <c r="KSL67" s="11"/>
      <c r="KSM67" s="11"/>
      <c r="KSN67" s="11"/>
      <c r="KSO67" s="11"/>
      <c r="KSP67" s="11"/>
      <c r="KSQ67" s="11"/>
      <c r="KSR67" s="11"/>
      <c r="KSS67" s="11"/>
      <c r="KST67" s="11"/>
      <c r="KSU67" s="11"/>
      <c r="KSV67" s="11"/>
      <c r="KSW67" s="11"/>
      <c r="KSX67" s="11"/>
      <c r="KSY67" s="11"/>
      <c r="KSZ67" s="11"/>
      <c r="KTA67" s="11"/>
      <c r="KTB67" s="11"/>
      <c r="KTC67" s="11"/>
      <c r="KTD67" s="11"/>
      <c r="KTE67" s="11"/>
      <c r="KTF67" s="11"/>
      <c r="KTG67" s="11"/>
      <c r="KTH67" s="11"/>
      <c r="KTI67" s="11"/>
      <c r="KTJ67" s="11"/>
      <c r="KTK67" s="11"/>
      <c r="KTL67" s="11"/>
      <c r="KTM67" s="11"/>
      <c r="KTN67" s="11"/>
      <c r="KTO67" s="11"/>
      <c r="KTP67" s="11"/>
      <c r="KTQ67" s="11"/>
      <c r="KTR67" s="11"/>
      <c r="KTS67" s="11"/>
      <c r="KTT67" s="11"/>
      <c r="KTU67" s="11"/>
      <c r="KTV67" s="11"/>
      <c r="KTW67" s="11"/>
      <c r="KTX67" s="11"/>
      <c r="KTY67" s="11"/>
      <c r="KTZ67" s="11"/>
      <c r="KUA67" s="11"/>
      <c r="KUB67" s="11"/>
      <c r="KUC67" s="11"/>
      <c r="KUD67" s="11"/>
      <c r="KUE67" s="11"/>
      <c r="KUF67" s="11"/>
      <c r="KUG67" s="11"/>
      <c r="KUH67" s="11"/>
      <c r="KUI67" s="11"/>
      <c r="KUJ67" s="11"/>
      <c r="KUK67" s="11"/>
      <c r="KUL67" s="11"/>
      <c r="KUM67" s="11"/>
      <c r="KUN67" s="11"/>
      <c r="KUO67" s="11"/>
      <c r="KUP67" s="11"/>
      <c r="KUQ67" s="11"/>
      <c r="KUR67" s="11"/>
      <c r="KUS67" s="11"/>
      <c r="KUT67" s="11"/>
      <c r="KUU67" s="11"/>
      <c r="KUV67" s="11"/>
      <c r="KUW67" s="11"/>
      <c r="KUX67" s="11"/>
      <c r="KUY67" s="11"/>
      <c r="KUZ67" s="11"/>
      <c r="KVA67" s="11"/>
      <c r="KVB67" s="11"/>
      <c r="KVC67" s="11"/>
      <c r="KVD67" s="11"/>
      <c r="KVE67" s="11"/>
      <c r="KVF67" s="11"/>
      <c r="KVG67" s="11"/>
      <c r="KVH67" s="11"/>
      <c r="KVI67" s="11"/>
      <c r="KVJ67" s="11"/>
      <c r="KVK67" s="11"/>
      <c r="KVL67" s="11"/>
      <c r="KVM67" s="11"/>
      <c r="KVN67" s="11"/>
      <c r="KVO67" s="11"/>
      <c r="KVP67" s="11"/>
      <c r="KVQ67" s="11"/>
      <c r="KVR67" s="11"/>
      <c r="KVS67" s="11"/>
      <c r="KVT67" s="11"/>
      <c r="KVU67" s="11"/>
      <c r="KVV67" s="11"/>
      <c r="KVW67" s="11"/>
      <c r="KVX67" s="11"/>
      <c r="KVY67" s="11"/>
      <c r="KVZ67" s="11"/>
      <c r="KWA67" s="11"/>
      <c r="KWB67" s="11"/>
      <c r="KWC67" s="11"/>
      <c r="KWD67" s="11"/>
      <c r="KWE67" s="11"/>
      <c r="KWF67" s="11"/>
      <c r="KWG67" s="11"/>
      <c r="KWH67" s="11"/>
      <c r="KWI67" s="11"/>
      <c r="KWJ67" s="11"/>
      <c r="KWK67" s="11"/>
      <c r="KWL67" s="11"/>
      <c r="KWM67" s="11"/>
      <c r="KWN67" s="11"/>
      <c r="KWO67" s="11"/>
      <c r="KWP67" s="11"/>
      <c r="KWQ67" s="11"/>
      <c r="KWR67" s="11"/>
      <c r="KWS67" s="11"/>
      <c r="KWT67" s="11"/>
      <c r="KWU67" s="11"/>
      <c r="KWV67" s="11"/>
      <c r="KWW67" s="11"/>
      <c r="KWX67" s="11"/>
      <c r="KWY67" s="11"/>
      <c r="KWZ67" s="11"/>
      <c r="KXA67" s="11"/>
      <c r="KXB67" s="11"/>
      <c r="KXC67" s="11"/>
      <c r="KXD67" s="11"/>
      <c r="KXE67" s="11"/>
      <c r="KXF67" s="11"/>
      <c r="KXG67" s="11"/>
      <c r="KXH67" s="11"/>
      <c r="KXI67" s="11"/>
      <c r="KXJ67" s="11"/>
      <c r="KXK67" s="11"/>
      <c r="KXL67" s="11"/>
      <c r="KXM67" s="11"/>
      <c r="KXN67" s="11"/>
      <c r="KXO67" s="11"/>
      <c r="KXP67" s="11"/>
      <c r="KXQ67" s="11"/>
      <c r="KXR67" s="11"/>
      <c r="KXS67" s="11"/>
      <c r="KXT67" s="11"/>
      <c r="KXU67" s="11"/>
      <c r="KXV67" s="11"/>
      <c r="KXW67" s="11"/>
      <c r="KXX67" s="11"/>
      <c r="KXY67" s="11"/>
      <c r="KXZ67" s="11"/>
      <c r="KYA67" s="11"/>
      <c r="KYB67" s="11"/>
      <c r="KYC67" s="11"/>
      <c r="KYD67" s="11"/>
      <c r="KYE67" s="11"/>
      <c r="KYF67" s="11"/>
      <c r="KYG67" s="11"/>
      <c r="KYH67" s="11"/>
      <c r="KYI67" s="11"/>
      <c r="KYJ67" s="11"/>
      <c r="KYK67" s="11"/>
      <c r="KYL67" s="11"/>
      <c r="KYM67" s="11"/>
      <c r="KYN67" s="11"/>
      <c r="KYO67" s="11"/>
      <c r="KYP67" s="11"/>
      <c r="KYQ67" s="11"/>
      <c r="KYR67" s="11"/>
      <c r="KYS67" s="11"/>
      <c r="KYT67" s="11"/>
      <c r="KYU67" s="11"/>
      <c r="KYV67" s="11"/>
      <c r="KYW67" s="11"/>
      <c r="KYX67" s="11"/>
      <c r="KYY67" s="11"/>
      <c r="KYZ67" s="11"/>
      <c r="KZA67" s="11"/>
      <c r="KZB67" s="11"/>
      <c r="KZC67" s="11"/>
      <c r="KZD67" s="11"/>
      <c r="KZE67" s="11"/>
      <c r="KZF67" s="11"/>
      <c r="KZG67" s="11"/>
      <c r="KZH67" s="11"/>
      <c r="KZI67" s="11"/>
      <c r="KZJ67" s="11"/>
      <c r="KZK67" s="11"/>
      <c r="KZL67" s="11"/>
      <c r="KZM67" s="11"/>
      <c r="KZN67" s="11"/>
      <c r="KZO67" s="11"/>
      <c r="KZP67" s="11"/>
      <c r="KZQ67" s="11"/>
      <c r="KZR67" s="11"/>
      <c r="KZS67" s="11"/>
      <c r="KZT67" s="11"/>
      <c r="KZU67" s="11"/>
      <c r="KZV67" s="11"/>
      <c r="KZW67" s="11"/>
      <c r="KZX67" s="11"/>
      <c r="KZY67" s="11"/>
      <c r="KZZ67" s="11"/>
      <c r="LAA67" s="11"/>
      <c r="LAB67" s="11"/>
      <c r="LAC67" s="11"/>
      <c r="LAD67" s="11"/>
      <c r="LAE67" s="11"/>
      <c r="LAF67" s="11"/>
      <c r="LAG67" s="11"/>
      <c r="LAH67" s="11"/>
      <c r="LAI67" s="11"/>
      <c r="LAJ67" s="11"/>
      <c r="LAK67" s="11"/>
      <c r="LAL67" s="11"/>
      <c r="LAM67" s="11"/>
      <c r="LAN67" s="11"/>
      <c r="LAO67" s="11"/>
      <c r="LAP67" s="11"/>
      <c r="LAQ67" s="11"/>
      <c r="LAR67" s="11"/>
      <c r="LAS67" s="11"/>
      <c r="LAT67" s="11"/>
      <c r="LAU67" s="11"/>
      <c r="LAV67" s="11"/>
      <c r="LAW67" s="11"/>
      <c r="LAX67" s="11"/>
      <c r="LAY67" s="11"/>
      <c r="LAZ67" s="11"/>
      <c r="LBA67" s="11"/>
      <c r="LBB67" s="11"/>
      <c r="LBC67" s="11"/>
      <c r="LBD67" s="11"/>
      <c r="LBE67" s="11"/>
      <c r="LBF67" s="11"/>
      <c r="LBG67" s="11"/>
      <c r="LBH67" s="11"/>
      <c r="LBI67" s="11"/>
      <c r="LBJ67" s="11"/>
      <c r="LBK67" s="11"/>
      <c r="LBL67" s="11"/>
      <c r="LBM67" s="11"/>
      <c r="LBN67" s="11"/>
      <c r="LBO67" s="11"/>
      <c r="LBP67" s="11"/>
      <c r="LBQ67" s="11"/>
      <c r="LBR67" s="11"/>
      <c r="LBS67" s="11"/>
      <c r="LBT67" s="11"/>
      <c r="LBU67" s="11"/>
      <c r="LBV67" s="11"/>
      <c r="LBW67" s="11"/>
      <c r="LBX67" s="11"/>
      <c r="LBY67" s="11"/>
      <c r="LBZ67" s="11"/>
      <c r="LCA67" s="11"/>
      <c r="LCB67" s="11"/>
      <c r="LCC67" s="11"/>
      <c r="LCD67" s="11"/>
      <c r="LCE67" s="11"/>
      <c r="LCF67" s="11"/>
      <c r="LCG67" s="11"/>
      <c r="LCH67" s="11"/>
      <c r="LCI67" s="11"/>
      <c r="LCJ67" s="11"/>
      <c r="LCK67" s="11"/>
      <c r="LCL67" s="11"/>
      <c r="LCM67" s="11"/>
      <c r="LCN67" s="11"/>
      <c r="LCO67" s="11"/>
      <c r="LCP67" s="11"/>
      <c r="LCQ67" s="11"/>
      <c r="LCR67" s="11"/>
      <c r="LCS67" s="11"/>
      <c r="LCT67" s="11"/>
      <c r="LCU67" s="11"/>
      <c r="LCV67" s="11"/>
      <c r="LCW67" s="11"/>
      <c r="LCX67" s="11"/>
      <c r="LCY67" s="11"/>
      <c r="LCZ67" s="11"/>
      <c r="LDA67" s="11"/>
      <c r="LDB67" s="11"/>
      <c r="LDC67" s="11"/>
      <c r="LDD67" s="11"/>
      <c r="LDE67" s="11"/>
      <c r="LDF67" s="11"/>
      <c r="LDG67" s="11"/>
      <c r="LDH67" s="11"/>
      <c r="LDI67" s="11"/>
      <c r="LDJ67" s="11"/>
      <c r="LDK67" s="11"/>
      <c r="LDL67" s="11"/>
      <c r="LDM67" s="11"/>
      <c r="LDN67" s="11"/>
      <c r="LDO67" s="11"/>
      <c r="LDP67" s="11"/>
      <c r="LDQ67" s="11"/>
      <c r="LDR67" s="11"/>
      <c r="LDS67" s="11"/>
      <c r="LDT67" s="11"/>
      <c r="LDU67" s="11"/>
      <c r="LDV67" s="11"/>
      <c r="LDW67" s="11"/>
      <c r="LDX67" s="11"/>
      <c r="LDY67" s="11"/>
      <c r="LDZ67" s="11"/>
      <c r="LEA67" s="11"/>
      <c r="LEB67" s="11"/>
      <c r="LEC67" s="11"/>
      <c r="LED67" s="11"/>
      <c r="LEE67" s="11"/>
      <c r="LEF67" s="11"/>
      <c r="LEG67" s="11"/>
      <c r="LEH67" s="11"/>
      <c r="LEI67" s="11"/>
      <c r="LEJ67" s="11"/>
      <c r="LEK67" s="11"/>
      <c r="LEL67" s="11"/>
      <c r="LEM67" s="11"/>
      <c r="LEN67" s="11"/>
      <c r="LEO67" s="11"/>
      <c r="LEP67" s="11"/>
      <c r="LEQ67" s="11"/>
      <c r="LER67" s="11"/>
      <c r="LES67" s="11"/>
      <c r="LET67" s="11"/>
      <c r="LEU67" s="11"/>
      <c r="LEV67" s="11"/>
      <c r="LEW67" s="11"/>
      <c r="LEX67" s="11"/>
      <c r="LEY67" s="11"/>
      <c r="LEZ67" s="11"/>
      <c r="LFA67" s="11"/>
      <c r="LFB67" s="11"/>
      <c r="LFC67" s="11"/>
      <c r="LFD67" s="11"/>
      <c r="LFE67" s="11"/>
      <c r="LFF67" s="11"/>
      <c r="LFG67" s="11"/>
      <c r="LFH67" s="11"/>
      <c r="LFI67" s="11"/>
      <c r="LFJ67" s="11"/>
      <c r="LFK67" s="11"/>
      <c r="LFL67" s="11"/>
      <c r="LFM67" s="11"/>
      <c r="LFN67" s="11"/>
      <c r="LFO67" s="11"/>
      <c r="LFP67" s="11"/>
      <c r="LFQ67" s="11"/>
      <c r="LFR67" s="11"/>
      <c r="LFS67" s="11"/>
      <c r="LFT67" s="11"/>
      <c r="LFU67" s="11"/>
      <c r="LFV67" s="11"/>
      <c r="LFW67" s="11"/>
      <c r="LFX67" s="11"/>
      <c r="LFY67" s="11"/>
      <c r="LFZ67" s="11"/>
      <c r="LGA67" s="11"/>
      <c r="LGB67" s="11"/>
      <c r="LGC67" s="11"/>
      <c r="LGD67" s="11"/>
      <c r="LGE67" s="11"/>
      <c r="LGF67" s="11"/>
      <c r="LGG67" s="11"/>
      <c r="LGH67" s="11"/>
      <c r="LGI67" s="11"/>
      <c r="LGJ67" s="11"/>
      <c r="LGK67" s="11"/>
      <c r="LGL67" s="11"/>
      <c r="LGM67" s="11"/>
      <c r="LGN67" s="11"/>
      <c r="LGO67" s="11"/>
      <c r="LGP67" s="11"/>
      <c r="LGQ67" s="11"/>
      <c r="LGR67" s="11"/>
      <c r="LGS67" s="11"/>
      <c r="LGT67" s="11"/>
      <c r="LGU67" s="11"/>
      <c r="LGV67" s="11"/>
      <c r="LGW67" s="11"/>
      <c r="LGX67" s="11"/>
      <c r="LGY67" s="11"/>
      <c r="LGZ67" s="11"/>
      <c r="LHA67" s="11"/>
      <c r="LHB67" s="11"/>
      <c r="LHC67" s="11"/>
      <c r="LHD67" s="11"/>
      <c r="LHE67" s="11"/>
      <c r="LHF67" s="11"/>
      <c r="LHG67" s="11"/>
      <c r="LHH67" s="11"/>
      <c r="LHI67" s="11"/>
      <c r="LHJ67" s="11"/>
      <c r="LHK67" s="11"/>
      <c r="LHL67" s="11"/>
      <c r="LHM67" s="11"/>
      <c r="LHN67" s="11"/>
      <c r="LHO67" s="11"/>
      <c r="LHP67" s="11"/>
      <c r="LHQ67" s="11"/>
      <c r="LHR67" s="11"/>
      <c r="LHS67" s="11"/>
      <c r="LHT67" s="11"/>
      <c r="LHU67" s="11"/>
      <c r="LHV67" s="11"/>
      <c r="LHW67" s="11"/>
      <c r="LHX67" s="11"/>
      <c r="LHY67" s="11"/>
      <c r="LHZ67" s="11"/>
      <c r="LIA67" s="11"/>
      <c r="LIB67" s="11"/>
      <c r="LIC67" s="11"/>
      <c r="LID67" s="11"/>
      <c r="LIE67" s="11"/>
      <c r="LIF67" s="11"/>
      <c r="LIG67" s="11"/>
      <c r="LIH67" s="11"/>
      <c r="LII67" s="11"/>
      <c r="LIJ67" s="11"/>
      <c r="LIK67" s="11"/>
      <c r="LIL67" s="11"/>
      <c r="LIM67" s="11"/>
      <c r="LIN67" s="11"/>
      <c r="LIO67" s="11"/>
      <c r="LIP67" s="11"/>
      <c r="LIQ67" s="11"/>
      <c r="LIR67" s="11"/>
      <c r="LIS67" s="11"/>
      <c r="LIT67" s="11"/>
      <c r="LIU67" s="11"/>
      <c r="LIV67" s="11"/>
      <c r="LIW67" s="11"/>
      <c r="LIX67" s="11"/>
      <c r="LIY67" s="11"/>
      <c r="LIZ67" s="11"/>
      <c r="LJA67" s="11"/>
      <c r="LJB67" s="11"/>
      <c r="LJC67" s="11"/>
      <c r="LJD67" s="11"/>
      <c r="LJE67" s="11"/>
      <c r="LJF67" s="11"/>
      <c r="LJG67" s="11"/>
      <c r="LJH67" s="11"/>
      <c r="LJI67" s="11"/>
      <c r="LJJ67" s="11"/>
      <c r="LJK67" s="11"/>
      <c r="LJL67" s="11"/>
      <c r="LJM67" s="11"/>
      <c r="LJN67" s="11"/>
      <c r="LJO67" s="11"/>
      <c r="LJP67" s="11"/>
      <c r="LJQ67" s="11"/>
      <c r="LJR67" s="11"/>
      <c r="LJS67" s="11"/>
      <c r="LJT67" s="11"/>
      <c r="LJU67" s="11"/>
      <c r="LJV67" s="11"/>
      <c r="LJW67" s="11"/>
      <c r="LJX67" s="11"/>
      <c r="LJY67" s="11"/>
      <c r="LJZ67" s="11"/>
      <c r="LKA67" s="11"/>
      <c r="LKB67" s="11"/>
      <c r="LKC67" s="11"/>
      <c r="LKD67" s="11"/>
      <c r="LKE67" s="11"/>
      <c r="LKF67" s="11"/>
      <c r="LKG67" s="11"/>
      <c r="LKH67" s="11"/>
      <c r="LKI67" s="11"/>
      <c r="LKJ67" s="11"/>
      <c r="LKK67" s="11"/>
      <c r="LKL67" s="11"/>
      <c r="LKM67" s="11"/>
      <c r="LKN67" s="11"/>
      <c r="LKO67" s="11"/>
      <c r="LKP67" s="11"/>
      <c r="LKQ67" s="11"/>
      <c r="LKR67" s="11"/>
      <c r="LKS67" s="11"/>
      <c r="LKT67" s="11"/>
      <c r="LKU67" s="11"/>
      <c r="LKV67" s="11"/>
      <c r="LKW67" s="11"/>
      <c r="LKX67" s="11"/>
      <c r="LKY67" s="11"/>
      <c r="LKZ67" s="11"/>
      <c r="LLA67" s="11"/>
      <c r="LLB67" s="11"/>
      <c r="LLC67" s="11"/>
      <c r="LLD67" s="11"/>
      <c r="LLE67" s="11"/>
      <c r="LLF67" s="11"/>
      <c r="LLG67" s="11"/>
      <c r="LLH67" s="11"/>
      <c r="LLI67" s="11"/>
      <c r="LLJ67" s="11"/>
      <c r="LLK67" s="11"/>
      <c r="LLL67" s="11"/>
      <c r="LLM67" s="11"/>
      <c r="LLN67" s="11"/>
      <c r="LLO67" s="11"/>
      <c r="LLP67" s="11"/>
      <c r="LLQ67" s="11"/>
      <c r="LLR67" s="11"/>
      <c r="LLS67" s="11"/>
      <c r="LLT67" s="11"/>
      <c r="LLU67" s="11"/>
      <c r="LLV67" s="11"/>
      <c r="LLW67" s="11"/>
      <c r="LLX67" s="11"/>
      <c r="LLY67" s="11"/>
      <c r="LLZ67" s="11"/>
      <c r="LMA67" s="11"/>
      <c r="LMB67" s="11"/>
      <c r="LMC67" s="11"/>
      <c r="LMD67" s="11"/>
      <c r="LME67" s="11"/>
      <c r="LMF67" s="11"/>
      <c r="LMG67" s="11"/>
      <c r="LMH67" s="11"/>
      <c r="LMI67" s="11"/>
      <c r="LMJ67" s="11"/>
      <c r="LMK67" s="11"/>
      <c r="LML67" s="11"/>
      <c r="LMM67" s="11"/>
      <c r="LMN67" s="11"/>
      <c r="LMO67" s="11"/>
      <c r="LMP67" s="11"/>
      <c r="LMQ67" s="11"/>
      <c r="LMR67" s="11"/>
      <c r="LMS67" s="11"/>
      <c r="LMT67" s="11"/>
      <c r="LMU67" s="11"/>
      <c r="LMV67" s="11"/>
      <c r="LMW67" s="11"/>
      <c r="LMX67" s="11"/>
      <c r="LMY67" s="11"/>
      <c r="LMZ67" s="11"/>
      <c r="LNA67" s="11"/>
      <c r="LNB67" s="11"/>
      <c r="LNC67" s="11"/>
      <c r="LND67" s="11"/>
      <c r="LNE67" s="11"/>
      <c r="LNF67" s="11"/>
      <c r="LNG67" s="11"/>
      <c r="LNH67" s="11"/>
      <c r="LNI67" s="11"/>
      <c r="LNJ67" s="11"/>
      <c r="LNK67" s="11"/>
      <c r="LNL67" s="11"/>
      <c r="LNM67" s="11"/>
      <c r="LNN67" s="11"/>
      <c r="LNO67" s="11"/>
      <c r="LNP67" s="11"/>
      <c r="LNQ67" s="11"/>
      <c r="LNR67" s="11"/>
      <c r="LNS67" s="11"/>
      <c r="LNT67" s="11"/>
      <c r="LNU67" s="11"/>
      <c r="LNV67" s="11"/>
      <c r="LNW67" s="11"/>
      <c r="LNX67" s="11"/>
      <c r="LNY67" s="11"/>
      <c r="LNZ67" s="11"/>
      <c r="LOA67" s="11"/>
      <c r="LOB67" s="11"/>
      <c r="LOC67" s="11"/>
      <c r="LOD67" s="11"/>
      <c r="LOE67" s="11"/>
      <c r="LOF67" s="11"/>
      <c r="LOG67" s="11"/>
      <c r="LOH67" s="11"/>
      <c r="LOI67" s="11"/>
      <c r="LOJ67" s="11"/>
      <c r="LOK67" s="11"/>
      <c r="LOL67" s="11"/>
      <c r="LOM67" s="11"/>
      <c r="LON67" s="11"/>
      <c r="LOO67" s="11"/>
      <c r="LOP67" s="11"/>
      <c r="LOQ67" s="11"/>
      <c r="LOR67" s="11"/>
      <c r="LOS67" s="11"/>
      <c r="LOT67" s="11"/>
      <c r="LOU67" s="11"/>
      <c r="LOV67" s="11"/>
      <c r="LOW67" s="11"/>
      <c r="LOX67" s="11"/>
      <c r="LOY67" s="11"/>
      <c r="LOZ67" s="11"/>
      <c r="LPA67" s="11"/>
      <c r="LPB67" s="11"/>
      <c r="LPC67" s="11"/>
      <c r="LPD67" s="11"/>
      <c r="LPE67" s="11"/>
      <c r="LPF67" s="11"/>
      <c r="LPG67" s="11"/>
      <c r="LPH67" s="11"/>
      <c r="LPI67" s="11"/>
      <c r="LPJ67" s="11"/>
      <c r="LPK67" s="11"/>
      <c r="LPL67" s="11"/>
      <c r="LPM67" s="11"/>
      <c r="LPN67" s="11"/>
      <c r="LPO67" s="11"/>
      <c r="LPP67" s="11"/>
      <c r="LPQ67" s="11"/>
      <c r="LPR67" s="11"/>
      <c r="LPS67" s="11"/>
      <c r="LPT67" s="11"/>
      <c r="LPU67" s="11"/>
      <c r="LPV67" s="11"/>
      <c r="LPW67" s="11"/>
      <c r="LPX67" s="11"/>
      <c r="LPY67" s="11"/>
      <c r="LPZ67" s="11"/>
      <c r="LQA67" s="11"/>
      <c r="LQB67" s="11"/>
      <c r="LQC67" s="11"/>
      <c r="LQD67" s="11"/>
      <c r="LQE67" s="11"/>
      <c r="LQF67" s="11"/>
      <c r="LQG67" s="11"/>
      <c r="LQH67" s="11"/>
      <c r="LQI67" s="11"/>
      <c r="LQJ67" s="11"/>
      <c r="LQK67" s="11"/>
      <c r="LQL67" s="11"/>
      <c r="LQM67" s="11"/>
      <c r="LQN67" s="11"/>
      <c r="LQO67" s="11"/>
      <c r="LQP67" s="11"/>
      <c r="LQQ67" s="11"/>
      <c r="LQR67" s="11"/>
      <c r="LQS67" s="11"/>
      <c r="LQT67" s="11"/>
      <c r="LQU67" s="11"/>
      <c r="LQV67" s="11"/>
      <c r="LQW67" s="11"/>
      <c r="LQX67" s="11"/>
      <c r="LQY67" s="11"/>
      <c r="LQZ67" s="11"/>
      <c r="LRA67" s="11"/>
      <c r="LRB67" s="11"/>
      <c r="LRC67" s="11"/>
      <c r="LRD67" s="11"/>
      <c r="LRE67" s="11"/>
      <c r="LRF67" s="11"/>
      <c r="LRG67" s="11"/>
      <c r="LRH67" s="11"/>
      <c r="LRI67" s="11"/>
      <c r="LRJ67" s="11"/>
      <c r="LRK67" s="11"/>
      <c r="LRL67" s="11"/>
      <c r="LRM67" s="11"/>
      <c r="LRN67" s="11"/>
      <c r="LRO67" s="11"/>
      <c r="LRP67" s="11"/>
      <c r="LRQ67" s="11"/>
      <c r="LRR67" s="11"/>
      <c r="LRS67" s="11"/>
      <c r="LRT67" s="11"/>
      <c r="LRU67" s="11"/>
      <c r="LRV67" s="11"/>
      <c r="LRW67" s="11"/>
      <c r="LRX67" s="11"/>
      <c r="LRY67" s="11"/>
      <c r="LRZ67" s="11"/>
      <c r="LSA67" s="11"/>
      <c r="LSB67" s="11"/>
      <c r="LSC67" s="11"/>
      <c r="LSD67" s="11"/>
      <c r="LSE67" s="11"/>
      <c r="LSF67" s="11"/>
      <c r="LSG67" s="11"/>
      <c r="LSH67" s="11"/>
      <c r="LSI67" s="11"/>
      <c r="LSJ67" s="11"/>
      <c r="LSK67" s="11"/>
      <c r="LSL67" s="11"/>
      <c r="LSM67" s="11"/>
      <c r="LSN67" s="11"/>
      <c r="LSO67" s="11"/>
      <c r="LSP67" s="11"/>
      <c r="LSQ67" s="11"/>
      <c r="LSR67" s="11"/>
      <c r="LSS67" s="11"/>
      <c r="LST67" s="11"/>
      <c r="LSU67" s="11"/>
      <c r="LSV67" s="11"/>
      <c r="LSW67" s="11"/>
      <c r="LSX67" s="11"/>
      <c r="LSY67" s="11"/>
      <c r="LSZ67" s="11"/>
      <c r="LTA67" s="11"/>
      <c r="LTB67" s="11"/>
      <c r="LTC67" s="11"/>
      <c r="LTD67" s="11"/>
      <c r="LTE67" s="11"/>
      <c r="LTF67" s="11"/>
      <c r="LTG67" s="11"/>
      <c r="LTH67" s="11"/>
      <c r="LTI67" s="11"/>
      <c r="LTJ67" s="11"/>
      <c r="LTK67" s="11"/>
      <c r="LTL67" s="11"/>
      <c r="LTM67" s="11"/>
      <c r="LTN67" s="11"/>
      <c r="LTO67" s="11"/>
      <c r="LTP67" s="11"/>
      <c r="LTQ67" s="11"/>
      <c r="LTR67" s="11"/>
      <c r="LTS67" s="11"/>
      <c r="LTT67" s="11"/>
      <c r="LTU67" s="11"/>
      <c r="LTV67" s="11"/>
      <c r="LTW67" s="11"/>
      <c r="LTX67" s="11"/>
      <c r="LTY67" s="11"/>
      <c r="LTZ67" s="11"/>
      <c r="LUA67" s="11"/>
      <c r="LUB67" s="11"/>
      <c r="LUC67" s="11"/>
      <c r="LUD67" s="11"/>
      <c r="LUE67" s="11"/>
      <c r="LUF67" s="11"/>
      <c r="LUG67" s="11"/>
      <c r="LUH67" s="11"/>
      <c r="LUI67" s="11"/>
      <c r="LUJ67" s="11"/>
      <c r="LUK67" s="11"/>
      <c r="LUL67" s="11"/>
      <c r="LUM67" s="11"/>
      <c r="LUN67" s="11"/>
      <c r="LUO67" s="11"/>
      <c r="LUP67" s="11"/>
      <c r="LUQ67" s="11"/>
      <c r="LUR67" s="11"/>
      <c r="LUS67" s="11"/>
      <c r="LUT67" s="11"/>
      <c r="LUU67" s="11"/>
      <c r="LUV67" s="11"/>
      <c r="LUW67" s="11"/>
      <c r="LUX67" s="11"/>
      <c r="LUY67" s="11"/>
      <c r="LUZ67" s="11"/>
      <c r="LVA67" s="11"/>
      <c r="LVB67" s="11"/>
      <c r="LVC67" s="11"/>
      <c r="LVD67" s="11"/>
      <c r="LVE67" s="11"/>
      <c r="LVF67" s="11"/>
      <c r="LVG67" s="11"/>
      <c r="LVH67" s="11"/>
      <c r="LVI67" s="11"/>
      <c r="LVJ67" s="11"/>
      <c r="LVK67" s="11"/>
      <c r="LVL67" s="11"/>
      <c r="LVM67" s="11"/>
      <c r="LVN67" s="11"/>
      <c r="LVO67" s="11"/>
      <c r="LVP67" s="11"/>
      <c r="LVQ67" s="11"/>
      <c r="LVR67" s="11"/>
      <c r="LVS67" s="11"/>
      <c r="LVT67" s="11"/>
      <c r="LVU67" s="11"/>
      <c r="LVV67" s="11"/>
      <c r="LVW67" s="11"/>
      <c r="LVX67" s="11"/>
      <c r="LVY67" s="11"/>
      <c r="LVZ67" s="11"/>
      <c r="LWA67" s="11"/>
      <c r="LWB67" s="11"/>
      <c r="LWC67" s="11"/>
      <c r="LWD67" s="11"/>
      <c r="LWE67" s="11"/>
      <c r="LWF67" s="11"/>
      <c r="LWG67" s="11"/>
      <c r="LWH67" s="11"/>
      <c r="LWI67" s="11"/>
      <c r="LWJ67" s="11"/>
      <c r="LWK67" s="11"/>
      <c r="LWL67" s="11"/>
      <c r="LWM67" s="11"/>
      <c r="LWN67" s="11"/>
      <c r="LWO67" s="11"/>
      <c r="LWP67" s="11"/>
      <c r="LWQ67" s="11"/>
      <c r="LWR67" s="11"/>
      <c r="LWS67" s="11"/>
      <c r="LWT67" s="11"/>
      <c r="LWU67" s="11"/>
      <c r="LWV67" s="11"/>
      <c r="LWW67" s="11"/>
      <c r="LWX67" s="11"/>
      <c r="LWY67" s="11"/>
      <c r="LWZ67" s="11"/>
      <c r="LXA67" s="11"/>
      <c r="LXB67" s="11"/>
      <c r="LXC67" s="11"/>
      <c r="LXD67" s="11"/>
      <c r="LXE67" s="11"/>
      <c r="LXF67" s="11"/>
      <c r="LXG67" s="11"/>
      <c r="LXH67" s="11"/>
      <c r="LXI67" s="11"/>
      <c r="LXJ67" s="11"/>
      <c r="LXK67" s="11"/>
      <c r="LXL67" s="11"/>
      <c r="LXM67" s="11"/>
      <c r="LXN67" s="11"/>
      <c r="LXO67" s="11"/>
      <c r="LXP67" s="11"/>
      <c r="LXQ67" s="11"/>
      <c r="LXR67" s="11"/>
      <c r="LXS67" s="11"/>
      <c r="LXT67" s="11"/>
      <c r="LXU67" s="11"/>
      <c r="LXV67" s="11"/>
      <c r="LXW67" s="11"/>
      <c r="LXX67" s="11"/>
      <c r="LXY67" s="11"/>
      <c r="LXZ67" s="11"/>
      <c r="LYA67" s="11"/>
      <c r="LYB67" s="11"/>
      <c r="LYC67" s="11"/>
      <c r="LYD67" s="11"/>
      <c r="LYE67" s="11"/>
      <c r="LYF67" s="11"/>
      <c r="LYG67" s="11"/>
      <c r="LYH67" s="11"/>
      <c r="LYI67" s="11"/>
      <c r="LYJ67" s="11"/>
      <c r="LYK67" s="11"/>
      <c r="LYL67" s="11"/>
      <c r="LYM67" s="11"/>
      <c r="LYN67" s="11"/>
      <c r="LYO67" s="11"/>
      <c r="LYP67" s="11"/>
      <c r="LYQ67" s="11"/>
      <c r="LYR67" s="11"/>
      <c r="LYS67" s="11"/>
      <c r="LYT67" s="11"/>
      <c r="LYU67" s="11"/>
      <c r="LYV67" s="11"/>
      <c r="LYW67" s="11"/>
      <c r="LYX67" s="11"/>
      <c r="LYY67" s="11"/>
      <c r="LYZ67" s="11"/>
      <c r="LZA67" s="11"/>
      <c r="LZB67" s="11"/>
      <c r="LZC67" s="11"/>
      <c r="LZD67" s="11"/>
      <c r="LZE67" s="11"/>
      <c r="LZF67" s="11"/>
      <c r="LZG67" s="11"/>
      <c r="LZH67" s="11"/>
      <c r="LZI67" s="11"/>
      <c r="LZJ67" s="11"/>
      <c r="LZK67" s="11"/>
      <c r="LZL67" s="11"/>
      <c r="LZM67" s="11"/>
      <c r="LZN67" s="11"/>
      <c r="LZO67" s="11"/>
      <c r="LZP67" s="11"/>
      <c r="LZQ67" s="11"/>
      <c r="LZR67" s="11"/>
      <c r="LZS67" s="11"/>
      <c r="LZT67" s="11"/>
      <c r="LZU67" s="11"/>
      <c r="LZV67" s="11"/>
      <c r="LZW67" s="11"/>
      <c r="LZX67" s="11"/>
      <c r="LZY67" s="11"/>
      <c r="LZZ67" s="11"/>
      <c r="MAA67" s="11"/>
      <c r="MAB67" s="11"/>
      <c r="MAC67" s="11"/>
      <c r="MAD67" s="11"/>
      <c r="MAE67" s="11"/>
      <c r="MAF67" s="11"/>
      <c r="MAG67" s="11"/>
      <c r="MAH67" s="11"/>
      <c r="MAI67" s="11"/>
      <c r="MAJ67" s="11"/>
      <c r="MAK67" s="11"/>
      <c r="MAL67" s="11"/>
      <c r="MAM67" s="11"/>
      <c r="MAN67" s="11"/>
      <c r="MAO67" s="11"/>
      <c r="MAP67" s="11"/>
      <c r="MAQ67" s="11"/>
      <c r="MAR67" s="11"/>
      <c r="MAS67" s="11"/>
      <c r="MAT67" s="11"/>
      <c r="MAU67" s="11"/>
      <c r="MAV67" s="11"/>
      <c r="MAW67" s="11"/>
      <c r="MAX67" s="11"/>
      <c r="MAY67" s="11"/>
      <c r="MAZ67" s="11"/>
      <c r="MBA67" s="11"/>
      <c r="MBB67" s="11"/>
      <c r="MBC67" s="11"/>
      <c r="MBD67" s="11"/>
      <c r="MBE67" s="11"/>
      <c r="MBF67" s="11"/>
      <c r="MBG67" s="11"/>
      <c r="MBH67" s="11"/>
      <c r="MBI67" s="11"/>
      <c r="MBJ67" s="11"/>
      <c r="MBK67" s="11"/>
      <c r="MBL67" s="11"/>
      <c r="MBM67" s="11"/>
      <c r="MBN67" s="11"/>
      <c r="MBO67" s="11"/>
      <c r="MBP67" s="11"/>
      <c r="MBQ67" s="11"/>
      <c r="MBR67" s="11"/>
      <c r="MBS67" s="11"/>
      <c r="MBT67" s="11"/>
      <c r="MBU67" s="11"/>
      <c r="MBV67" s="11"/>
      <c r="MBW67" s="11"/>
      <c r="MBX67" s="11"/>
      <c r="MBY67" s="11"/>
      <c r="MBZ67" s="11"/>
      <c r="MCA67" s="11"/>
      <c r="MCB67" s="11"/>
      <c r="MCC67" s="11"/>
      <c r="MCD67" s="11"/>
      <c r="MCE67" s="11"/>
      <c r="MCF67" s="11"/>
      <c r="MCG67" s="11"/>
      <c r="MCH67" s="11"/>
      <c r="MCI67" s="11"/>
      <c r="MCJ67" s="11"/>
      <c r="MCK67" s="11"/>
      <c r="MCL67" s="11"/>
      <c r="MCM67" s="11"/>
      <c r="MCN67" s="11"/>
      <c r="MCO67" s="11"/>
      <c r="MCP67" s="11"/>
      <c r="MCQ67" s="11"/>
      <c r="MCR67" s="11"/>
      <c r="MCS67" s="11"/>
      <c r="MCT67" s="11"/>
      <c r="MCU67" s="11"/>
      <c r="MCV67" s="11"/>
      <c r="MCW67" s="11"/>
      <c r="MCX67" s="11"/>
      <c r="MCY67" s="11"/>
      <c r="MCZ67" s="11"/>
      <c r="MDA67" s="11"/>
      <c r="MDB67" s="11"/>
      <c r="MDC67" s="11"/>
      <c r="MDD67" s="11"/>
      <c r="MDE67" s="11"/>
      <c r="MDF67" s="11"/>
      <c r="MDG67" s="11"/>
      <c r="MDH67" s="11"/>
      <c r="MDI67" s="11"/>
      <c r="MDJ67" s="11"/>
      <c r="MDK67" s="11"/>
      <c r="MDL67" s="11"/>
      <c r="MDM67" s="11"/>
      <c r="MDN67" s="11"/>
      <c r="MDO67" s="11"/>
      <c r="MDP67" s="11"/>
      <c r="MDQ67" s="11"/>
      <c r="MDR67" s="11"/>
      <c r="MDS67" s="11"/>
      <c r="MDT67" s="11"/>
      <c r="MDU67" s="11"/>
      <c r="MDV67" s="11"/>
      <c r="MDW67" s="11"/>
      <c r="MDX67" s="11"/>
      <c r="MDY67" s="11"/>
      <c r="MDZ67" s="11"/>
      <c r="MEA67" s="11"/>
      <c r="MEB67" s="11"/>
      <c r="MEC67" s="11"/>
      <c r="MED67" s="11"/>
      <c r="MEE67" s="11"/>
      <c r="MEF67" s="11"/>
      <c r="MEG67" s="11"/>
      <c r="MEH67" s="11"/>
      <c r="MEI67" s="11"/>
      <c r="MEJ67" s="11"/>
      <c r="MEK67" s="11"/>
      <c r="MEL67" s="11"/>
      <c r="MEM67" s="11"/>
      <c r="MEN67" s="11"/>
      <c r="MEO67" s="11"/>
      <c r="MEP67" s="11"/>
      <c r="MEQ67" s="11"/>
      <c r="MER67" s="11"/>
      <c r="MES67" s="11"/>
      <c r="MET67" s="11"/>
      <c r="MEU67" s="11"/>
      <c r="MEV67" s="11"/>
      <c r="MEW67" s="11"/>
      <c r="MEX67" s="11"/>
      <c r="MEY67" s="11"/>
      <c r="MEZ67" s="11"/>
      <c r="MFA67" s="11"/>
      <c r="MFB67" s="11"/>
      <c r="MFC67" s="11"/>
      <c r="MFD67" s="11"/>
      <c r="MFE67" s="11"/>
      <c r="MFF67" s="11"/>
      <c r="MFG67" s="11"/>
      <c r="MFH67" s="11"/>
      <c r="MFI67" s="11"/>
      <c r="MFJ67" s="11"/>
      <c r="MFK67" s="11"/>
      <c r="MFL67" s="11"/>
      <c r="MFM67" s="11"/>
      <c r="MFN67" s="11"/>
      <c r="MFO67" s="11"/>
      <c r="MFP67" s="11"/>
      <c r="MFQ67" s="11"/>
      <c r="MFR67" s="11"/>
      <c r="MFS67" s="11"/>
      <c r="MFT67" s="11"/>
      <c r="MFU67" s="11"/>
      <c r="MFV67" s="11"/>
      <c r="MFW67" s="11"/>
      <c r="MFX67" s="11"/>
      <c r="MFY67" s="11"/>
      <c r="MFZ67" s="11"/>
      <c r="MGA67" s="11"/>
      <c r="MGB67" s="11"/>
      <c r="MGC67" s="11"/>
      <c r="MGD67" s="11"/>
      <c r="MGE67" s="11"/>
      <c r="MGF67" s="11"/>
      <c r="MGG67" s="11"/>
      <c r="MGH67" s="11"/>
      <c r="MGI67" s="11"/>
      <c r="MGJ67" s="11"/>
      <c r="MGK67" s="11"/>
      <c r="MGL67" s="11"/>
      <c r="MGM67" s="11"/>
      <c r="MGN67" s="11"/>
      <c r="MGO67" s="11"/>
      <c r="MGP67" s="11"/>
      <c r="MGQ67" s="11"/>
      <c r="MGR67" s="11"/>
      <c r="MGS67" s="11"/>
      <c r="MGT67" s="11"/>
      <c r="MGU67" s="11"/>
      <c r="MGV67" s="11"/>
      <c r="MGW67" s="11"/>
      <c r="MGX67" s="11"/>
      <c r="MGY67" s="11"/>
      <c r="MGZ67" s="11"/>
      <c r="MHA67" s="11"/>
      <c r="MHB67" s="11"/>
      <c r="MHC67" s="11"/>
      <c r="MHD67" s="11"/>
      <c r="MHE67" s="11"/>
      <c r="MHF67" s="11"/>
      <c r="MHG67" s="11"/>
      <c r="MHH67" s="11"/>
      <c r="MHI67" s="11"/>
      <c r="MHJ67" s="11"/>
      <c r="MHK67" s="11"/>
      <c r="MHL67" s="11"/>
      <c r="MHM67" s="11"/>
      <c r="MHN67" s="11"/>
      <c r="MHO67" s="11"/>
      <c r="MHP67" s="11"/>
      <c r="MHQ67" s="11"/>
      <c r="MHR67" s="11"/>
      <c r="MHS67" s="11"/>
      <c r="MHT67" s="11"/>
      <c r="MHU67" s="11"/>
      <c r="MHV67" s="11"/>
      <c r="MHW67" s="11"/>
      <c r="MHX67" s="11"/>
      <c r="MHY67" s="11"/>
      <c r="MHZ67" s="11"/>
      <c r="MIA67" s="11"/>
      <c r="MIB67" s="11"/>
      <c r="MIC67" s="11"/>
      <c r="MID67" s="11"/>
      <c r="MIE67" s="11"/>
      <c r="MIF67" s="11"/>
      <c r="MIG67" s="11"/>
      <c r="MIH67" s="11"/>
      <c r="MII67" s="11"/>
      <c r="MIJ67" s="11"/>
      <c r="MIK67" s="11"/>
      <c r="MIL67" s="11"/>
      <c r="MIM67" s="11"/>
      <c r="MIN67" s="11"/>
      <c r="MIO67" s="11"/>
      <c r="MIP67" s="11"/>
      <c r="MIQ67" s="11"/>
      <c r="MIR67" s="11"/>
      <c r="MIS67" s="11"/>
      <c r="MIT67" s="11"/>
      <c r="MIU67" s="11"/>
      <c r="MIV67" s="11"/>
      <c r="MIW67" s="11"/>
      <c r="MIX67" s="11"/>
      <c r="MIY67" s="11"/>
      <c r="MIZ67" s="11"/>
      <c r="MJA67" s="11"/>
      <c r="MJB67" s="11"/>
      <c r="MJC67" s="11"/>
      <c r="MJD67" s="11"/>
      <c r="MJE67" s="11"/>
      <c r="MJF67" s="11"/>
      <c r="MJG67" s="11"/>
      <c r="MJH67" s="11"/>
      <c r="MJI67" s="11"/>
      <c r="MJJ67" s="11"/>
      <c r="MJK67" s="11"/>
      <c r="MJL67" s="11"/>
      <c r="MJM67" s="11"/>
      <c r="MJN67" s="11"/>
      <c r="MJO67" s="11"/>
      <c r="MJP67" s="11"/>
      <c r="MJQ67" s="11"/>
      <c r="MJR67" s="11"/>
      <c r="MJS67" s="11"/>
      <c r="MJT67" s="11"/>
      <c r="MJU67" s="11"/>
      <c r="MJV67" s="11"/>
      <c r="MJW67" s="11"/>
      <c r="MJX67" s="11"/>
      <c r="MJY67" s="11"/>
      <c r="MJZ67" s="11"/>
      <c r="MKA67" s="11"/>
      <c r="MKB67" s="11"/>
      <c r="MKC67" s="11"/>
      <c r="MKD67" s="11"/>
      <c r="MKE67" s="11"/>
      <c r="MKF67" s="11"/>
      <c r="MKG67" s="11"/>
      <c r="MKH67" s="11"/>
      <c r="MKI67" s="11"/>
      <c r="MKJ67" s="11"/>
      <c r="MKK67" s="11"/>
      <c r="MKL67" s="11"/>
      <c r="MKM67" s="11"/>
      <c r="MKN67" s="11"/>
      <c r="MKO67" s="11"/>
      <c r="MKP67" s="11"/>
      <c r="MKQ67" s="11"/>
      <c r="MKR67" s="11"/>
      <c r="MKS67" s="11"/>
      <c r="MKT67" s="11"/>
      <c r="MKU67" s="11"/>
      <c r="MKV67" s="11"/>
      <c r="MKW67" s="11"/>
      <c r="MKX67" s="11"/>
      <c r="MKY67" s="11"/>
      <c r="MKZ67" s="11"/>
      <c r="MLA67" s="11"/>
      <c r="MLB67" s="11"/>
      <c r="MLC67" s="11"/>
      <c r="MLD67" s="11"/>
      <c r="MLE67" s="11"/>
      <c r="MLF67" s="11"/>
      <c r="MLG67" s="11"/>
      <c r="MLH67" s="11"/>
      <c r="MLI67" s="11"/>
      <c r="MLJ67" s="11"/>
      <c r="MLK67" s="11"/>
      <c r="MLL67" s="11"/>
      <c r="MLM67" s="11"/>
      <c r="MLN67" s="11"/>
      <c r="MLO67" s="11"/>
      <c r="MLP67" s="11"/>
      <c r="MLQ67" s="11"/>
      <c r="MLR67" s="11"/>
      <c r="MLS67" s="11"/>
      <c r="MLT67" s="11"/>
      <c r="MLU67" s="11"/>
      <c r="MLV67" s="11"/>
      <c r="MLW67" s="11"/>
      <c r="MLX67" s="11"/>
      <c r="MLY67" s="11"/>
      <c r="MLZ67" s="11"/>
      <c r="MMA67" s="11"/>
      <c r="MMB67" s="11"/>
      <c r="MMC67" s="11"/>
      <c r="MMD67" s="11"/>
      <c r="MME67" s="11"/>
      <c r="MMF67" s="11"/>
      <c r="MMG67" s="11"/>
      <c r="MMH67" s="11"/>
      <c r="MMI67" s="11"/>
      <c r="MMJ67" s="11"/>
      <c r="MMK67" s="11"/>
      <c r="MML67" s="11"/>
      <c r="MMM67" s="11"/>
      <c r="MMN67" s="11"/>
      <c r="MMO67" s="11"/>
      <c r="MMP67" s="11"/>
      <c r="MMQ67" s="11"/>
      <c r="MMR67" s="11"/>
      <c r="MMS67" s="11"/>
      <c r="MMT67" s="11"/>
      <c r="MMU67" s="11"/>
      <c r="MMV67" s="11"/>
      <c r="MMW67" s="11"/>
      <c r="MMX67" s="11"/>
      <c r="MMY67" s="11"/>
      <c r="MMZ67" s="11"/>
      <c r="MNA67" s="11"/>
      <c r="MNB67" s="11"/>
      <c r="MNC67" s="11"/>
      <c r="MND67" s="11"/>
      <c r="MNE67" s="11"/>
      <c r="MNF67" s="11"/>
      <c r="MNG67" s="11"/>
      <c r="MNH67" s="11"/>
      <c r="MNI67" s="11"/>
      <c r="MNJ67" s="11"/>
      <c r="MNK67" s="11"/>
      <c r="MNL67" s="11"/>
      <c r="MNM67" s="11"/>
      <c r="MNN67" s="11"/>
      <c r="MNO67" s="11"/>
      <c r="MNP67" s="11"/>
      <c r="MNQ67" s="11"/>
      <c r="MNR67" s="11"/>
      <c r="MNS67" s="11"/>
      <c r="MNT67" s="11"/>
      <c r="MNU67" s="11"/>
      <c r="MNV67" s="11"/>
      <c r="MNW67" s="11"/>
      <c r="MNX67" s="11"/>
      <c r="MNY67" s="11"/>
      <c r="MNZ67" s="11"/>
      <c r="MOA67" s="11"/>
      <c r="MOB67" s="11"/>
      <c r="MOC67" s="11"/>
      <c r="MOD67" s="11"/>
      <c r="MOE67" s="11"/>
      <c r="MOF67" s="11"/>
      <c r="MOG67" s="11"/>
      <c r="MOH67" s="11"/>
      <c r="MOI67" s="11"/>
      <c r="MOJ67" s="11"/>
      <c r="MOK67" s="11"/>
      <c r="MOL67" s="11"/>
      <c r="MOM67" s="11"/>
      <c r="MON67" s="11"/>
      <c r="MOO67" s="11"/>
      <c r="MOP67" s="11"/>
      <c r="MOQ67" s="11"/>
      <c r="MOR67" s="11"/>
      <c r="MOS67" s="11"/>
      <c r="MOT67" s="11"/>
      <c r="MOU67" s="11"/>
      <c r="MOV67" s="11"/>
      <c r="MOW67" s="11"/>
      <c r="MOX67" s="11"/>
      <c r="MOY67" s="11"/>
      <c r="MOZ67" s="11"/>
      <c r="MPA67" s="11"/>
      <c r="MPB67" s="11"/>
      <c r="MPC67" s="11"/>
      <c r="MPD67" s="11"/>
      <c r="MPE67" s="11"/>
      <c r="MPF67" s="11"/>
      <c r="MPG67" s="11"/>
      <c r="MPH67" s="11"/>
      <c r="MPI67" s="11"/>
      <c r="MPJ67" s="11"/>
      <c r="MPK67" s="11"/>
      <c r="MPL67" s="11"/>
      <c r="MPM67" s="11"/>
      <c r="MPN67" s="11"/>
      <c r="MPO67" s="11"/>
      <c r="MPP67" s="11"/>
      <c r="MPQ67" s="11"/>
      <c r="MPR67" s="11"/>
      <c r="MPS67" s="11"/>
      <c r="MPT67" s="11"/>
      <c r="MPU67" s="11"/>
      <c r="MPV67" s="11"/>
      <c r="MPW67" s="11"/>
      <c r="MPX67" s="11"/>
      <c r="MPY67" s="11"/>
      <c r="MPZ67" s="11"/>
      <c r="MQA67" s="11"/>
      <c r="MQB67" s="11"/>
      <c r="MQC67" s="11"/>
      <c r="MQD67" s="11"/>
      <c r="MQE67" s="11"/>
      <c r="MQF67" s="11"/>
      <c r="MQG67" s="11"/>
      <c r="MQH67" s="11"/>
      <c r="MQI67" s="11"/>
      <c r="MQJ67" s="11"/>
      <c r="MQK67" s="11"/>
      <c r="MQL67" s="11"/>
      <c r="MQM67" s="11"/>
      <c r="MQN67" s="11"/>
      <c r="MQO67" s="11"/>
      <c r="MQP67" s="11"/>
      <c r="MQQ67" s="11"/>
      <c r="MQR67" s="11"/>
      <c r="MQS67" s="11"/>
      <c r="MQT67" s="11"/>
      <c r="MQU67" s="11"/>
      <c r="MQV67" s="11"/>
      <c r="MQW67" s="11"/>
      <c r="MQX67" s="11"/>
      <c r="MQY67" s="11"/>
      <c r="MQZ67" s="11"/>
      <c r="MRA67" s="11"/>
      <c r="MRB67" s="11"/>
      <c r="MRC67" s="11"/>
      <c r="MRD67" s="11"/>
      <c r="MRE67" s="11"/>
      <c r="MRF67" s="11"/>
      <c r="MRG67" s="11"/>
      <c r="MRH67" s="11"/>
      <c r="MRI67" s="11"/>
      <c r="MRJ67" s="11"/>
      <c r="MRK67" s="11"/>
      <c r="MRL67" s="11"/>
      <c r="MRM67" s="11"/>
      <c r="MRN67" s="11"/>
      <c r="MRO67" s="11"/>
      <c r="MRP67" s="11"/>
      <c r="MRQ67" s="11"/>
      <c r="MRR67" s="11"/>
      <c r="MRS67" s="11"/>
      <c r="MRT67" s="11"/>
      <c r="MRU67" s="11"/>
      <c r="MRV67" s="11"/>
      <c r="MRW67" s="11"/>
      <c r="MRX67" s="11"/>
      <c r="MRY67" s="11"/>
      <c r="MRZ67" s="11"/>
      <c r="MSA67" s="11"/>
      <c r="MSB67" s="11"/>
      <c r="MSC67" s="11"/>
      <c r="MSD67" s="11"/>
      <c r="MSE67" s="11"/>
      <c r="MSF67" s="11"/>
      <c r="MSG67" s="11"/>
      <c r="MSH67" s="11"/>
      <c r="MSI67" s="11"/>
      <c r="MSJ67" s="11"/>
      <c r="MSK67" s="11"/>
      <c r="MSL67" s="11"/>
      <c r="MSM67" s="11"/>
      <c r="MSN67" s="11"/>
      <c r="MSO67" s="11"/>
      <c r="MSP67" s="11"/>
      <c r="MSQ67" s="11"/>
      <c r="MSR67" s="11"/>
      <c r="MSS67" s="11"/>
      <c r="MST67" s="11"/>
      <c r="MSU67" s="11"/>
      <c r="MSV67" s="11"/>
      <c r="MSW67" s="11"/>
      <c r="MSX67" s="11"/>
      <c r="MSY67" s="11"/>
      <c r="MSZ67" s="11"/>
      <c r="MTA67" s="11"/>
      <c r="MTB67" s="11"/>
      <c r="MTC67" s="11"/>
      <c r="MTD67" s="11"/>
      <c r="MTE67" s="11"/>
      <c r="MTF67" s="11"/>
      <c r="MTG67" s="11"/>
      <c r="MTH67" s="11"/>
      <c r="MTI67" s="11"/>
      <c r="MTJ67" s="11"/>
      <c r="MTK67" s="11"/>
      <c r="MTL67" s="11"/>
      <c r="MTM67" s="11"/>
      <c r="MTN67" s="11"/>
      <c r="MTO67" s="11"/>
      <c r="MTP67" s="11"/>
      <c r="MTQ67" s="11"/>
      <c r="MTR67" s="11"/>
      <c r="MTS67" s="11"/>
      <c r="MTT67" s="11"/>
      <c r="MTU67" s="11"/>
      <c r="MTV67" s="11"/>
      <c r="MTW67" s="11"/>
      <c r="MTX67" s="11"/>
      <c r="MTY67" s="11"/>
      <c r="MTZ67" s="11"/>
      <c r="MUA67" s="11"/>
      <c r="MUB67" s="11"/>
      <c r="MUC67" s="11"/>
      <c r="MUD67" s="11"/>
      <c r="MUE67" s="11"/>
      <c r="MUF67" s="11"/>
      <c r="MUG67" s="11"/>
      <c r="MUH67" s="11"/>
      <c r="MUI67" s="11"/>
      <c r="MUJ67" s="11"/>
      <c r="MUK67" s="11"/>
      <c r="MUL67" s="11"/>
      <c r="MUM67" s="11"/>
      <c r="MUN67" s="11"/>
      <c r="MUO67" s="11"/>
      <c r="MUP67" s="11"/>
      <c r="MUQ67" s="11"/>
      <c r="MUR67" s="11"/>
      <c r="MUS67" s="11"/>
      <c r="MUT67" s="11"/>
      <c r="MUU67" s="11"/>
      <c r="MUV67" s="11"/>
      <c r="MUW67" s="11"/>
      <c r="MUX67" s="11"/>
      <c r="MUY67" s="11"/>
      <c r="MUZ67" s="11"/>
      <c r="MVA67" s="11"/>
      <c r="MVB67" s="11"/>
      <c r="MVC67" s="11"/>
      <c r="MVD67" s="11"/>
      <c r="MVE67" s="11"/>
      <c r="MVF67" s="11"/>
      <c r="MVG67" s="11"/>
      <c r="MVH67" s="11"/>
      <c r="MVI67" s="11"/>
      <c r="MVJ67" s="11"/>
      <c r="MVK67" s="11"/>
      <c r="MVL67" s="11"/>
      <c r="MVM67" s="11"/>
      <c r="MVN67" s="11"/>
      <c r="MVO67" s="11"/>
      <c r="MVP67" s="11"/>
      <c r="MVQ67" s="11"/>
      <c r="MVR67" s="11"/>
      <c r="MVS67" s="11"/>
      <c r="MVT67" s="11"/>
      <c r="MVU67" s="11"/>
      <c r="MVV67" s="11"/>
      <c r="MVW67" s="11"/>
      <c r="MVX67" s="11"/>
      <c r="MVY67" s="11"/>
      <c r="MVZ67" s="11"/>
      <c r="MWA67" s="11"/>
      <c r="MWB67" s="11"/>
      <c r="MWC67" s="11"/>
      <c r="MWD67" s="11"/>
      <c r="MWE67" s="11"/>
      <c r="MWF67" s="11"/>
      <c r="MWG67" s="11"/>
      <c r="MWH67" s="11"/>
      <c r="MWI67" s="11"/>
      <c r="MWJ67" s="11"/>
      <c r="MWK67" s="11"/>
      <c r="MWL67" s="11"/>
      <c r="MWM67" s="11"/>
      <c r="MWN67" s="11"/>
      <c r="MWO67" s="11"/>
      <c r="MWP67" s="11"/>
      <c r="MWQ67" s="11"/>
      <c r="MWR67" s="11"/>
      <c r="MWS67" s="11"/>
      <c r="MWT67" s="11"/>
      <c r="MWU67" s="11"/>
      <c r="MWV67" s="11"/>
      <c r="MWW67" s="11"/>
      <c r="MWX67" s="11"/>
      <c r="MWY67" s="11"/>
      <c r="MWZ67" s="11"/>
      <c r="MXA67" s="11"/>
      <c r="MXB67" s="11"/>
      <c r="MXC67" s="11"/>
      <c r="MXD67" s="11"/>
      <c r="MXE67" s="11"/>
      <c r="MXF67" s="11"/>
      <c r="MXG67" s="11"/>
      <c r="MXH67" s="11"/>
      <c r="MXI67" s="11"/>
      <c r="MXJ67" s="11"/>
      <c r="MXK67" s="11"/>
      <c r="MXL67" s="11"/>
      <c r="MXM67" s="11"/>
      <c r="MXN67" s="11"/>
      <c r="MXO67" s="11"/>
      <c r="MXP67" s="11"/>
      <c r="MXQ67" s="11"/>
      <c r="MXR67" s="11"/>
      <c r="MXS67" s="11"/>
      <c r="MXT67" s="11"/>
      <c r="MXU67" s="11"/>
      <c r="MXV67" s="11"/>
      <c r="MXW67" s="11"/>
      <c r="MXX67" s="11"/>
      <c r="MXY67" s="11"/>
      <c r="MXZ67" s="11"/>
      <c r="MYA67" s="11"/>
      <c r="MYB67" s="11"/>
      <c r="MYC67" s="11"/>
      <c r="MYD67" s="11"/>
      <c r="MYE67" s="11"/>
      <c r="MYF67" s="11"/>
      <c r="MYG67" s="11"/>
      <c r="MYH67" s="11"/>
      <c r="MYI67" s="11"/>
      <c r="MYJ67" s="11"/>
      <c r="MYK67" s="11"/>
      <c r="MYL67" s="11"/>
      <c r="MYM67" s="11"/>
      <c r="MYN67" s="11"/>
      <c r="MYO67" s="11"/>
      <c r="MYP67" s="11"/>
      <c r="MYQ67" s="11"/>
      <c r="MYR67" s="11"/>
      <c r="MYS67" s="11"/>
      <c r="MYT67" s="11"/>
      <c r="MYU67" s="11"/>
      <c r="MYV67" s="11"/>
      <c r="MYW67" s="11"/>
      <c r="MYX67" s="11"/>
      <c r="MYY67" s="11"/>
      <c r="MYZ67" s="11"/>
      <c r="MZA67" s="11"/>
      <c r="MZB67" s="11"/>
      <c r="MZC67" s="11"/>
      <c r="MZD67" s="11"/>
      <c r="MZE67" s="11"/>
      <c r="MZF67" s="11"/>
      <c r="MZG67" s="11"/>
      <c r="MZH67" s="11"/>
      <c r="MZI67" s="11"/>
      <c r="MZJ67" s="11"/>
      <c r="MZK67" s="11"/>
      <c r="MZL67" s="11"/>
      <c r="MZM67" s="11"/>
      <c r="MZN67" s="11"/>
      <c r="MZO67" s="11"/>
      <c r="MZP67" s="11"/>
      <c r="MZQ67" s="11"/>
      <c r="MZR67" s="11"/>
      <c r="MZS67" s="11"/>
      <c r="MZT67" s="11"/>
      <c r="MZU67" s="11"/>
      <c r="MZV67" s="11"/>
      <c r="MZW67" s="11"/>
      <c r="MZX67" s="11"/>
      <c r="MZY67" s="11"/>
      <c r="MZZ67" s="11"/>
      <c r="NAA67" s="11"/>
      <c r="NAB67" s="11"/>
      <c r="NAC67" s="11"/>
      <c r="NAD67" s="11"/>
      <c r="NAE67" s="11"/>
      <c r="NAF67" s="11"/>
      <c r="NAG67" s="11"/>
      <c r="NAH67" s="11"/>
      <c r="NAI67" s="11"/>
      <c r="NAJ67" s="11"/>
      <c r="NAK67" s="11"/>
      <c r="NAL67" s="11"/>
      <c r="NAM67" s="11"/>
      <c r="NAN67" s="11"/>
      <c r="NAO67" s="11"/>
      <c r="NAP67" s="11"/>
      <c r="NAQ67" s="11"/>
      <c r="NAR67" s="11"/>
      <c r="NAS67" s="11"/>
      <c r="NAT67" s="11"/>
      <c r="NAU67" s="11"/>
      <c r="NAV67" s="11"/>
      <c r="NAW67" s="11"/>
      <c r="NAX67" s="11"/>
      <c r="NAY67" s="11"/>
      <c r="NAZ67" s="11"/>
      <c r="NBA67" s="11"/>
      <c r="NBB67" s="11"/>
      <c r="NBC67" s="11"/>
      <c r="NBD67" s="11"/>
      <c r="NBE67" s="11"/>
      <c r="NBF67" s="11"/>
      <c r="NBG67" s="11"/>
      <c r="NBH67" s="11"/>
      <c r="NBI67" s="11"/>
      <c r="NBJ67" s="11"/>
      <c r="NBK67" s="11"/>
      <c r="NBL67" s="11"/>
      <c r="NBM67" s="11"/>
      <c r="NBN67" s="11"/>
      <c r="NBO67" s="11"/>
      <c r="NBP67" s="11"/>
      <c r="NBQ67" s="11"/>
      <c r="NBR67" s="11"/>
      <c r="NBS67" s="11"/>
      <c r="NBT67" s="11"/>
      <c r="NBU67" s="11"/>
      <c r="NBV67" s="11"/>
      <c r="NBW67" s="11"/>
      <c r="NBX67" s="11"/>
      <c r="NBY67" s="11"/>
      <c r="NBZ67" s="11"/>
      <c r="NCA67" s="11"/>
      <c r="NCB67" s="11"/>
      <c r="NCC67" s="11"/>
      <c r="NCD67" s="11"/>
      <c r="NCE67" s="11"/>
      <c r="NCF67" s="11"/>
      <c r="NCG67" s="11"/>
      <c r="NCH67" s="11"/>
      <c r="NCI67" s="11"/>
      <c r="NCJ67" s="11"/>
      <c r="NCK67" s="11"/>
      <c r="NCL67" s="11"/>
      <c r="NCM67" s="11"/>
      <c r="NCN67" s="11"/>
      <c r="NCO67" s="11"/>
      <c r="NCP67" s="11"/>
      <c r="NCQ67" s="11"/>
      <c r="NCR67" s="11"/>
      <c r="NCS67" s="11"/>
      <c r="NCT67" s="11"/>
      <c r="NCU67" s="11"/>
      <c r="NCV67" s="11"/>
      <c r="NCW67" s="11"/>
      <c r="NCX67" s="11"/>
      <c r="NCY67" s="11"/>
      <c r="NCZ67" s="11"/>
      <c r="NDA67" s="11"/>
      <c r="NDB67" s="11"/>
      <c r="NDC67" s="11"/>
      <c r="NDD67" s="11"/>
      <c r="NDE67" s="11"/>
      <c r="NDF67" s="11"/>
      <c r="NDG67" s="11"/>
      <c r="NDH67" s="11"/>
      <c r="NDI67" s="11"/>
      <c r="NDJ67" s="11"/>
      <c r="NDK67" s="11"/>
      <c r="NDL67" s="11"/>
      <c r="NDM67" s="11"/>
      <c r="NDN67" s="11"/>
      <c r="NDO67" s="11"/>
      <c r="NDP67" s="11"/>
      <c r="NDQ67" s="11"/>
      <c r="NDR67" s="11"/>
      <c r="NDS67" s="11"/>
      <c r="NDT67" s="11"/>
      <c r="NDU67" s="11"/>
      <c r="NDV67" s="11"/>
      <c r="NDW67" s="11"/>
      <c r="NDX67" s="11"/>
      <c r="NDY67" s="11"/>
      <c r="NDZ67" s="11"/>
      <c r="NEA67" s="11"/>
      <c r="NEB67" s="11"/>
      <c r="NEC67" s="11"/>
      <c r="NED67" s="11"/>
      <c r="NEE67" s="11"/>
      <c r="NEF67" s="11"/>
      <c r="NEG67" s="11"/>
      <c r="NEH67" s="11"/>
      <c r="NEI67" s="11"/>
      <c r="NEJ67" s="11"/>
      <c r="NEK67" s="11"/>
      <c r="NEL67" s="11"/>
      <c r="NEM67" s="11"/>
      <c r="NEN67" s="11"/>
      <c r="NEO67" s="11"/>
      <c r="NEP67" s="11"/>
      <c r="NEQ67" s="11"/>
      <c r="NER67" s="11"/>
      <c r="NES67" s="11"/>
      <c r="NET67" s="11"/>
      <c r="NEU67" s="11"/>
      <c r="NEV67" s="11"/>
      <c r="NEW67" s="11"/>
      <c r="NEX67" s="11"/>
      <c r="NEY67" s="11"/>
      <c r="NEZ67" s="11"/>
      <c r="NFA67" s="11"/>
      <c r="NFB67" s="11"/>
      <c r="NFC67" s="11"/>
      <c r="NFD67" s="11"/>
      <c r="NFE67" s="11"/>
      <c r="NFF67" s="11"/>
      <c r="NFG67" s="11"/>
      <c r="NFH67" s="11"/>
      <c r="NFI67" s="11"/>
      <c r="NFJ67" s="11"/>
      <c r="NFK67" s="11"/>
      <c r="NFL67" s="11"/>
      <c r="NFM67" s="11"/>
      <c r="NFN67" s="11"/>
      <c r="NFO67" s="11"/>
      <c r="NFP67" s="11"/>
      <c r="NFQ67" s="11"/>
      <c r="NFR67" s="11"/>
      <c r="NFS67" s="11"/>
      <c r="NFT67" s="11"/>
      <c r="NFU67" s="11"/>
      <c r="NFV67" s="11"/>
      <c r="NFW67" s="11"/>
      <c r="NFX67" s="11"/>
      <c r="NFY67" s="11"/>
      <c r="NFZ67" s="11"/>
      <c r="NGA67" s="11"/>
      <c r="NGB67" s="11"/>
      <c r="NGC67" s="11"/>
      <c r="NGD67" s="11"/>
      <c r="NGE67" s="11"/>
      <c r="NGF67" s="11"/>
      <c r="NGG67" s="11"/>
      <c r="NGH67" s="11"/>
      <c r="NGI67" s="11"/>
      <c r="NGJ67" s="11"/>
      <c r="NGK67" s="11"/>
      <c r="NGL67" s="11"/>
      <c r="NGM67" s="11"/>
      <c r="NGN67" s="11"/>
      <c r="NGO67" s="11"/>
      <c r="NGP67" s="11"/>
      <c r="NGQ67" s="11"/>
      <c r="NGR67" s="11"/>
      <c r="NGS67" s="11"/>
      <c r="NGT67" s="11"/>
      <c r="NGU67" s="11"/>
      <c r="NGV67" s="11"/>
      <c r="NGW67" s="11"/>
      <c r="NGX67" s="11"/>
      <c r="NGY67" s="11"/>
      <c r="NGZ67" s="11"/>
      <c r="NHA67" s="11"/>
      <c r="NHB67" s="11"/>
      <c r="NHC67" s="11"/>
      <c r="NHD67" s="11"/>
      <c r="NHE67" s="11"/>
      <c r="NHF67" s="11"/>
      <c r="NHG67" s="11"/>
      <c r="NHH67" s="11"/>
      <c r="NHI67" s="11"/>
      <c r="NHJ67" s="11"/>
      <c r="NHK67" s="11"/>
      <c r="NHL67" s="11"/>
      <c r="NHM67" s="11"/>
      <c r="NHN67" s="11"/>
      <c r="NHO67" s="11"/>
      <c r="NHP67" s="11"/>
      <c r="NHQ67" s="11"/>
      <c r="NHR67" s="11"/>
      <c r="NHS67" s="11"/>
      <c r="NHT67" s="11"/>
      <c r="NHU67" s="11"/>
      <c r="NHV67" s="11"/>
      <c r="NHW67" s="11"/>
      <c r="NHX67" s="11"/>
      <c r="NHY67" s="11"/>
      <c r="NHZ67" s="11"/>
      <c r="NIA67" s="11"/>
      <c r="NIB67" s="11"/>
      <c r="NIC67" s="11"/>
      <c r="NID67" s="11"/>
      <c r="NIE67" s="11"/>
      <c r="NIF67" s="11"/>
      <c r="NIG67" s="11"/>
      <c r="NIH67" s="11"/>
      <c r="NII67" s="11"/>
      <c r="NIJ67" s="11"/>
      <c r="NIK67" s="11"/>
      <c r="NIL67" s="11"/>
      <c r="NIM67" s="11"/>
      <c r="NIN67" s="11"/>
      <c r="NIO67" s="11"/>
      <c r="NIP67" s="11"/>
      <c r="NIQ67" s="11"/>
      <c r="NIR67" s="11"/>
      <c r="NIS67" s="11"/>
      <c r="NIT67" s="11"/>
      <c r="NIU67" s="11"/>
      <c r="NIV67" s="11"/>
      <c r="NIW67" s="11"/>
      <c r="NIX67" s="11"/>
      <c r="NIY67" s="11"/>
      <c r="NIZ67" s="11"/>
      <c r="NJA67" s="11"/>
      <c r="NJB67" s="11"/>
      <c r="NJC67" s="11"/>
      <c r="NJD67" s="11"/>
      <c r="NJE67" s="11"/>
      <c r="NJF67" s="11"/>
      <c r="NJG67" s="11"/>
      <c r="NJH67" s="11"/>
      <c r="NJI67" s="11"/>
      <c r="NJJ67" s="11"/>
      <c r="NJK67" s="11"/>
      <c r="NJL67" s="11"/>
      <c r="NJM67" s="11"/>
      <c r="NJN67" s="11"/>
      <c r="NJO67" s="11"/>
      <c r="NJP67" s="11"/>
      <c r="NJQ67" s="11"/>
      <c r="NJR67" s="11"/>
      <c r="NJS67" s="11"/>
      <c r="NJT67" s="11"/>
      <c r="NJU67" s="11"/>
      <c r="NJV67" s="11"/>
      <c r="NJW67" s="11"/>
      <c r="NJX67" s="11"/>
      <c r="NJY67" s="11"/>
      <c r="NJZ67" s="11"/>
      <c r="NKA67" s="11"/>
      <c r="NKB67" s="11"/>
      <c r="NKC67" s="11"/>
      <c r="NKD67" s="11"/>
      <c r="NKE67" s="11"/>
      <c r="NKF67" s="11"/>
      <c r="NKG67" s="11"/>
      <c r="NKH67" s="11"/>
      <c r="NKI67" s="11"/>
      <c r="NKJ67" s="11"/>
      <c r="NKK67" s="11"/>
      <c r="NKL67" s="11"/>
      <c r="NKM67" s="11"/>
      <c r="NKN67" s="11"/>
      <c r="NKO67" s="11"/>
      <c r="NKP67" s="11"/>
      <c r="NKQ67" s="11"/>
      <c r="NKR67" s="11"/>
      <c r="NKS67" s="11"/>
      <c r="NKT67" s="11"/>
      <c r="NKU67" s="11"/>
      <c r="NKV67" s="11"/>
      <c r="NKW67" s="11"/>
      <c r="NKX67" s="11"/>
      <c r="NKY67" s="11"/>
      <c r="NKZ67" s="11"/>
      <c r="NLA67" s="11"/>
      <c r="NLB67" s="11"/>
      <c r="NLC67" s="11"/>
      <c r="NLD67" s="11"/>
      <c r="NLE67" s="11"/>
      <c r="NLF67" s="11"/>
      <c r="NLG67" s="11"/>
      <c r="NLH67" s="11"/>
      <c r="NLI67" s="11"/>
      <c r="NLJ67" s="11"/>
      <c r="NLK67" s="11"/>
      <c r="NLL67" s="11"/>
      <c r="NLM67" s="11"/>
      <c r="NLN67" s="11"/>
      <c r="NLO67" s="11"/>
      <c r="NLP67" s="11"/>
      <c r="NLQ67" s="11"/>
      <c r="NLR67" s="11"/>
      <c r="NLS67" s="11"/>
      <c r="NLT67" s="11"/>
      <c r="NLU67" s="11"/>
      <c r="NLV67" s="11"/>
      <c r="NLW67" s="11"/>
      <c r="NLX67" s="11"/>
      <c r="NLY67" s="11"/>
      <c r="NLZ67" s="11"/>
      <c r="NMA67" s="11"/>
      <c r="NMB67" s="11"/>
      <c r="NMC67" s="11"/>
      <c r="NMD67" s="11"/>
      <c r="NME67" s="11"/>
      <c r="NMF67" s="11"/>
      <c r="NMG67" s="11"/>
      <c r="NMH67" s="11"/>
      <c r="NMI67" s="11"/>
      <c r="NMJ67" s="11"/>
      <c r="NMK67" s="11"/>
      <c r="NML67" s="11"/>
      <c r="NMM67" s="11"/>
      <c r="NMN67" s="11"/>
      <c r="NMO67" s="11"/>
      <c r="NMP67" s="11"/>
      <c r="NMQ67" s="11"/>
      <c r="NMR67" s="11"/>
      <c r="NMS67" s="11"/>
      <c r="NMT67" s="11"/>
      <c r="NMU67" s="11"/>
      <c r="NMV67" s="11"/>
      <c r="NMW67" s="11"/>
      <c r="NMX67" s="11"/>
      <c r="NMY67" s="11"/>
      <c r="NMZ67" s="11"/>
      <c r="NNA67" s="11"/>
      <c r="NNB67" s="11"/>
      <c r="NNC67" s="11"/>
      <c r="NND67" s="11"/>
      <c r="NNE67" s="11"/>
      <c r="NNF67" s="11"/>
      <c r="NNG67" s="11"/>
      <c r="NNH67" s="11"/>
      <c r="NNI67" s="11"/>
      <c r="NNJ67" s="11"/>
      <c r="NNK67" s="11"/>
      <c r="NNL67" s="11"/>
      <c r="NNM67" s="11"/>
      <c r="NNN67" s="11"/>
      <c r="NNO67" s="11"/>
      <c r="NNP67" s="11"/>
      <c r="NNQ67" s="11"/>
      <c r="NNR67" s="11"/>
      <c r="NNS67" s="11"/>
      <c r="NNT67" s="11"/>
      <c r="NNU67" s="11"/>
      <c r="NNV67" s="11"/>
      <c r="NNW67" s="11"/>
      <c r="NNX67" s="11"/>
      <c r="NNY67" s="11"/>
      <c r="NNZ67" s="11"/>
      <c r="NOA67" s="11"/>
      <c r="NOB67" s="11"/>
      <c r="NOC67" s="11"/>
      <c r="NOD67" s="11"/>
      <c r="NOE67" s="11"/>
      <c r="NOF67" s="11"/>
      <c r="NOG67" s="11"/>
      <c r="NOH67" s="11"/>
      <c r="NOI67" s="11"/>
      <c r="NOJ67" s="11"/>
      <c r="NOK67" s="11"/>
      <c r="NOL67" s="11"/>
      <c r="NOM67" s="11"/>
      <c r="NON67" s="11"/>
      <c r="NOO67" s="11"/>
      <c r="NOP67" s="11"/>
      <c r="NOQ67" s="11"/>
      <c r="NOR67" s="11"/>
      <c r="NOS67" s="11"/>
      <c r="NOT67" s="11"/>
      <c r="NOU67" s="11"/>
      <c r="NOV67" s="11"/>
      <c r="NOW67" s="11"/>
      <c r="NOX67" s="11"/>
      <c r="NOY67" s="11"/>
      <c r="NOZ67" s="11"/>
      <c r="NPA67" s="11"/>
      <c r="NPB67" s="11"/>
      <c r="NPC67" s="11"/>
      <c r="NPD67" s="11"/>
      <c r="NPE67" s="11"/>
      <c r="NPF67" s="11"/>
      <c r="NPG67" s="11"/>
      <c r="NPH67" s="11"/>
      <c r="NPI67" s="11"/>
      <c r="NPJ67" s="11"/>
      <c r="NPK67" s="11"/>
      <c r="NPL67" s="11"/>
      <c r="NPM67" s="11"/>
      <c r="NPN67" s="11"/>
      <c r="NPO67" s="11"/>
      <c r="NPP67" s="11"/>
      <c r="NPQ67" s="11"/>
      <c r="NPR67" s="11"/>
      <c r="NPS67" s="11"/>
      <c r="NPT67" s="11"/>
      <c r="NPU67" s="11"/>
      <c r="NPV67" s="11"/>
      <c r="NPW67" s="11"/>
      <c r="NPX67" s="11"/>
      <c r="NPY67" s="11"/>
      <c r="NPZ67" s="11"/>
      <c r="NQA67" s="11"/>
      <c r="NQB67" s="11"/>
      <c r="NQC67" s="11"/>
      <c r="NQD67" s="11"/>
      <c r="NQE67" s="11"/>
      <c r="NQF67" s="11"/>
      <c r="NQG67" s="11"/>
      <c r="NQH67" s="11"/>
      <c r="NQI67" s="11"/>
      <c r="NQJ67" s="11"/>
      <c r="NQK67" s="11"/>
      <c r="NQL67" s="11"/>
      <c r="NQM67" s="11"/>
      <c r="NQN67" s="11"/>
      <c r="NQO67" s="11"/>
      <c r="NQP67" s="11"/>
      <c r="NQQ67" s="11"/>
      <c r="NQR67" s="11"/>
      <c r="NQS67" s="11"/>
      <c r="NQT67" s="11"/>
      <c r="NQU67" s="11"/>
      <c r="NQV67" s="11"/>
      <c r="NQW67" s="11"/>
      <c r="NQX67" s="11"/>
      <c r="NQY67" s="11"/>
      <c r="NQZ67" s="11"/>
      <c r="NRA67" s="11"/>
      <c r="NRB67" s="11"/>
      <c r="NRC67" s="11"/>
      <c r="NRD67" s="11"/>
      <c r="NRE67" s="11"/>
      <c r="NRF67" s="11"/>
      <c r="NRG67" s="11"/>
      <c r="NRH67" s="11"/>
      <c r="NRI67" s="11"/>
      <c r="NRJ67" s="11"/>
      <c r="NRK67" s="11"/>
      <c r="NRL67" s="11"/>
      <c r="NRM67" s="11"/>
      <c r="NRN67" s="11"/>
      <c r="NRO67" s="11"/>
      <c r="NRP67" s="11"/>
      <c r="NRQ67" s="11"/>
      <c r="NRR67" s="11"/>
      <c r="NRS67" s="11"/>
      <c r="NRT67" s="11"/>
      <c r="NRU67" s="11"/>
      <c r="NRV67" s="11"/>
      <c r="NRW67" s="11"/>
      <c r="NRX67" s="11"/>
      <c r="NRY67" s="11"/>
      <c r="NRZ67" s="11"/>
      <c r="NSA67" s="11"/>
      <c r="NSB67" s="11"/>
      <c r="NSC67" s="11"/>
      <c r="NSD67" s="11"/>
      <c r="NSE67" s="11"/>
      <c r="NSF67" s="11"/>
      <c r="NSG67" s="11"/>
      <c r="NSH67" s="11"/>
      <c r="NSI67" s="11"/>
      <c r="NSJ67" s="11"/>
      <c r="NSK67" s="11"/>
      <c r="NSL67" s="11"/>
      <c r="NSM67" s="11"/>
      <c r="NSN67" s="11"/>
      <c r="NSO67" s="11"/>
      <c r="NSP67" s="11"/>
      <c r="NSQ67" s="11"/>
      <c r="NSR67" s="11"/>
      <c r="NSS67" s="11"/>
      <c r="NST67" s="11"/>
      <c r="NSU67" s="11"/>
      <c r="NSV67" s="11"/>
      <c r="NSW67" s="11"/>
      <c r="NSX67" s="11"/>
      <c r="NSY67" s="11"/>
      <c r="NSZ67" s="11"/>
      <c r="NTA67" s="11"/>
      <c r="NTB67" s="11"/>
      <c r="NTC67" s="11"/>
      <c r="NTD67" s="11"/>
      <c r="NTE67" s="11"/>
      <c r="NTF67" s="11"/>
      <c r="NTG67" s="11"/>
      <c r="NTH67" s="11"/>
      <c r="NTI67" s="11"/>
      <c r="NTJ67" s="11"/>
      <c r="NTK67" s="11"/>
      <c r="NTL67" s="11"/>
      <c r="NTM67" s="11"/>
      <c r="NTN67" s="11"/>
      <c r="NTO67" s="11"/>
      <c r="NTP67" s="11"/>
      <c r="NTQ67" s="11"/>
      <c r="NTR67" s="11"/>
      <c r="NTS67" s="11"/>
      <c r="NTT67" s="11"/>
      <c r="NTU67" s="11"/>
      <c r="NTV67" s="11"/>
      <c r="NTW67" s="11"/>
      <c r="NTX67" s="11"/>
      <c r="NTY67" s="11"/>
      <c r="NTZ67" s="11"/>
      <c r="NUA67" s="11"/>
      <c r="NUB67" s="11"/>
      <c r="NUC67" s="11"/>
      <c r="NUD67" s="11"/>
      <c r="NUE67" s="11"/>
      <c r="NUF67" s="11"/>
      <c r="NUG67" s="11"/>
      <c r="NUH67" s="11"/>
      <c r="NUI67" s="11"/>
      <c r="NUJ67" s="11"/>
      <c r="NUK67" s="11"/>
      <c r="NUL67" s="11"/>
      <c r="NUM67" s="11"/>
      <c r="NUN67" s="11"/>
      <c r="NUO67" s="11"/>
      <c r="NUP67" s="11"/>
      <c r="NUQ67" s="11"/>
      <c r="NUR67" s="11"/>
      <c r="NUS67" s="11"/>
      <c r="NUT67" s="11"/>
      <c r="NUU67" s="11"/>
      <c r="NUV67" s="11"/>
      <c r="NUW67" s="11"/>
      <c r="NUX67" s="11"/>
      <c r="NUY67" s="11"/>
      <c r="NUZ67" s="11"/>
      <c r="NVA67" s="11"/>
      <c r="NVB67" s="11"/>
      <c r="NVC67" s="11"/>
      <c r="NVD67" s="11"/>
      <c r="NVE67" s="11"/>
      <c r="NVF67" s="11"/>
      <c r="NVG67" s="11"/>
      <c r="NVH67" s="11"/>
      <c r="NVI67" s="11"/>
      <c r="NVJ67" s="11"/>
      <c r="NVK67" s="11"/>
      <c r="NVL67" s="11"/>
      <c r="NVM67" s="11"/>
      <c r="NVN67" s="11"/>
      <c r="NVO67" s="11"/>
      <c r="NVP67" s="11"/>
      <c r="NVQ67" s="11"/>
      <c r="NVR67" s="11"/>
      <c r="NVS67" s="11"/>
      <c r="NVT67" s="11"/>
      <c r="NVU67" s="11"/>
      <c r="NVV67" s="11"/>
      <c r="NVW67" s="11"/>
      <c r="NVX67" s="11"/>
      <c r="NVY67" s="11"/>
      <c r="NVZ67" s="11"/>
      <c r="NWA67" s="11"/>
      <c r="NWB67" s="11"/>
      <c r="NWC67" s="11"/>
      <c r="NWD67" s="11"/>
      <c r="NWE67" s="11"/>
      <c r="NWF67" s="11"/>
      <c r="NWG67" s="11"/>
      <c r="NWH67" s="11"/>
      <c r="NWI67" s="11"/>
      <c r="NWJ67" s="11"/>
      <c r="NWK67" s="11"/>
      <c r="NWL67" s="11"/>
      <c r="NWM67" s="11"/>
      <c r="NWN67" s="11"/>
      <c r="NWO67" s="11"/>
      <c r="NWP67" s="11"/>
      <c r="NWQ67" s="11"/>
      <c r="NWR67" s="11"/>
      <c r="NWS67" s="11"/>
      <c r="NWT67" s="11"/>
      <c r="NWU67" s="11"/>
      <c r="NWV67" s="11"/>
      <c r="NWW67" s="11"/>
      <c r="NWX67" s="11"/>
      <c r="NWY67" s="11"/>
      <c r="NWZ67" s="11"/>
      <c r="NXA67" s="11"/>
      <c r="NXB67" s="11"/>
      <c r="NXC67" s="11"/>
      <c r="NXD67" s="11"/>
      <c r="NXE67" s="11"/>
      <c r="NXF67" s="11"/>
      <c r="NXG67" s="11"/>
      <c r="NXH67" s="11"/>
      <c r="NXI67" s="11"/>
      <c r="NXJ67" s="11"/>
      <c r="NXK67" s="11"/>
      <c r="NXL67" s="11"/>
      <c r="NXM67" s="11"/>
      <c r="NXN67" s="11"/>
      <c r="NXO67" s="11"/>
      <c r="NXP67" s="11"/>
      <c r="NXQ67" s="11"/>
      <c r="NXR67" s="11"/>
      <c r="NXS67" s="11"/>
      <c r="NXT67" s="11"/>
      <c r="NXU67" s="11"/>
      <c r="NXV67" s="11"/>
      <c r="NXW67" s="11"/>
      <c r="NXX67" s="11"/>
      <c r="NXY67" s="11"/>
      <c r="NXZ67" s="11"/>
      <c r="NYA67" s="11"/>
      <c r="NYB67" s="11"/>
      <c r="NYC67" s="11"/>
      <c r="NYD67" s="11"/>
      <c r="NYE67" s="11"/>
      <c r="NYF67" s="11"/>
      <c r="NYG67" s="11"/>
      <c r="NYH67" s="11"/>
      <c r="NYI67" s="11"/>
      <c r="NYJ67" s="11"/>
      <c r="NYK67" s="11"/>
      <c r="NYL67" s="11"/>
      <c r="NYM67" s="11"/>
      <c r="NYN67" s="11"/>
      <c r="NYO67" s="11"/>
      <c r="NYP67" s="11"/>
      <c r="NYQ67" s="11"/>
      <c r="NYR67" s="11"/>
      <c r="NYS67" s="11"/>
      <c r="NYT67" s="11"/>
      <c r="NYU67" s="11"/>
      <c r="NYV67" s="11"/>
      <c r="NYW67" s="11"/>
      <c r="NYX67" s="11"/>
      <c r="NYY67" s="11"/>
      <c r="NYZ67" s="11"/>
      <c r="NZA67" s="11"/>
      <c r="NZB67" s="11"/>
      <c r="NZC67" s="11"/>
      <c r="NZD67" s="11"/>
      <c r="NZE67" s="11"/>
      <c r="NZF67" s="11"/>
      <c r="NZG67" s="11"/>
      <c r="NZH67" s="11"/>
      <c r="NZI67" s="11"/>
      <c r="NZJ67" s="11"/>
      <c r="NZK67" s="11"/>
      <c r="NZL67" s="11"/>
      <c r="NZM67" s="11"/>
      <c r="NZN67" s="11"/>
      <c r="NZO67" s="11"/>
      <c r="NZP67" s="11"/>
      <c r="NZQ67" s="11"/>
      <c r="NZR67" s="11"/>
      <c r="NZS67" s="11"/>
      <c r="NZT67" s="11"/>
      <c r="NZU67" s="11"/>
      <c r="NZV67" s="11"/>
      <c r="NZW67" s="11"/>
      <c r="NZX67" s="11"/>
      <c r="NZY67" s="11"/>
      <c r="NZZ67" s="11"/>
      <c r="OAA67" s="11"/>
      <c r="OAB67" s="11"/>
      <c r="OAC67" s="11"/>
      <c r="OAD67" s="11"/>
      <c r="OAE67" s="11"/>
      <c r="OAF67" s="11"/>
      <c r="OAG67" s="11"/>
      <c r="OAH67" s="11"/>
      <c r="OAI67" s="11"/>
      <c r="OAJ67" s="11"/>
      <c r="OAK67" s="11"/>
      <c r="OAL67" s="11"/>
      <c r="OAM67" s="11"/>
      <c r="OAN67" s="11"/>
      <c r="OAO67" s="11"/>
      <c r="OAP67" s="11"/>
      <c r="OAQ67" s="11"/>
      <c r="OAR67" s="11"/>
      <c r="OAS67" s="11"/>
      <c r="OAT67" s="11"/>
      <c r="OAU67" s="11"/>
      <c r="OAV67" s="11"/>
      <c r="OAW67" s="11"/>
      <c r="OAX67" s="11"/>
      <c r="OAY67" s="11"/>
      <c r="OAZ67" s="11"/>
      <c r="OBA67" s="11"/>
      <c r="OBB67" s="11"/>
      <c r="OBC67" s="11"/>
      <c r="OBD67" s="11"/>
      <c r="OBE67" s="11"/>
      <c r="OBF67" s="11"/>
      <c r="OBG67" s="11"/>
      <c r="OBH67" s="11"/>
      <c r="OBI67" s="11"/>
      <c r="OBJ67" s="11"/>
      <c r="OBK67" s="11"/>
      <c r="OBL67" s="11"/>
      <c r="OBM67" s="11"/>
      <c r="OBN67" s="11"/>
      <c r="OBO67" s="11"/>
      <c r="OBP67" s="11"/>
      <c r="OBQ67" s="11"/>
      <c r="OBR67" s="11"/>
      <c r="OBS67" s="11"/>
      <c r="OBT67" s="11"/>
      <c r="OBU67" s="11"/>
      <c r="OBV67" s="11"/>
      <c r="OBW67" s="11"/>
      <c r="OBX67" s="11"/>
      <c r="OBY67" s="11"/>
      <c r="OBZ67" s="11"/>
      <c r="OCA67" s="11"/>
      <c r="OCB67" s="11"/>
      <c r="OCC67" s="11"/>
      <c r="OCD67" s="11"/>
      <c r="OCE67" s="11"/>
      <c r="OCF67" s="11"/>
      <c r="OCG67" s="11"/>
      <c r="OCH67" s="11"/>
      <c r="OCI67" s="11"/>
      <c r="OCJ67" s="11"/>
      <c r="OCK67" s="11"/>
      <c r="OCL67" s="11"/>
      <c r="OCM67" s="11"/>
      <c r="OCN67" s="11"/>
      <c r="OCO67" s="11"/>
      <c r="OCP67" s="11"/>
      <c r="OCQ67" s="11"/>
      <c r="OCR67" s="11"/>
      <c r="OCS67" s="11"/>
      <c r="OCT67" s="11"/>
      <c r="OCU67" s="11"/>
      <c r="OCV67" s="11"/>
      <c r="OCW67" s="11"/>
      <c r="OCX67" s="11"/>
      <c r="OCY67" s="11"/>
      <c r="OCZ67" s="11"/>
      <c r="ODA67" s="11"/>
      <c r="ODB67" s="11"/>
      <c r="ODC67" s="11"/>
      <c r="ODD67" s="11"/>
      <c r="ODE67" s="11"/>
      <c r="ODF67" s="11"/>
      <c r="ODG67" s="11"/>
      <c r="ODH67" s="11"/>
      <c r="ODI67" s="11"/>
      <c r="ODJ67" s="11"/>
      <c r="ODK67" s="11"/>
      <c r="ODL67" s="11"/>
      <c r="ODM67" s="11"/>
      <c r="ODN67" s="11"/>
      <c r="ODO67" s="11"/>
      <c r="ODP67" s="11"/>
      <c r="ODQ67" s="11"/>
      <c r="ODR67" s="11"/>
      <c r="ODS67" s="11"/>
      <c r="ODT67" s="11"/>
      <c r="ODU67" s="11"/>
      <c r="ODV67" s="11"/>
      <c r="ODW67" s="11"/>
      <c r="ODX67" s="11"/>
      <c r="ODY67" s="11"/>
      <c r="ODZ67" s="11"/>
      <c r="OEA67" s="11"/>
      <c r="OEB67" s="11"/>
      <c r="OEC67" s="11"/>
      <c r="OED67" s="11"/>
      <c r="OEE67" s="11"/>
      <c r="OEF67" s="11"/>
      <c r="OEG67" s="11"/>
      <c r="OEH67" s="11"/>
      <c r="OEI67" s="11"/>
      <c r="OEJ67" s="11"/>
      <c r="OEK67" s="11"/>
      <c r="OEL67" s="11"/>
      <c r="OEM67" s="11"/>
      <c r="OEN67" s="11"/>
      <c r="OEO67" s="11"/>
      <c r="OEP67" s="11"/>
      <c r="OEQ67" s="11"/>
      <c r="OER67" s="11"/>
      <c r="OES67" s="11"/>
      <c r="OET67" s="11"/>
      <c r="OEU67" s="11"/>
      <c r="OEV67" s="11"/>
      <c r="OEW67" s="11"/>
      <c r="OEX67" s="11"/>
      <c r="OEY67" s="11"/>
      <c r="OEZ67" s="11"/>
      <c r="OFA67" s="11"/>
      <c r="OFB67" s="11"/>
      <c r="OFC67" s="11"/>
      <c r="OFD67" s="11"/>
      <c r="OFE67" s="11"/>
      <c r="OFF67" s="11"/>
      <c r="OFG67" s="11"/>
      <c r="OFH67" s="11"/>
      <c r="OFI67" s="11"/>
      <c r="OFJ67" s="11"/>
      <c r="OFK67" s="11"/>
      <c r="OFL67" s="11"/>
      <c r="OFM67" s="11"/>
      <c r="OFN67" s="11"/>
      <c r="OFO67" s="11"/>
      <c r="OFP67" s="11"/>
      <c r="OFQ67" s="11"/>
      <c r="OFR67" s="11"/>
      <c r="OFS67" s="11"/>
      <c r="OFT67" s="11"/>
      <c r="OFU67" s="11"/>
      <c r="OFV67" s="11"/>
      <c r="OFW67" s="11"/>
      <c r="OFX67" s="11"/>
      <c r="OFY67" s="11"/>
      <c r="OFZ67" s="11"/>
      <c r="OGA67" s="11"/>
      <c r="OGB67" s="11"/>
      <c r="OGC67" s="11"/>
      <c r="OGD67" s="11"/>
      <c r="OGE67" s="11"/>
      <c r="OGF67" s="11"/>
      <c r="OGG67" s="11"/>
      <c r="OGH67" s="11"/>
      <c r="OGI67" s="11"/>
      <c r="OGJ67" s="11"/>
      <c r="OGK67" s="11"/>
      <c r="OGL67" s="11"/>
      <c r="OGM67" s="11"/>
      <c r="OGN67" s="11"/>
      <c r="OGO67" s="11"/>
      <c r="OGP67" s="11"/>
      <c r="OGQ67" s="11"/>
      <c r="OGR67" s="11"/>
      <c r="OGS67" s="11"/>
      <c r="OGT67" s="11"/>
      <c r="OGU67" s="11"/>
      <c r="OGV67" s="11"/>
      <c r="OGW67" s="11"/>
      <c r="OGX67" s="11"/>
      <c r="OGY67" s="11"/>
      <c r="OGZ67" s="11"/>
      <c r="OHA67" s="11"/>
      <c r="OHB67" s="11"/>
      <c r="OHC67" s="11"/>
      <c r="OHD67" s="11"/>
      <c r="OHE67" s="11"/>
      <c r="OHF67" s="11"/>
      <c r="OHG67" s="11"/>
      <c r="OHH67" s="11"/>
      <c r="OHI67" s="11"/>
      <c r="OHJ67" s="11"/>
      <c r="OHK67" s="11"/>
      <c r="OHL67" s="11"/>
      <c r="OHM67" s="11"/>
      <c r="OHN67" s="11"/>
      <c r="OHO67" s="11"/>
      <c r="OHP67" s="11"/>
      <c r="OHQ67" s="11"/>
      <c r="OHR67" s="11"/>
      <c r="OHS67" s="11"/>
      <c r="OHT67" s="11"/>
      <c r="OHU67" s="11"/>
      <c r="OHV67" s="11"/>
      <c r="OHW67" s="11"/>
      <c r="OHX67" s="11"/>
      <c r="OHY67" s="11"/>
      <c r="OHZ67" s="11"/>
      <c r="OIA67" s="11"/>
      <c r="OIB67" s="11"/>
      <c r="OIC67" s="11"/>
      <c r="OID67" s="11"/>
      <c r="OIE67" s="11"/>
      <c r="OIF67" s="11"/>
      <c r="OIG67" s="11"/>
      <c r="OIH67" s="11"/>
      <c r="OII67" s="11"/>
      <c r="OIJ67" s="11"/>
      <c r="OIK67" s="11"/>
      <c r="OIL67" s="11"/>
      <c r="OIM67" s="11"/>
      <c r="OIN67" s="11"/>
      <c r="OIO67" s="11"/>
      <c r="OIP67" s="11"/>
      <c r="OIQ67" s="11"/>
      <c r="OIR67" s="11"/>
      <c r="OIS67" s="11"/>
      <c r="OIT67" s="11"/>
      <c r="OIU67" s="11"/>
      <c r="OIV67" s="11"/>
      <c r="OIW67" s="11"/>
      <c r="OIX67" s="11"/>
      <c r="OIY67" s="11"/>
      <c r="OIZ67" s="11"/>
      <c r="OJA67" s="11"/>
      <c r="OJB67" s="11"/>
      <c r="OJC67" s="11"/>
      <c r="OJD67" s="11"/>
      <c r="OJE67" s="11"/>
      <c r="OJF67" s="11"/>
      <c r="OJG67" s="11"/>
      <c r="OJH67" s="11"/>
      <c r="OJI67" s="11"/>
      <c r="OJJ67" s="11"/>
      <c r="OJK67" s="11"/>
      <c r="OJL67" s="11"/>
      <c r="OJM67" s="11"/>
      <c r="OJN67" s="11"/>
      <c r="OJO67" s="11"/>
      <c r="OJP67" s="11"/>
      <c r="OJQ67" s="11"/>
      <c r="OJR67" s="11"/>
      <c r="OJS67" s="11"/>
      <c r="OJT67" s="11"/>
      <c r="OJU67" s="11"/>
      <c r="OJV67" s="11"/>
      <c r="OJW67" s="11"/>
      <c r="OJX67" s="11"/>
      <c r="OJY67" s="11"/>
      <c r="OJZ67" s="11"/>
      <c r="OKA67" s="11"/>
      <c r="OKB67" s="11"/>
      <c r="OKC67" s="11"/>
      <c r="OKD67" s="11"/>
      <c r="OKE67" s="11"/>
      <c r="OKF67" s="11"/>
      <c r="OKG67" s="11"/>
      <c r="OKH67" s="11"/>
      <c r="OKI67" s="11"/>
      <c r="OKJ67" s="11"/>
      <c r="OKK67" s="11"/>
      <c r="OKL67" s="11"/>
      <c r="OKM67" s="11"/>
      <c r="OKN67" s="11"/>
      <c r="OKO67" s="11"/>
      <c r="OKP67" s="11"/>
      <c r="OKQ67" s="11"/>
      <c r="OKR67" s="11"/>
      <c r="OKS67" s="11"/>
      <c r="OKT67" s="11"/>
      <c r="OKU67" s="11"/>
      <c r="OKV67" s="11"/>
      <c r="OKW67" s="11"/>
      <c r="OKX67" s="11"/>
      <c r="OKY67" s="11"/>
      <c r="OKZ67" s="11"/>
      <c r="OLA67" s="11"/>
      <c r="OLB67" s="11"/>
      <c r="OLC67" s="11"/>
      <c r="OLD67" s="11"/>
      <c r="OLE67" s="11"/>
      <c r="OLF67" s="11"/>
      <c r="OLG67" s="11"/>
      <c r="OLH67" s="11"/>
      <c r="OLI67" s="11"/>
      <c r="OLJ67" s="11"/>
      <c r="OLK67" s="11"/>
      <c r="OLL67" s="11"/>
      <c r="OLM67" s="11"/>
      <c r="OLN67" s="11"/>
      <c r="OLO67" s="11"/>
      <c r="OLP67" s="11"/>
      <c r="OLQ67" s="11"/>
      <c r="OLR67" s="11"/>
      <c r="OLS67" s="11"/>
      <c r="OLT67" s="11"/>
      <c r="OLU67" s="11"/>
      <c r="OLV67" s="11"/>
      <c r="OLW67" s="11"/>
      <c r="OLX67" s="11"/>
      <c r="OLY67" s="11"/>
      <c r="OLZ67" s="11"/>
      <c r="OMA67" s="11"/>
      <c r="OMB67" s="11"/>
      <c r="OMC67" s="11"/>
      <c r="OMD67" s="11"/>
      <c r="OME67" s="11"/>
      <c r="OMF67" s="11"/>
      <c r="OMG67" s="11"/>
      <c r="OMH67" s="11"/>
      <c r="OMI67" s="11"/>
      <c r="OMJ67" s="11"/>
      <c r="OMK67" s="11"/>
      <c r="OML67" s="11"/>
      <c r="OMM67" s="11"/>
      <c r="OMN67" s="11"/>
      <c r="OMO67" s="11"/>
      <c r="OMP67" s="11"/>
      <c r="OMQ67" s="11"/>
      <c r="OMR67" s="11"/>
      <c r="OMS67" s="11"/>
      <c r="OMT67" s="11"/>
      <c r="OMU67" s="11"/>
      <c r="OMV67" s="11"/>
      <c r="OMW67" s="11"/>
      <c r="OMX67" s="11"/>
      <c r="OMY67" s="11"/>
      <c r="OMZ67" s="11"/>
      <c r="ONA67" s="11"/>
      <c r="ONB67" s="11"/>
      <c r="ONC67" s="11"/>
      <c r="OND67" s="11"/>
      <c r="ONE67" s="11"/>
      <c r="ONF67" s="11"/>
      <c r="ONG67" s="11"/>
      <c r="ONH67" s="11"/>
      <c r="ONI67" s="11"/>
      <c r="ONJ67" s="11"/>
      <c r="ONK67" s="11"/>
      <c r="ONL67" s="11"/>
      <c r="ONM67" s="11"/>
      <c r="ONN67" s="11"/>
      <c r="ONO67" s="11"/>
      <c r="ONP67" s="11"/>
      <c r="ONQ67" s="11"/>
      <c r="ONR67" s="11"/>
      <c r="ONS67" s="11"/>
      <c r="ONT67" s="11"/>
      <c r="ONU67" s="11"/>
      <c r="ONV67" s="11"/>
      <c r="ONW67" s="11"/>
      <c r="ONX67" s="11"/>
      <c r="ONY67" s="11"/>
      <c r="ONZ67" s="11"/>
      <c r="OOA67" s="11"/>
      <c r="OOB67" s="11"/>
      <c r="OOC67" s="11"/>
      <c r="OOD67" s="11"/>
      <c r="OOE67" s="11"/>
      <c r="OOF67" s="11"/>
      <c r="OOG67" s="11"/>
      <c r="OOH67" s="11"/>
      <c r="OOI67" s="11"/>
      <c r="OOJ67" s="11"/>
      <c r="OOK67" s="11"/>
      <c r="OOL67" s="11"/>
      <c r="OOM67" s="11"/>
      <c r="OON67" s="11"/>
      <c r="OOO67" s="11"/>
      <c r="OOP67" s="11"/>
      <c r="OOQ67" s="11"/>
      <c r="OOR67" s="11"/>
      <c r="OOS67" s="11"/>
      <c r="OOT67" s="11"/>
      <c r="OOU67" s="11"/>
      <c r="OOV67" s="11"/>
      <c r="OOW67" s="11"/>
      <c r="OOX67" s="11"/>
      <c r="OOY67" s="11"/>
      <c r="OOZ67" s="11"/>
      <c r="OPA67" s="11"/>
      <c r="OPB67" s="11"/>
      <c r="OPC67" s="11"/>
      <c r="OPD67" s="11"/>
      <c r="OPE67" s="11"/>
      <c r="OPF67" s="11"/>
      <c r="OPG67" s="11"/>
      <c r="OPH67" s="11"/>
      <c r="OPI67" s="11"/>
      <c r="OPJ67" s="11"/>
      <c r="OPK67" s="11"/>
      <c r="OPL67" s="11"/>
      <c r="OPM67" s="11"/>
      <c r="OPN67" s="11"/>
      <c r="OPO67" s="11"/>
      <c r="OPP67" s="11"/>
      <c r="OPQ67" s="11"/>
      <c r="OPR67" s="11"/>
      <c r="OPS67" s="11"/>
      <c r="OPT67" s="11"/>
      <c r="OPU67" s="11"/>
      <c r="OPV67" s="11"/>
      <c r="OPW67" s="11"/>
      <c r="OPX67" s="11"/>
      <c r="OPY67" s="11"/>
      <c r="OPZ67" s="11"/>
      <c r="OQA67" s="11"/>
      <c r="OQB67" s="11"/>
      <c r="OQC67" s="11"/>
      <c r="OQD67" s="11"/>
      <c r="OQE67" s="11"/>
      <c r="OQF67" s="11"/>
      <c r="OQG67" s="11"/>
      <c r="OQH67" s="11"/>
      <c r="OQI67" s="11"/>
      <c r="OQJ67" s="11"/>
      <c r="OQK67" s="11"/>
      <c r="OQL67" s="11"/>
      <c r="OQM67" s="11"/>
      <c r="OQN67" s="11"/>
      <c r="OQO67" s="11"/>
      <c r="OQP67" s="11"/>
      <c r="OQQ67" s="11"/>
      <c r="OQR67" s="11"/>
      <c r="OQS67" s="11"/>
      <c r="OQT67" s="11"/>
      <c r="OQU67" s="11"/>
      <c r="OQV67" s="11"/>
      <c r="OQW67" s="11"/>
      <c r="OQX67" s="11"/>
      <c r="OQY67" s="11"/>
      <c r="OQZ67" s="11"/>
      <c r="ORA67" s="11"/>
      <c r="ORB67" s="11"/>
      <c r="ORC67" s="11"/>
      <c r="ORD67" s="11"/>
      <c r="ORE67" s="11"/>
      <c r="ORF67" s="11"/>
      <c r="ORG67" s="11"/>
      <c r="ORH67" s="11"/>
      <c r="ORI67" s="11"/>
      <c r="ORJ67" s="11"/>
      <c r="ORK67" s="11"/>
      <c r="ORL67" s="11"/>
      <c r="ORM67" s="11"/>
      <c r="ORN67" s="11"/>
      <c r="ORO67" s="11"/>
      <c r="ORP67" s="11"/>
      <c r="ORQ67" s="11"/>
      <c r="ORR67" s="11"/>
      <c r="ORS67" s="11"/>
      <c r="ORT67" s="11"/>
      <c r="ORU67" s="11"/>
      <c r="ORV67" s="11"/>
      <c r="ORW67" s="11"/>
      <c r="ORX67" s="11"/>
      <c r="ORY67" s="11"/>
      <c r="ORZ67" s="11"/>
      <c r="OSA67" s="11"/>
      <c r="OSB67" s="11"/>
      <c r="OSC67" s="11"/>
      <c r="OSD67" s="11"/>
      <c r="OSE67" s="11"/>
      <c r="OSF67" s="11"/>
      <c r="OSG67" s="11"/>
      <c r="OSH67" s="11"/>
      <c r="OSI67" s="11"/>
      <c r="OSJ67" s="11"/>
      <c r="OSK67" s="11"/>
      <c r="OSL67" s="11"/>
      <c r="OSM67" s="11"/>
      <c r="OSN67" s="11"/>
      <c r="OSO67" s="11"/>
      <c r="OSP67" s="11"/>
      <c r="OSQ67" s="11"/>
      <c r="OSR67" s="11"/>
      <c r="OSS67" s="11"/>
      <c r="OST67" s="11"/>
      <c r="OSU67" s="11"/>
      <c r="OSV67" s="11"/>
      <c r="OSW67" s="11"/>
      <c r="OSX67" s="11"/>
      <c r="OSY67" s="11"/>
      <c r="OSZ67" s="11"/>
      <c r="OTA67" s="11"/>
      <c r="OTB67" s="11"/>
      <c r="OTC67" s="11"/>
      <c r="OTD67" s="11"/>
      <c r="OTE67" s="11"/>
      <c r="OTF67" s="11"/>
      <c r="OTG67" s="11"/>
      <c r="OTH67" s="11"/>
      <c r="OTI67" s="11"/>
      <c r="OTJ67" s="11"/>
      <c r="OTK67" s="11"/>
      <c r="OTL67" s="11"/>
      <c r="OTM67" s="11"/>
      <c r="OTN67" s="11"/>
      <c r="OTO67" s="11"/>
      <c r="OTP67" s="11"/>
      <c r="OTQ67" s="11"/>
      <c r="OTR67" s="11"/>
      <c r="OTS67" s="11"/>
      <c r="OTT67" s="11"/>
      <c r="OTU67" s="11"/>
      <c r="OTV67" s="11"/>
      <c r="OTW67" s="11"/>
      <c r="OTX67" s="11"/>
      <c r="OTY67" s="11"/>
      <c r="OTZ67" s="11"/>
      <c r="OUA67" s="11"/>
      <c r="OUB67" s="11"/>
      <c r="OUC67" s="11"/>
      <c r="OUD67" s="11"/>
      <c r="OUE67" s="11"/>
      <c r="OUF67" s="11"/>
      <c r="OUG67" s="11"/>
      <c r="OUH67" s="11"/>
      <c r="OUI67" s="11"/>
      <c r="OUJ67" s="11"/>
      <c r="OUK67" s="11"/>
      <c r="OUL67" s="11"/>
      <c r="OUM67" s="11"/>
      <c r="OUN67" s="11"/>
      <c r="OUO67" s="11"/>
      <c r="OUP67" s="11"/>
      <c r="OUQ67" s="11"/>
      <c r="OUR67" s="11"/>
      <c r="OUS67" s="11"/>
      <c r="OUT67" s="11"/>
      <c r="OUU67" s="11"/>
      <c r="OUV67" s="11"/>
      <c r="OUW67" s="11"/>
      <c r="OUX67" s="11"/>
      <c r="OUY67" s="11"/>
      <c r="OUZ67" s="11"/>
      <c r="OVA67" s="11"/>
      <c r="OVB67" s="11"/>
      <c r="OVC67" s="11"/>
      <c r="OVD67" s="11"/>
      <c r="OVE67" s="11"/>
      <c r="OVF67" s="11"/>
      <c r="OVG67" s="11"/>
      <c r="OVH67" s="11"/>
      <c r="OVI67" s="11"/>
      <c r="OVJ67" s="11"/>
      <c r="OVK67" s="11"/>
      <c r="OVL67" s="11"/>
      <c r="OVM67" s="11"/>
      <c r="OVN67" s="11"/>
      <c r="OVO67" s="11"/>
      <c r="OVP67" s="11"/>
      <c r="OVQ67" s="11"/>
      <c r="OVR67" s="11"/>
      <c r="OVS67" s="11"/>
      <c r="OVT67" s="11"/>
      <c r="OVU67" s="11"/>
      <c r="OVV67" s="11"/>
      <c r="OVW67" s="11"/>
      <c r="OVX67" s="11"/>
      <c r="OVY67" s="11"/>
      <c r="OVZ67" s="11"/>
      <c r="OWA67" s="11"/>
      <c r="OWB67" s="11"/>
      <c r="OWC67" s="11"/>
      <c r="OWD67" s="11"/>
      <c r="OWE67" s="11"/>
      <c r="OWF67" s="11"/>
      <c r="OWG67" s="11"/>
      <c r="OWH67" s="11"/>
      <c r="OWI67" s="11"/>
      <c r="OWJ67" s="11"/>
      <c r="OWK67" s="11"/>
      <c r="OWL67" s="11"/>
      <c r="OWM67" s="11"/>
      <c r="OWN67" s="11"/>
      <c r="OWO67" s="11"/>
      <c r="OWP67" s="11"/>
      <c r="OWQ67" s="11"/>
      <c r="OWR67" s="11"/>
      <c r="OWS67" s="11"/>
      <c r="OWT67" s="11"/>
      <c r="OWU67" s="11"/>
      <c r="OWV67" s="11"/>
      <c r="OWW67" s="11"/>
      <c r="OWX67" s="11"/>
      <c r="OWY67" s="11"/>
      <c r="OWZ67" s="11"/>
      <c r="OXA67" s="11"/>
      <c r="OXB67" s="11"/>
      <c r="OXC67" s="11"/>
      <c r="OXD67" s="11"/>
      <c r="OXE67" s="11"/>
      <c r="OXF67" s="11"/>
      <c r="OXG67" s="11"/>
      <c r="OXH67" s="11"/>
      <c r="OXI67" s="11"/>
      <c r="OXJ67" s="11"/>
      <c r="OXK67" s="11"/>
      <c r="OXL67" s="11"/>
      <c r="OXM67" s="11"/>
      <c r="OXN67" s="11"/>
      <c r="OXO67" s="11"/>
      <c r="OXP67" s="11"/>
      <c r="OXQ67" s="11"/>
      <c r="OXR67" s="11"/>
      <c r="OXS67" s="11"/>
      <c r="OXT67" s="11"/>
      <c r="OXU67" s="11"/>
      <c r="OXV67" s="11"/>
      <c r="OXW67" s="11"/>
      <c r="OXX67" s="11"/>
      <c r="OXY67" s="11"/>
      <c r="OXZ67" s="11"/>
      <c r="OYA67" s="11"/>
      <c r="OYB67" s="11"/>
      <c r="OYC67" s="11"/>
      <c r="OYD67" s="11"/>
      <c r="OYE67" s="11"/>
      <c r="OYF67" s="11"/>
      <c r="OYG67" s="11"/>
      <c r="OYH67" s="11"/>
      <c r="OYI67" s="11"/>
      <c r="OYJ67" s="11"/>
      <c r="OYK67" s="11"/>
      <c r="OYL67" s="11"/>
      <c r="OYM67" s="11"/>
      <c r="OYN67" s="11"/>
      <c r="OYO67" s="11"/>
      <c r="OYP67" s="11"/>
      <c r="OYQ67" s="11"/>
      <c r="OYR67" s="11"/>
      <c r="OYS67" s="11"/>
      <c r="OYT67" s="11"/>
      <c r="OYU67" s="11"/>
      <c r="OYV67" s="11"/>
      <c r="OYW67" s="11"/>
      <c r="OYX67" s="11"/>
      <c r="OYY67" s="11"/>
      <c r="OYZ67" s="11"/>
      <c r="OZA67" s="11"/>
      <c r="OZB67" s="11"/>
      <c r="OZC67" s="11"/>
      <c r="OZD67" s="11"/>
      <c r="OZE67" s="11"/>
      <c r="OZF67" s="11"/>
      <c r="OZG67" s="11"/>
      <c r="OZH67" s="11"/>
      <c r="OZI67" s="11"/>
      <c r="OZJ67" s="11"/>
      <c r="OZK67" s="11"/>
      <c r="OZL67" s="11"/>
      <c r="OZM67" s="11"/>
      <c r="OZN67" s="11"/>
      <c r="OZO67" s="11"/>
      <c r="OZP67" s="11"/>
      <c r="OZQ67" s="11"/>
      <c r="OZR67" s="11"/>
      <c r="OZS67" s="11"/>
      <c r="OZT67" s="11"/>
      <c r="OZU67" s="11"/>
      <c r="OZV67" s="11"/>
      <c r="OZW67" s="11"/>
      <c r="OZX67" s="11"/>
      <c r="OZY67" s="11"/>
      <c r="OZZ67" s="11"/>
      <c r="PAA67" s="11"/>
      <c r="PAB67" s="11"/>
      <c r="PAC67" s="11"/>
      <c r="PAD67" s="11"/>
      <c r="PAE67" s="11"/>
      <c r="PAF67" s="11"/>
      <c r="PAG67" s="11"/>
      <c r="PAH67" s="11"/>
      <c r="PAI67" s="11"/>
      <c r="PAJ67" s="11"/>
      <c r="PAK67" s="11"/>
      <c r="PAL67" s="11"/>
      <c r="PAM67" s="11"/>
      <c r="PAN67" s="11"/>
      <c r="PAO67" s="11"/>
      <c r="PAP67" s="11"/>
      <c r="PAQ67" s="11"/>
      <c r="PAR67" s="11"/>
      <c r="PAS67" s="11"/>
      <c r="PAT67" s="11"/>
      <c r="PAU67" s="11"/>
      <c r="PAV67" s="11"/>
      <c r="PAW67" s="11"/>
      <c r="PAX67" s="11"/>
      <c r="PAY67" s="11"/>
      <c r="PAZ67" s="11"/>
      <c r="PBA67" s="11"/>
      <c r="PBB67" s="11"/>
      <c r="PBC67" s="11"/>
      <c r="PBD67" s="11"/>
      <c r="PBE67" s="11"/>
      <c r="PBF67" s="11"/>
      <c r="PBG67" s="11"/>
      <c r="PBH67" s="11"/>
      <c r="PBI67" s="11"/>
      <c r="PBJ67" s="11"/>
      <c r="PBK67" s="11"/>
      <c r="PBL67" s="11"/>
      <c r="PBM67" s="11"/>
      <c r="PBN67" s="11"/>
      <c r="PBO67" s="11"/>
      <c r="PBP67" s="11"/>
      <c r="PBQ67" s="11"/>
      <c r="PBR67" s="11"/>
      <c r="PBS67" s="11"/>
      <c r="PBT67" s="11"/>
      <c r="PBU67" s="11"/>
      <c r="PBV67" s="11"/>
      <c r="PBW67" s="11"/>
      <c r="PBX67" s="11"/>
      <c r="PBY67" s="11"/>
      <c r="PBZ67" s="11"/>
      <c r="PCA67" s="11"/>
      <c r="PCB67" s="11"/>
      <c r="PCC67" s="11"/>
      <c r="PCD67" s="11"/>
      <c r="PCE67" s="11"/>
      <c r="PCF67" s="11"/>
      <c r="PCG67" s="11"/>
      <c r="PCH67" s="11"/>
      <c r="PCI67" s="11"/>
      <c r="PCJ67" s="11"/>
      <c r="PCK67" s="11"/>
      <c r="PCL67" s="11"/>
      <c r="PCM67" s="11"/>
      <c r="PCN67" s="11"/>
      <c r="PCO67" s="11"/>
      <c r="PCP67" s="11"/>
      <c r="PCQ67" s="11"/>
      <c r="PCR67" s="11"/>
      <c r="PCS67" s="11"/>
      <c r="PCT67" s="11"/>
      <c r="PCU67" s="11"/>
      <c r="PCV67" s="11"/>
      <c r="PCW67" s="11"/>
      <c r="PCX67" s="11"/>
      <c r="PCY67" s="11"/>
      <c r="PCZ67" s="11"/>
      <c r="PDA67" s="11"/>
      <c r="PDB67" s="11"/>
      <c r="PDC67" s="11"/>
      <c r="PDD67" s="11"/>
      <c r="PDE67" s="11"/>
      <c r="PDF67" s="11"/>
      <c r="PDG67" s="11"/>
      <c r="PDH67" s="11"/>
      <c r="PDI67" s="11"/>
      <c r="PDJ67" s="11"/>
      <c r="PDK67" s="11"/>
      <c r="PDL67" s="11"/>
      <c r="PDM67" s="11"/>
      <c r="PDN67" s="11"/>
      <c r="PDO67" s="11"/>
      <c r="PDP67" s="11"/>
      <c r="PDQ67" s="11"/>
      <c r="PDR67" s="11"/>
      <c r="PDS67" s="11"/>
      <c r="PDT67" s="11"/>
      <c r="PDU67" s="11"/>
      <c r="PDV67" s="11"/>
      <c r="PDW67" s="11"/>
      <c r="PDX67" s="11"/>
      <c r="PDY67" s="11"/>
      <c r="PDZ67" s="11"/>
      <c r="PEA67" s="11"/>
      <c r="PEB67" s="11"/>
      <c r="PEC67" s="11"/>
      <c r="PED67" s="11"/>
      <c r="PEE67" s="11"/>
      <c r="PEF67" s="11"/>
      <c r="PEG67" s="11"/>
      <c r="PEH67" s="11"/>
      <c r="PEI67" s="11"/>
      <c r="PEJ67" s="11"/>
      <c r="PEK67" s="11"/>
      <c r="PEL67" s="11"/>
      <c r="PEM67" s="11"/>
      <c r="PEN67" s="11"/>
      <c r="PEO67" s="11"/>
      <c r="PEP67" s="11"/>
      <c r="PEQ67" s="11"/>
      <c r="PER67" s="11"/>
      <c r="PES67" s="11"/>
      <c r="PET67" s="11"/>
      <c r="PEU67" s="11"/>
      <c r="PEV67" s="11"/>
      <c r="PEW67" s="11"/>
      <c r="PEX67" s="11"/>
      <c r="PEY67" s="11"/>
      <c r="PEZ67" s="11"/>
      <c r="PFA67" s="11"/>
      <c r="PFB67" s="11"/>
      <c r="PFC67" s="11"/>
      <c r="PFD67" s="11"/>
      <c r="PFE67" s="11"/>
      <c r="PFF67" s="11"/>
      <c r="PFG67" s="11"/>
      <c r="PFH67" s="11"/>
      <c r="PFI67" s="11"/>
      <c r="PFJ67" s="11"/>
      <c r="PFK67" s="11"/>
      <c r="PFL67" s="11"/>
      <c r="PFM67" s="11"/>
      <c r="PFN67" s="11"/>
      <c r="PFO67" s="11"/>
      <c r="PFP67" s="11"/>
      <c r="PFQ67" s="11"/>
      <c r="PFR67" s="11"/>
      <c r="PFS67" s="11"/>
      <c r="PFT67" s="11"/>
      <c r="PFU67" s="11"/>
      <c r="PFV67" s="11"/>
      <c r="PFW67" s="11"/>
      <c r="PFX67" s="11"/>
      <c r="PFY67" s="11"/>
      <c r="PFZ67" s="11"/>
      <c r="PGA67" s="11"/>
      <c r="PGB67" s="11"/>
      <c r="PGC67" s="11"/>
      <c r="PGD67" s="11"/>
      <c r="PGE67" s="11"/>
      <c r="PGF67" s="11"/>
      <c r="PGG67" s="11"/>
      <c r="PGH67" s="11"/>
      <c r="PGI67" s="11"/>
      <c r="PGJ67" s="11"/>
      <c r="PGK67" s="11"/>
      <c r="PGL67" s="11"/>
      <c r="PGM67" s="11"/>
      <c r="PGN67" s="11"/>
      <c r="PGO67" s="11"/>
      <c r="PGP67" s="11"/>
      <c r="PGQ67" s="11"/>
      <c r="PGR67" s="11"/>
      <c r="PGS67" s="11"/>
      <c r="PGT67" s="11"/>
      <c r="PGU67" s="11"/>
      <c r="PGV67" s="11"/>
      <c r="PGW67" s="11"/>
      <c r="PGX67" s="11"/>
      <c r="PGY67" s="11"/>
      <c r="PGZ67" s="11"/>
      <c r="PHA67" s="11"/>
      <c r="PHB67" s="11"/>
      <c r="PHC67" s="11"/>
      <c r="PHD67" s="11"/>
      <c r="PHE67" s="11"/>
      <c r="PHF67" s="11"/>
      <c r="PHG67" s="11"/>
      <c r="PHH67" s="11"/>
      <c r="PHI67" s="11"/>
      <c r="PHJ67" s="11"/>
      <c r="PHK67" s="11"/>
      <c r="PHL67" s="11"/>
      <c r="PHM67" s="11"/>
      <c r="PHN67" s="11"/>
      <c r="PHO67" s="11"/>
      <c r="PHP67" s="11"/>
      <c r="PHQ67" s="11"/>
      <c r="PHR67" s="11"/>
      <c r="PHS67" s="11"/>
      <c r="PHT67" s="11"/>
      <c r="PHU67" s="11"/>
      <c r="PHV67" s="11"/>
      <c r="PHW67" s="11"/>
      <c r="PHX67" s="11"/>
      <c r="PHY67" s="11"/>
      <c r="PHZ67" s="11"/>
      <c r="PIA67" s="11"/>
      <c r="PIB67" s="11"/>
      <c r="PIC67" s="11"/>
      <c r="PID67" s="11"/>
      <c r="PIE67" s="11"/>
      <c r="PIF67" s="11"/>
      <c r="PIG67" s="11"/>
      <c r="PIH67" s="11"/>
      <c r="PII67" s="11"/>
      <c r="PIJ67" s="11"/>
      <c r="PIK67" s="11"/>
      <c r="PIL67" s="11"/>
      <c r="PIM67" s="11"/>
      <c r="PIN67" s="11"/>
      <c r="PIO67" s="11"/>
      <c r="PIP67" s="11"/>
      <c r="PIQ67" s="11"/>
      <c r="PIR67" s="11"/>
      <c r="PIS67" s="11"/>
      <c r="PIT67" s="11"/>
      <c r="PIU67" s="11"/>
      <c r="PIV67" s="11"/>
      <c r="PIW67" s="11"/>
      <c r="PIX67" s="11"/>
      <c r="PIY67" s="11"/>
      <c r="PIZ67" s="11"/>
      <c r="PJA67" s="11"/>
      <c r="PJB67" s="11"/>
      <c r="PJC67" s="11"/>
      <c r="PJD67" s="11"/>
      <c r="PJE67" s="11"/>
      <c r="PJF67" s="11"/>
      <c r="PJG67" s="11"/>
      <c r="PJH67" s="11"/>
      <c r="PJI67" s="11"/>
      <c r="PJJ67" s="11"/>
      <c r="PJK67" s="11"/>
      <c r="PJL67" s="11"/>
      <c r="PJM67" s="11"/>
      <c r="PJN67" s="11"/>
      <c r="PJO67" s="11"/>
      <c r="PJP67" s="11"/>
      <c r="PJQ67" s="11"/>
      <c r="PJR67" s="11"/>
      <c r="PJS67" s="11"/>
      <c r="PJT67" s="11"/>
      <c r="PJU67" s="11"/>
      <c r="PJV67" s="11"/>
      <c r="PJW67" s="11"/>
      <c r="PJX67" s="11"/>
      <c r="PJY67" s="11"/>
      <c r="PJZ67" s="11"/>
      <c r="PKA67" s="11"/>
      <c r="PKB67" s="11"/>
      <c r="PKC67" s="11"/>
      <c r="PKD67" s="11"/>
      <c r="PKE67" s="11"/>
      <c r="PKF67" s="11"/>
      <c r="PKG67" s="11"/>
      <c r="PKH67" s="11"/>
      <c r="PKI67" s="11"/>
      <c r="PKJ67" s="11"/>
      <c r="PKK67" s="11"/>
      <c r="PKL67" s="11"/>
      <c r="PKM67" s="11"/>
      <c r="PKN67" s="11"/>
      <c r="PKO67" s="11"/>
      <c r="PKP67" s="11"/>
      <c r="PKQ67" s="11"/>
      <c r="PKR67" s="11"/>
      <c r="PKS67" s="11"/>
      <c r="PKT67" s="11"/>
      <c r="PKU67" s="11"/>
      <c r="PKV67" s="11"/>
      <c r="PKW67" s="11"/>
      <c r="PKX67" s="11"/>
      <c r="PKY67" s="11"/>
      <c r="PKZ67" s="11"/>
      <c r="PLA67" s="11"/>
      <c r="PLB67" s="11"/>
      <c r="PLC67" s="11"/>
      <c r="PLD67" s="11"/>
      <c r="PLE67" s="11"/>
      <c r="PLF67" s="11"/>
      <c r="PLG67" s="11"/>
      <c r="PLH67" s="11"/>
      <c r="PLI67" s="11"/>
      <c r="PLJ67" s="11"/>
      <c r="PLK67" s="11"/>
      <c r="PLL67" s="11"/>
      <c r="PLM67" s="11"/>
      <c r="PLN67" s="11"/>
      <c r="PLO67" s="11"/>
      <c r="PLP67" s="11"/>
      <c r="PLQ67" s="11"/>
      <c r="PLR67" s="11"/>
      <c r="PLS67" s="11"/>
      <c r="PLT67" s="11"/>
      <c r="PLU67" s="11"/>
      <c r="PLV67" s="11"/>
      <c r="PLW67" s="11"/>
      <c r="PLX67" s="11"/>
      <c r="PLY67" s="11"/>
      <c r="PLZ67" s="11"/>
      <c r="PMA67" s="11"/>
      <c r="PMB67" s="11"/>
      <c r="PMC67" s="11"/>
      <c r="PMD67" s="11"/>
      <c r="PME67" s="11"/>
      <c r="PMF67" s="11"/>
      <c r="PMG67" s="11"/>
      <c r="PMH67" s="11"/>
      <c r="PMI67" s="11"/>
      <c r="PMJ67" s="11"/>
      <c r="PMK67" s="11"/>
      <c r="PML67" s="11"/>
      <c r="PMM67" s="11"/>
      <c r="PMN67" s="11"/>
      <c r="PMO67" s="11"/>
      <c r="PMP67" s="11"/>
      <c r="PMQ67" s="11"/>
      <c r="PMR67" s="11"/>
      <c r="PMS67" s="11"/>
      <c r="PMT67" s="11"/>
      <c r="PMU67" s="11"/>
      <c r="PMV67" s="11"/>
      <c r="PMW67" s="11"/>
      <c r="PMX67" s="11"/>
      <c r="PMY67" s="11"/>
      <c r="PMZ67" s="11"/>
      <c r="PNA67" s="11"/>
      <c r="PNB67" s="11"/>
      <c r="PNC67" s="11"/>
      <c r="PND67" s="11"/>
      <c r="PNE67" s="11"/>
      <c r="PNF67" s="11"/>
      <c r="PNG67" s="11"/>
      <c r="PNH67" s="11"/>
      <c r="PNI67" s="11"/>
      <c r="PNJ67" s="11"/>
      <c r="PNK67" s="11"/>
      <c r="PNL67" s="11"/>
      <c r="PNM67" s="11"/>
      <c r="PNN67" s="11"/>
      <c r="PNO67" s="11"/>
      <c r="PNP67" s="11"/>
      <c r="PNQ67" s="11"/>
      <c r="PNR67" s="11"/>
      <c r="PNS67" s="11"/>
      <c r="PNT67" s="11"/>
      <c r="PNU67" s="11"/>
      <c r="PNV67" s="11"/>
      <c r="PNW67" s="11"/>
      <c r="PNX67" s="11"/>
      <c r="PNY67" s="11"/>
      <c r="PNZ67" s="11"/>
      <c r="POA67" s="11"/>
      <c r="POB67" s="11"/>
      <c r="POC67" s="11"/>
      <c r="POD67" s="11"/>
      <c r="POE67" s="11"/>
      <c r="POF67" s="11"/>
      <c r="POG67" s="11"/>
      <c r="POH67" s="11"/>
      <c r="POI67" s="11"/>
      <c r="POJ67" s="11"/>
      <c r="POK67" s="11"/>
      <c r="POL67" s="11"/>
      <c r="POM67" s="11"/>
      <c r="PON67" s="11"/>
      <c r="POO67" s="11"/>
      <c r="POP67" s="11"/>
      <c r="POQ67" s="11"/>
      <c r="POR67" s="11"/>
      <c r="POS67" s="11"/>
      <c r="POT67" s="11"/>
      <c r="POU67" s="11"/>
      <c r="POV67" s="11"/>
      <c r="POW67" s="11"/>
      <c r="POX67" s="11"/>
      <c r="POY67" s="11"/>
      <c r="POZ67" s="11"/>
      <c r="PPA67" s="11"/>
      <c r="PPB67" s="11"/>
      <c r="PPC67" s="11"/>
      <c r="PPD67" s="11"/>
      <c r="PPE67" s="11"/>
      <c r="PPF67" s="11"/>
      <c r="PPG67" s="11"/>
      <c r="PPH67" s="11"/>
      <c r="PPI67" s="11"/>
      <c r="PPJ67" s="11"/>
      <c r="PPK67" s="11"/>
      <c r="PPL67" s="11"/>
      <c r="PPM67" s="11"/>
      <c r="PPN67" s="11"/>
      <c r="PPO67" s="11"/>
      <c r="PPP67" s="11"/>
      <c r="PPQ67" s="11"/>
      <c r="PPR67" s="11"/>
      <c r="PPS67" s="11"/>
      <c r="PPT67" s="11"/>
      <c r="PPU67" s="11"/>
      <c r="PPV67" s="11"/>
      <c r="PPW67" s="11"/>
      <c r="PPX67" s="11"/>
      <c r="PPY67" s="11"/>
      <c r="PPZ67" s="11"/>
      <c r="PQA67" s="11"/>
      <c r="PQB67" s="11"/>
      <c r="PQC67" s="11"/>
      <c r="PQD67" s="11"/>
      <c r="PQE67" s="11"/>
      <c r="PQF67" s="11"/>
      <c r="PQG67" s="11"/>
      <c r="PQH67" s="11"/>
      <c r="PQI67" s="11"/>
      <c r="PQJ67" s="11"/>
      <c r="PQK67" s="11"/>
      <c r="PQL67" s="11"/>
      <c r="PQM67" s="11"/>
      <c r="PQN67" s="11"/>
      <c r="PQO67" s="11"/>
      <c r="PQP67" s="11"/>
      <c r="PQQ67" s="11"/>
      <c r="PQR67" s="11"/>
      <c r="PQS67" s="11"/>
      <c r="PQT67" s="11"/>
      <c r="PQU67" s="11"/>
      <c r="PQV67" s="11"/>
      <c r="PQW67" s="11"/>
      <c r="PQX67" s="11"/>
      <c r="PQY67" s="11"/>
      <c r="PQZ67" s="11"/>
      <c r="PRA67" s="11"/>
      <c r="PRB67" s="11"/>
      <c r="PRC67" s="11"/>
      <c r="PRD67" s="11"/>
      <c r="PRE67" s="11"/>
      <c r="PRF67" s="11"/>
      <c r="PRG67" s="11"/>
      <c r="PRH67" s="11"/>
      <c r="PRI67" s="11"/>
      <c r="PRJ67" s="11"/>
      <c r="PRK67" s="11"/>
      <c r="PRL67" s="11"/>
      <c r="PRM67" s="11"/>
      <c r="PRN67" s="11"/>
      <c r="PRO67" s="11"/>
      <c r="PRP67" s="11"/>
      <c r="PRQ67" s="11"/>
      <c r="PRR67" s="11"/>
      <c r="PRS67" s="11"/>
      <c r="PRT67" s="11"/>
      <c r="PRU67" s="11"/>
      <c r="PRV67" s="11"/>
      <c r="PRW67" s="11"/>
      <c r="PRX67" s="11"/>
      <c r="PRY67" s="11"/>
      <c r="PRZ67" s="11"/>
      <c r="PSA67" s="11"/>
      <c r="PSB67" s="11"/>
      <c r="PSC67" s="11"/>
      <c r="PSD67" s="11"/>
      <c r="PSE67" s="11"/>
      <c r="PSF67" s="11"/>
      <c r="PSG67" s="11"/>
      <c r="PSH67" s="11"/>
      <c r="PSI67" s="11"/>
      <c r="PSJ67" s="11"/>
      <c r="PSK67" s="11"/>
      <c r="PSL67" s="11"/>
      <c r="PSM67" s="11"/>
      <c r="PSN67" s="11"/>
      <c r="PSO67" s="11"/>
      <c r="PSP67" s="11"/>
      <c r="PSQ67" s="11"/>
      <c r="PSR67" s="11"/>
      <c r="PSS67" s="11"/>
      <c r="PST67" s="11"/>
      <c r="PSU67" s="11"/>
      <c r="PSV67" s="11"/>
      <c r="PSW67" s="11"/>
      <c r="PSX67" s="11"/>
      <c r="PSY67" s="11"/>
      <c r="PSZ67" s="11"/>
      <c r="PTA67" s="11"/>
      <c r="PTB67" s="11"/>
      <c r="PTC67" s="11"/>
      <c r="PTD67" s="11"/>
      <c r="PTE67" s="11"/>
      <c r="PTF67" s="11"/>
      <c r="PTG67" s="11"/>
      <c r="PTH67" s="11"/>
      <c r="PTI67" s="11"/>
      <c r="PTJ67" s="11"/>
      <c r="PTK67" s="11"/>
      <c r="PTL67" s="11"/>
      <c r="PTM67" s="11"/>
      <c r="PTN67" s="11"/>
      <c r="PTO67" s="11"/>
      <c r="PTP67" s="11"/>
      <c r="PTQ67" s="11"/>
      <c r="PTR67" s="11"/>
      <c r="PTS67" s="11"/>
      <c r="PTT67" s="11"/>
      <c r="PTU67" s="11"/>
      <c r="PTV67" s="11"/>
      <c r="PTW67" s="11"/>
      <c r="PTX67" s="11"/>
      <c r="PTY67" s="11"/>
      <c r="PTZ67" s="11"/>
      <c r="PUA67" s="11"/>
      <c r="PUB67" s="11"/>
      <c r="PUC67" s="11"/>
      <c r="PUD67" s="11"/>
      <c r="PUE67" s="11"/>
      <c r="PUF67" s="11"/>
      <c r="PUG67" s="11"/>
      <c r="PUH67" s="11"/>
      <c r="PUI67" s="11"/>
      <c r="PUJ67" s="11"/>
      <c r="PUK67" s="11"/>
      <c r="PUL67" s="11"/>
      <c r="PUM67" s="11"/>
      <c r="PUN67" s="11"/>
      <c r="PUO67" s="11"/>
      <c r="PUP67" s="11"/>
      <c r="PUQ67" s="11"/>
      <c r="PUR67" s="11"/>
      <c r="PUS67" s="11"/>
      <c r="PUT67" s="11"/>
      <c r="PUU67" s="11"/>
      <c r="PUV67" s="11"/>
      <c r="PUW67" s="11"/>
      <c r="PUX67" s="11"/>
      <c r="PUY67" s="11"/>
      <c r="PUZ67" s="11"/>
      <c r="PVA67" s="11"/>
      <c r="PVB67" s="11"/>
      <c r="PVC67" s="11"/>
      <c r="PVD67" s="11"/>
      <c r="PVE67" s="11"/>
      <c r="PVF67" s="11"/>
      <c r="PVG67" s="11"/>
      <c r="PVH67" s="11"/>
      <c r="PVI67" s="11"/>
      <c r="PVJ67" s="11"/>
      <c r="PVK67" s="11"/>
      <c r="PVL67" s="11"/>
      <c r="PVM67" s="11"/>
      <c r="PVN67" s="11"/>
      <c r="PVO67" s="11"/>
      <c r="PVP67" s="11"/>
      <c r="PVQ67" s="11"/>
      <c r="PVR67" s="11"/>
      <c r="PVS67" s="11"/>
      <c r="PVT67" s="11"/>
      <c r="PVU67" s="11"/>
      <c r="PVV67" s="11"/>
      <c r="PVW67" s="11"/>
      <c r="PVX67" s="11"/>
      <c r="PVY67" s="11"/>
      <c r="PVZ67" s="11"/>
      <c r="PWA67" s="11"/>
      <c r="PWB67" s="11"/>
      <c r="PWC67" s="11"/>
      <c r="PWD67" s="11"/>
      <c r="PWE67" s="11"/>
      <c r="PWF67" s="11"/>
      <c r="PWG67" s="11"/>
      <c r="PWH67" s="11"/>
      <c r="PWI67" s="11"/>
      <c r="PWJ67" s="11"/>
      <c r="PWK67" s="11"/>
      <c r="PWL67" s="11"/>
      <c r="PWM67" s="11"/>
      <c r="PWN67" s="11"/>
      <c r="PWO67" s="11"/>
      <c r="PWP67" s="11"/>
      <c r="PWQ67" s="11"/>
      <c r="PWR67" s="11"/>
      <c r="PWS67" s="11"/>
      <c r="PWT67" s="11"/>
      <c r="PWU67" s="11"/>
      <c r="PWV67" s="11"/>
      <c r="PWW67" s="11"/>
      <c r="PWX67" s="11"/>
      <c r="PWY67" s="11"/>
      <c r="PWZ67" s="11"/>
      <c r="PXA67" s="11"/>
      <c r="PXB67" s="11"/>
      <c r="PXC67" s="11"/>
      <c r="PXD67" s="11"/>
      <c r="PXE67" s="11"/>
      <c r="PXF67" s="11"/>
      <c r="PXG67" s="11"/>
      <c r="PXH67" s="11"/>
      <c r="PXI67" s="11"/>
      <c r="PXJ67" s="11"/>
      <c r="PXK67" s="11"/>
      <c r="PXL67" s="11"/>
      <c r="PXM67" s="11"/>
      <c r="PXN67" s="11"/>
      <c r="PXO67" s="11"/>
      <c r="PXP67" s="11"/>
      <c r="PXQ67" s="11"/>
      <c r="PXR67" s="11"/>
      <c r="PXS67" s="11"/>
      <c r="PXT67" s="11"/>
      <c r="PXU67" s="11"/>
      <c r="PXV67" s="11"/>
      <c r="PXW67" s="11"/>
      <c r="PXX67" s="11"/>
      <c r="PXY67" s="11"/>
      <c r="PXZ67" s="11"/>
      <c r="PYA67" s="11"/>
      <c r="PYB67" s="11"/>
      <c r="PYC67" s="11"/>
      <c r="PYD67" s="11"/>
      <c r="PYE67" s="11"/>
      <c r="PYF67" s="11"/>
      <c r="PYG67" s="11"/>
      <c r="PYH67" s="11"/>
      <c r="PYI67" s="11"/>
      <c r="PYJ67" s="11"/>
      <c r="PYK67" s="11"/>
      <c r="PYL67" s="11"/>
      <c r="PYM67" s="11"/>
      <c r="PYN67" s="11"/>
      <c r="PYO67" s="11"/>
      <c r="PYP67" s="11"/>
      <c r="PYQ67" s="11"/>
      <c r="PYR67" s="11"/>
      <c r="PYS67" s="11"/>
      <c r="PYT67" s="11"/>
      <c r="PYU67" s="11"/>
      <c r="PYV67" s="11"/>
      <c r="PYW67" s="11"/>
      <c r="PYX67" s="11"/>
      <c r="PYY67" s="11"/>
      <c r="PYZ67" s="11"/>
      <c r="PZA67" s="11"/>
      <c r="PZB67" s="11"/>
      <c r="PZC67" s="11"/>
      <c r="PZD67" s="11"/>
      <c r="PZE67" s="11"/>
      <c r="PZF67" s="11"/>
      <c r="PZG67" s="11"/>
      <c r="PZH67" s="11"/>
      <c r="PZI67" s="11"/>
      <c r="PZJ67" s="11"/>
      <c r="PZK67" s="11"/>
      <c r="PZL67" s="11"/>
      <c r="PZM67" s="11"/>
      <c r="PZN67" s="11"/>
      <c r="PZO67" s="11"/>
      <c r="PZP67" s="11"/>
      <c r="PZQ67" s="11"/>
      <c r="PZR67" s="11"/>
      <c r="PZS67" s="11"/>
      <c r="PZT67" s="11"/>
      <c r="PZU67" s="11"/>
      <c r="PZV67" s="11"/>
      <c r="PZW67" s="11"/>
      <c r="PZX67" s="11"/>
      <c r="PZY67" s="11"/>
      <c r="PZZ67" s="11"/>
      <c r="QAA67" s="11"/>
      <c r="QAB67" s="11"/>
      <c r="QAC67" s="11"/>
      <c r="QAD67" s="11"/>
      <c r="QAE67" s="11"/>
      <c r="QAF67" s="11"/>
      <c r="QAG67" s="11"/>
      <c r="QAH67" s="11"/>
      <c r="QAI67" s="11"/>
      <c r="QAJ67" s="11"/>
      <c r="QAK67" s="11"/>
      <c r="QAL67" s="11"/>
      <c r="QAM67" s="11"/>
      <c r="QAN67" s="11"/>
      <c r="QAO67" s="11"/>
      <c r="QAP67" s="11"/>
      <c r="QAQ67" s="11"/>
      <c r="QAR67" s="11"/>
      <c r="QAS67" s="11"/>
      <c r="QAT67" s="11"/>
      <c r="QAU67" s="11"/>
      <c r="QAV67" s="11"/>
      <c r="QAW67" s="11"/>
      <c r="QAX67" s="11"/>
      <c r="QAY67" s="11"/>
      <c r="QAZ67" s="11"/>
      <c r="QBA67" s="11"/>
      <c r="QBB67" s="11"/>
      <c r="QBC67" s="11"/>
      <c r="QBD67" s="11"/>
      <c r="QBE67" s="11"/>
      <c r="QBF67" s="11"/>
      <c r="QBG67" s="11"/>
      <c r="QBH67" s="11"/>
      <c r="QBI67" s="11"/>
      <c r="QBJ67" s="11"/>
      <c r="QBK67" s="11"/>
      <c r="QBL67" s="11"/>
      <c r="QBM67" s="11"/>
      <c r="QBN67" s="11"/>
      <c r="QBO67" s="11"/>
      <c r="QBP67" s="11"/>
      <c r="QBQ67" s="11"/>
      <c r="QBR67" s="11"/>
      <c r="QBS67" s="11"/>
      <c r="QBT67" s="11"/>
      <c r="QBU67" s="11"/>
      <c r="QBV67" s="11"/>
      <c r="QBW67" s="11"/>
      <c r="QBX67" s="11"/>
      <c r="QBY67" s="11"/>
      <c r="QBZ67" s="11"/>
      <c r="QCA67" s="11"/>
      <c r="QCB67" s="11"/>
      <c r="QCC67" s="11"/>
      <c r="QCD67" s="11"/>
      <c r="QCE67" s="11"/>
      <c r="QCF67" s="11"/>
      <c r="QCG67" s="11"/>
      <c r="QCH67" s="11"/>
      <c r="QCI67" s="11"/>
      <c r="QCJ67" s="11"/>
      <c r="QCK67" s="11"/>
      <c r="QCL67" s="11"/>
      <c r="QCM67" s="11"/>
      <c r="QCN67" s="11"/>
      <c r="QCO67" s="11"/>
      <c r="QCP67" s="11"/>
      <c r="QCQ67" s="11"/>
      <c r="QCR67" s="11"/>
      <c r="QCS67" s="11"/>
      <c r="QCT67" s="11"/>
      <c r="QCU67" s="11"/>
      <c r="QCV67" s="11"/>
      <c r="QCW67" s="11"/>
      <c r="QCX67" s="11"/>
      <c r="QCY67" s="11"/>
      <c r="QCZ67" s="11"/>
      <c r="QDA67" s="11"/>
      <c r="QDB67" s="11"/>
      <c r="QDC67" s="11"/>
      <c r="QDD67" s="11"/>
      <c r="QDE67" s="11"/>
      <c r="QDF67" s="11"/>
      <c r="QDG67" s="11"/>
      <c r="QDH67" s="11"/>
      <c r="QDI67" s="11"/>
      <c r="QDJ67" s="11"/>
      <c r="QDK67" s="11"/>
      <c r="QDL67" s="11"/>
      <c r="QDM67" s="11"/>
      <c r="QDN67" s="11"/>
      <c r="QDO67" s="11"/>
      <c r="QDP67" s="11"/>
      <c r="QDQ67" s="11"/>
      <c r="QDR67" s="11"/>
      <c r="QDS67" s="11"/>
      <c r="QDT67" s="11"/>
      <c r="QDU67" s="11"/>
      <c r="QDV67" s="11"/>
      <c r="QDW67" s="11"/>
      <c r="QDX67" s="11"/>
      <c r="QDY67" s="11"/>
      <c r="QDZ67" s="11"/>
      <c r="QEA67" s="11"/>
      <c r="QEB67" s="11"/>
      <c r="QEC67" s="11"/>
      <c r="QED67" s="11"/>
      <c r="QEE67" s="11"/>
      <c r="QEF67" s="11"/>
      <c r="QEG67" s="11"/>
      <c r="QEH67" s="11"/>
      <c r="QEI67" s="11"/>
      <c r="QEJ67" s="11"/>
      <c r="QEK67" s="11"/>
      <c r="QEL67" s="11"/>
      <c r="QEM67" s="11"/>
      <c r="QEN67" s="11"/>
      <c r="QEO67" s="11"/>
      <c r="QEP67" s="11"/>
      <c r="QEQ67" s="11"/>
      <c r="QER67" s="11"/>
      <c r="QES67" s="11"/>
      <c r="QET67" s="11"/>
      <c r="QEU67" s="11"/>
      <c r="QEV67" s="11"/>
      <c r="QEW67" s="11"/>
      <c r="QEX67" s="11"/>
      <c r="QEY67" s="11"/>
      <c r="QEZ67" s="11"/>
      <c r="QFA67" s="11"/>
      <c r="QFB67" s="11"/>
      <c r="QFC67" s="11"/>
      <c r="QFD67" s="11"/>
      <c r="QFE67" s="11"/>
      <c r="QFF67" s="11"/>
      <c r="QFG67" s="11"/>
      <c r="QFH67" s="11"/>
      <c r="QFI67" s="11"/>
      <c r="QFJ67" s="11"/>
      <c r="QFK67" s="11"/>
      <c r="QFL67" s="11"/>
      <c r="QFM67" s="11"/>
      <c r="QFN67" s="11"/>
      <c r="QFO67" s="11"/>
      <c r="QFP67" s="11"/>
      <c r="QFQ67" s="11"/>
      <c r="QFR67" s="11"/>
      <c r="QFS67" s="11"/>
      <c r="QFT67" s="11"/>
      <c r="QFU67" s="11"/>
      <c r="QFV67" s="11"/>
      <c r="QFW67" s="11"/>
      <c r="QFX67" s="11"/>
      <c r="QFY67" s="11"/>
      <c r="QFZ67" s="11"/>
      <c r="QGA67" s="11"/>
      <c r="QGB67" s="11"/>
      <c r="QGC67" s="11"/>
      <c r="QGD67" s="11"/>
      <c r="QGE67" s="11"/>
      <c r="QGF67" s="11"/>
      <c r="QGG67" s="11"/>
      <c r="QGH67" s="11"/>
      <c r="QGI67" s="11"/>
      <c r="QGJ67" s="11"/>
      <c r="QGK67" s="11"/>
      <c r="QGL67" s="11"/>
      <c r="QGM67" s="11"/>
      <c r="QGN67" s="11"/>
      <c r="QGO67" s="11"/>
      <c r="QGP67" s="11"/>
      <c r="QGQ67" s="11"/>
      <c r="QGR67" s="11"/>
      <c r="QGS67" s="11"/>
      <c r="QGT67" s="11"/>
      <c r="QGU67" s="11"/>
      <c r="QGV67" s="11"/>
      <c r="QGW67" s="11"/>
      <c r="QGX67" s="11"/>
      <c r="QGY67" s="11"/>
      <c r="QGZ67" s="11"/>
      <c r="QHA67" s="11"/>
      <c r="QHB67" s="11"/>
      <c r="QHC67" s="11"/>
      <c r="QHD67" s="11"/>
      <c r="QHE67" s="11"/>
      <c r="QHF67" s="11"/>
      <c r="QHG67" s="11"/>
      <c r="QHH67" s="11"/>
      <c r="QHI67" s="11"/>
      <c r="QHJ67" s="11"/>
      <c r="QHK67" s="11"/>
      <c r="QHL67" s="11"/>
      <c r="QHM67" s="11"/>
      <c r="QHN67" s="11"/>
      <c r="QHO67" s="11"/>
      <c r="QHP67" s="11"/>
      <c r="QHQ67" s="11"/>
      <c r="QHR67" s="11"/>
      <c r="QHS67" s="11"/>
      <c r="QHT67" s="11"/>
      <c r="QHU67" s="11"/>
      <c r="QHV67" s="11"/>
      <c r="QHW67" s="11"/>
      <c r="QHX67" s="11"/>
      <c r="QHY67" s="11"/>
      <c r="QHZ67" s="11"/>
      <c r="QIA67" s="11"/>
      <c r="QIB67" s="11"/>
      <c r="QIC67" s="11"/>
      <c r="QID67" s="11"/>
      <c r="QIE67" s="11"/>
      <c r="QIF67" s="11"/>
      <c r="QIG67" s="11"/>
      <c r="QIH67" s="11"/>
      <c r="QII67" s="11"/>
      <c r="QIJ67" s="11"/>
      <c r="QIK67" s="11"/>
      <c r="QIL67" s="11"/>
      <c r="QIM67" s="11"/>
      <c r="QIN67" s="11"/>
      <c r="QIO67" s="11"/>
      <c r="QIP67" s="11"/>
      <c r="QIQ67" s="11"/>
      <c r="QIR67" s="11"/>
      <c r="QIS67" s="11"/>
      <c r="QIT67" s="11"/>
      <c r="QIU67" s="11"/>
      <c r="QIV67" s="11"/>
      <c r="QIW67" s="11"/>
      <c r="QIX67" s="11"/>
      <c r="QIY67" s="11"/>
      <c r="QIZ67" s="11"/>
      <c r="QJA67" s="11"/>
      <c r="QJB67" s="11"/>
      <c r="QJC67" s="11"/>
      <c r="QJD67" s="11"/>
      <c r="QJE67" s="11"/>
      <c r="QJF67" s="11"/>
      <c r="QJG67" s="11"/>
      <c r="QJH67" s="11"/>
      <c r="QJI67" s="11"/>
      <c r="QJJ67" s="11"/>
      <c r="QJK67" s="11"/>
      <c r="QJL67" s="11"/>
      <c r="QJM67" s="11"/>
      <c r="QJN67" s="11"/>
      <c r="QJO67" s="11"/>
      <c r="QJP67" s="11"/>
      <c r="QJQ67" s="11"/>
      <c r="QJR67" s="11"/>
      <c r="QJS67" s="11"/>
      <c r="QJT67" s="11"/>
      <c r="QJU67" s="11"/>
      <c r="QJV67" s="11"/>
      <c r="QJW67" s="11"/>
      <c r="QJX67" s="11"/>
      <c r="QJY67" s="11"/>
      <c r="QJZ67" s="11"/>
      <c r="QKA67" s="11"/>
      <c r="QKB67" s="11"/>
      <c r="QKC67" s="11"/>
      <c r="QKD67" s="11"/>
      <c r="QKE67" s="11"/>
      <c r="QKF67" s="11"/>
      <c r="QKG67" s="11"/>
      <c r="QKH67" s="11"/>
      <c r="QKI67" s="11"/>
      <c r="QKJ67" s="11"/>
      <c r="QKK67" s="11"/>
      <c r="QKL67" s="11"/>
      <c r="QKM67" s="11"/>
      <c r="QKN67" s="11"/>
      <c r="QKO67" s="11"/>
      <c r="QKP67" s="11"/>
      <c r="QKQ67" s="11"/>
      <c r="QKR67" s="11"/>
      <c r="QKS67" s="11"/>
      <c r="QKT67" s="11"/>
      <c r="QKU67" s="11"/>
      <c r="QKV67" s="11"/>
      <c r="QKW67" s="11"/>
      <c r="QKX67" s="11"/>
      <c r="QKY67" s="11"/>
      <c r="QKZ67" s="11"/>
      <c r="QLA67" s="11"/>
      <c r="QLB67" s="11"/>
      <c r="QLC67" s="11"/>
      <c r="QLD67" s="11"/>
      <c r="QLE67" s="11"/>
      <c r="QLF67" s="11"/>
      <c r="QLG67" s="11"/>
      <c r="QLH67" s="11"/>
      <c r="QLI67" s="11"/>
      <c r="QLJ67" s="11"/>
      <c r="QLK67" s="11"/>
      <c r="QLL67" s="11"/>
      <c r="QLM67" s="11"/>
      <c r="QLN67" s="11"/>
      <c r="QLO67" s="11"/>
      <c r="QLP67" s="11"/>
      <c r="QLQ67" s="11"/>
      <c r="QLR67" s="11"/>
      <c r="QLS67" s="11"/>
      <c r="QLT67" s="11"/>
      <c r="QLU67" s="11"/>
      <c r="QLV67" s="11"/>
      <c r="QLW67" s="11"/>
      <c r="QLX67" s="11"/>
      <c r="QLY67" s="11"/>
      <c r="QLZ67" s="11"/>
      <c r="QMA67" s="11"/>
      <c r="QMB67" s="11"/>
      <c r="QMC67" s="11"/>
      <c r="QMD67" s="11"/>
      <c r="QME67" s="11"/>
      <c r="QMF67" s="11"/>
      <c r="QMG67" s="11"/>
      <c r="QMH67" s="11"/>
      <c r="QMI67" s="11"/>
      <c r="QMJ67" s="11"/>
      <c r="QMK67" s="11"/>
      <c r="QML67" s="11"/>
      <c r="QMM67" s="11"/>
      <c r="QMN67" s="11"/>
      <c r="QMO67" s="11"/>
      <c r="QMP67" s="11"/>
      <c r="QMQ67" s="11"/>
      <c r="QMR67" s="11"/>
      <c r="QMS67" s="11"/>
      <c r="QMT67" s="11"/>
      <c r="QMU67" s="11"/>
      <c r="QMV67" s="11"/>
      <c r="QMW67" s="11"/>
      <c r="QMX67" s="11"/>
      <c r="QMY67" s="11"/>
      <c r="QMZ67" s="11"/>
      <c r="QNA67" s="11"/>
      <c r="QNB67" s="11"/>
      <c r="QNC67" s="11"/>
      <c r="QND67" s="11"/>
      <c r="QNE67" s="11"/>
      <c r="QNF67" s="11"/>
      <c r="QNG67" s="11"/>
      <c r="QNH67" s="11"/>
      <c r="QNI67" s="11"/>
      <c r="QNJ67" s="11"/>
      <c r="QNK67" s="11"/>
      <c r="QNL67" s="11"/>
      <c r="QNM67" s="11"/>
      <c r="QNN67" s="11"/>
      <c r="QNO67" s="11"/>
      <c r="QNP67" s="11"/>
      <c r="QNQ67" s="11"/>
      <c r="QNR67" s="11"/>
      <c r="QNS67" s="11"/>
      <c r="QNT67" s="11"/>
      <c r="QNU67" s="11"/>
      <c r="QNV67" s="11"/>
      <c r="QNW67" s="11"/>
      <c r="QNX67" s="11"/>
      <c r="QNY67" s="11"/>
      <c r="QNZ67" s="11"/>
      <c r="QOA67" s="11"/>
      <c r="QOB67" s="11"/>
      <c r="QOC67" s="11"/>
      <c r="QOD67" s="11"/>
      <c r="QOE67" s="11"/>
      <c r="QOF67" s="11"/>
      <c r="QOG67" s="11"/>
      <c r="QOH67" s="11"/>
      <c r="QOI67" s="11"/>
      <c r="QOJ67" s="11"/>
      <c r="QOK67" s="11"/>
      <c r="QOL67" s="11"/>
      <c r="QOM67" s="11"/>
      <c r="QON67" s="11"/>
      <c r="QOO67" s="11"/>
      <c r="QOP67" s="11"/>
      <c r="QOQ67" s="11"/>
      <c r="QOR67" s="11"/>
      <c r="QOS67" s="11"/>
      <c r="QOT67" s="11"/>
      <c r="QOU67" s="11"/>
      <c r="QOV67" s="11"/>
      <c r="QOW67" s="11"/>
      <c r="QOX67" s="11"/>
      <c r="QOY67" s="11"/>
      <c r="QOZ67" s="11"/>
      <c r="QPA67" s="11"/>
      <c r="QPB67" s="11"/>
      <c r="QPC67" s="11"/>
      <c r="QPD67" s="11"/>
      <c r="QPE67" s="11"/>
      <c r="QPF67" s="11"/>
      <c r="QPG67" s="11"/>
      <c r="QPH67" s="11"/>
      <c r="QPI67" s="11"/>
      <c r="QPJ67" s="11"/>
      <c r="QPK67" s="11"/>
      <c r="QPL67" s="11"/>
      <c r="QPM67" s="11"/>
      <c r="QPN67" s="11"/>
      <c r="QPO67" s="11"/>
      <c r="QPP67" s="11"/>
      <c r="QPQ67" s="11"/>
      <c r="QPR67" s="11"/>
      <c r="QPS67" s="11"/>
      <c r="QPT67" s="11"/>
      <c r="QPU67" s="11"/>
      <c r="QPV67" s="11"/>
      <c r="QPW67" s="11"/>
      <c r="QPX67" s="11"/>
      <c r="QPY67" s="11"/>
      <c r="QPZ67" s="11"/>
      <c r="QQA67" s="11"/>
      <c r="QQB67" s="11"/>
      <c r="QQC67" s="11"/>
      <c r="QQD67" s="11"/>
      <c r="QQE67" s="11"/>
      <c r="QQF67" s="11"/>
      <c r="QQG67" s="11"/>
      <c r="QQH67" s="11"/>
      <c r="QQI67" s="11"/>
      <c r="QQJ67" s="11"/>
      <c r="QQK67" s="11"/>
      <c r="QQL67" s="11"/>
      <c r="QQM67" s="11"/>
      <c r="QQN67" s="11"/>
      <c r="QQO67" s="11"/>
      <c r="QQP67" s="11"/>
      <c r="QQQ67" s="11"/>
      <c r="QQR67" s="11"/>
      <c r="QQS67" s="11"/>
      <c r="QQT67" s="11"/>
      <c r="QQU67" s="11"/>
      <c r="QQV67" s="11"/>
      <c r="QQW67" s="11"/>
      <c r="QQX67" s="11"/>
      <c r="QQY67" s="11"/>
      <c r="QQZ67" s="11"/>
      <c r="QRA67" s="11"/>
      <c r="QRB67" s="11"/>
      <c r="QRC67" s="11"/>
      <c r="QRD67" s="11"/>
      <c r="QRE67" s="11"/>
      <c r="QRF67" s="11"/>
      <c r="QRG67" s="11"/>
      <c r="QRH67" s="11"/>
      <c r="QRI67" s="11"/>
      <c r="QRJ67" s="11"/>
      <c r="QRK67" s="11"/>
      <c r="QRL67" s="11"/>
      <c r="QRM67" s="11"/>
      <c r="QRN67" s="11"/>
      <c r="QRO67" s="11"/>
      <c r="QRP67" s="11"/>
      <c r="QRQ67" s="11"/>
      <c r="QRR67" s="11"/>
      <c r="QRS67" s="11"/>
      <c r="QRT67" s="11"/>
      <c r="QRU67" s="11"/>
      <c r="QRV67" s="11"/>
      <c r="QRW67" s="11"/>
      <c r="QRX67" s="11"/>
      <c r="QRY67" s="11"/>
      <c r="QRZ67" s="11"/>
      <c r="QSA67" s="11"/>
      <c r="QSB67" s="11"/>
      <c r="QSC67" s="11"/>
      <c r="QSD67" s="11"/>
      <c r="QSE67" s="11"/>
      <c r="QSF67" s="11"/>
      <c r="QSG67" s="11"/>
      <c r="QSH67" s="11"/>
      <c r="QSI67" s="11"/>
      <c r="QSJ67" s="11"/>
      <c r="QSK67" s="11"/>
      <c r="QSL67" s="11"/>
      <c r="QSM67" s="11"/>
      <c r="QSN67" s="11"/>
      <c r="QSO67" s="11"/>
      <c r="QSP67" s="11"/>
      <c r="QSQ67" s="11"/>
      <c r="QSR67" s="11"/>
      <c r="QSS67" s="11"/>
      <c r="QST67" s="11"/>
      <c r="QSU67" s="11"/>
      <c r="QSV67" s="11"/>
      <c r="QSW67" s="11"/>
      <c r="QSX67" s="11"/>
      <c r="QSY67" s="11"/>
      <c r="QSZ67" s="11"/>
      <c r="QTA67" s="11"/>
      <c r="QTB67" s="11"/>
      <c r="QTC67" s="11"/>
      <c r="QTD67" s="11"/>
      <c r="QTE67" s="11"/>
      <c r="QTF67" s="11"/>
      <c r="QTG67" s="11"/>
      <c r="QTH67" s="11"/>
      <c r="QTI67" s="11"/>
      <c r="QTJ67" s="11"/>
      <c r="QTK67" s="11"/>
      <c r="QTL67" s="11"/>
      <c r="QTM67" s="11"/>
      <c r="QTN67" s="11"/>
      <c r="QTO67" s="11"/>
      <c r="QTP67" s="11"/>
      <c r="QTQ67" s="11"/>
      <c r="QTR67" s="11"/>
      <c r="QTS67" s="11"/>
      <c r="QTT67" s="11"/>
      <c r="QTU67" s="11"/>
      <c r="QTV67" s="11"/>
      <c r="QTW67" s="11"/>
      <c r="QTX67" s="11"/>
      <c r="QTY67" s="11"/>
      <c r="QTZ67" s="11"/>
      <c r="QUA67" s="11"/>
      <c r="QUB67" s="11"/>
      <c r="QUC67" s="11"/>
      <c r="QUD67" s="11"/>
      <c r="QUE67" s="11"/>
      <c r="QUF67" s="11"/>
      <c r="QUG67" s="11"/>
      <c r="QUH67" s="11"/>
      <c r="QUI67" s="11"/>
      <c r="QUJ67" s="11"/>
      <c r="QUK67" s="11"/>
      <c r="QUL67" s="11"/>
      <c r="QUM67" s="11"/>
      <c r="QUN67" s="11"/>
      <c r="QUO67" s="11"/>
      <c r="QUP67" s="11"/>
      <c r="QUQ67" s="11"/>
      <c r="QUR67" s="11"/>
      <c r="QUS67" s="11"/>
      <c r="QUT67" s="11"/>
      <c r="QUU67" s="11"/>
      <c r="QUV67" s="11"/>
      <c r="QUW67" s="11"/>
      <c r="QUX67" s="11"/>
      <c r="QUY67" s="11"/>
      <c r="QUZ67" s="11"/>
      <c r="QVA67" s="11"/>
      <c r="QVB67" s="11"/>
      <c r="QVC67" s="11"/>
      <c r="QVD67" s="11"/>
      <c r="QVE67" s="11"/>
      <c r="QVF67" s="11"/>
      <c r="QVG67" s="11"/>
      <c r="QVH67" s="11"/>
      <c r="QVI67" s="11"/>
      <c r="QVJ67" s="11"/>
      <c r="QVK67" s="11"/>
      <c r="QVL67" s="11"/>
      <c r="QVM67" s="11"/>
      <c r="QVN67" s="11"/>
      <c r="QVO67" s="11"/>
      <c r="QVP67" s="11"/>
      <c r="QVQ67" s="11"/>
      <c r="QVR67" s="11"/>
      <c r="QVS67" s="11"/>
      <c r="QVT67" s="11"/>
      <c r="QVU67" s="11"/>
      <c r="QVV67" s="11"/>
      <c r="QVW67" s="11"/>
      <c r="QVX67" s="11"/>
      <c r="QVY67" s="11"/>
      <c r="QVZ67" s="11"/>
      <c r="QWA67" s="11"/>
      <c r="QWB67" s="11"/>
      <c r="QWC67" s="11"/>
      <c r="QWD67" s="11"/>
      <c r="QWE67" s="11"/>
      <c r="QWF67" s="11"/>
      <c r="QWG67" s="11"/>
      <c r="QWH67" s="11"/>
      <c r="QWI67" s="11"/>
      <c r="QWJ67" s="11"/>
      <c r="QWK67" s="11"/>
      <c r="QWL67" s="11"/>
      <c r="QWM67" s="11"/>
      <c r="QWN67" s="11"/>
      <c r="QWO67" s="11"/>
      <c r="QWP67" s="11"/>
      <c r="QWQ67" s="11"/>
      <c r="QWR67" s="11"/>
      <c r="QWS67" s="11"/>
      <c r="QWT67" s="11"/>
      <c r="QWU67" s="11"/>
      <c r="QWV67" s="11"/>
      <c r="QWW67" s="11"/>
      <c r="QWX67" s="11"/>
      <c r="QWY67" s="11"/>
      <c r="QWZ67" s="11"/>
      <c r="QXA67" s="11"/>
      <c r="QXB67" s="11"/>
      <c r="QXC67" s="11"/>
      <c r="QXD67" s="11"/>
      <c r="QXE67" s="11"/>
      <c r="QXF67" s="11"/>
      <c r="QXG67" s="11"/>
      <c r="QXH67" s="11"/>
      <c r="QXI67" s="11"/>
      <c r="QXJ67" s="11"/>
      <c r="QXK67" s="11"/>
      <c r="QXL67" s="11"/>
      <c r="QXM67" s="11"/>
      <c r="QXN67" s="11"/>
      <c r="QXO67" s="11"/>
      <c r="QXP67" s="11"/>
      <c r="QXQ67" s="11"/>
      <c r="QXR67" s="11"/>
      <c r="QXS67" s="11"/>
      <c r="QXT67" s="11"/>
      <c r="QXU67" s="11"/>
      <c r="QXV67" s="11"/>
      <c r="QXW67" s="11"/>
      <c r="QXX67" s="11"/>
      <c r="QXY67" s="11"/>
      <c r="QXZ67" s="11"/>
      <c r="QYA67" s="11"/>
      <c r="QYB67" s="11"/>
      <c r="QYC67" s="11"/>
      <c r="QYD67" s="11"/>
      <c r="QYE67" s="11"/>
      <c r="QYF67" s="11"/>
      <c r="QYG67" s="11"/>
      <c r="QYH67" s="11"/>
      <c r="QYI67" s="11"/>
      <c r="QYJ67" s="11"/>
      <c r="QYK67" s="11"/>
      <c r="QYL67" s="11"/>
      <c r="QYM67" s="11"/>
      <c r="QYN67" s="11"/>
      <c r="QYO67" s="11"/>
      <c r="QYP67" s="11"/>
      <c r="QYQ67" s="11"/>
      <c r="QYR67" s="11"/>
      <c r="QYS67" s="11"/>
      <c r="QYT67" s="11"/>
      <c r="QYU67" s="11"/>
      <c r="QYV67" s="11"/>
      <c r="QYW67" s="11"/>
      <c r="QYX67" s="11"/>
      <c r="QYY67" s="11"/>
      <c r="QYZ67" s="11"/>
      <c r="QZA67" s="11"/>
      <c r="QZB67" s="11"/>
      <c r="QZC67" s="11"/>
      <c r="QZD67" s="11"/>
      <c r="QZE67" s="11"/>
      <c r="QZF67" s="11"/>
      <c r="QZG67" s="11"/>
      <c r="QZH67" s="11"/>
      <c r="QZI67" s="11"/>
      <c r="QZJ67" s="11"/>
      <c r="QZK67" s="11"/>
      <c r="QZL67" s="11"/>
      <c r="QZM67" s="11"/>
      <c r="QZN67" s="11"/>
      <c r="QZO67" s="11"/>
      <c r="QZP67" s="11"/>
      <c r="QZQ67" s="11"/>
      <c r="QZR67" s="11"/>
      <c r="QZS67" s="11"/>
      <c r="QZT67" s="11"/>
      <c r="QZU67" s="11"/>
      <c r="QZV67" s="11"/>
      <c r="QZW67" s="11"/>
      <c r="QZX67" s="11"/>
      <c r="QZY67" s="11"/>
      <c r="QZZ67" s="11"/>
      <c r="RAA67" s="11"/>
      <c r="RAB67" s="11"/>
      <c r="RAC67" s="11"/>
      <c r="RAD67" s="11"/>
      <c r="RAE67" s="11"/>
      <c r="RAF67" s="11"/>
      <c r="RAG67" s="11"/>
      <c r="RAH67" s="11"/>
      <c r="RAI67" s="11"/>
      <c r="RAJ67" s="11"/>
      <c r="RAK67" s="11"/>
      <c r="RAL67" s="11"/>
      <c r="RAM67" s="11"/>
      <c r="RAN67" s="11"/>
      <c r="RAO67" s="11"/>
      <c r="RAP67" s="11"/>
      <c r="RAQ67" s="11"/>
      <c r="RAR67" s="11"/>
      <c r="RAS67" s="11"/>
      <c r="RAT67" s="11"/>
      <c r="RAU67" s="11"/>
      <c r="RAV67" s="11"/>
      <c r="RAW67" s="11"/>
      <c r="RAX67" s="11"/>
      <c r="RAY67" s="11"/>
      <c r="RAZ67" s="11"/>
      <c r="RBA67" s="11"/>
      <c r="RBB67" s="11"/>
      <c r="RBC67" s="11"/>
      <c r="RBD67" s="11"/>
      <c r="RBE67" s="11"/>
      <c r="RBF67" s="11"/>
      <c r="RBG67" s="11"/>
      <c r="RBH67" s="11"/>
      <c r="RBI67" s="11"/>
      <c r="RBJ67" s="11"/>
      <c r="RBK67" s="11"/>
      <c r="RBL67" s="11"/>
      <c r="RBM67" s="11"/>
      <c r="RBN67" s="11"/>
      <c r="RBO67" s="11"/>
      <c r="RBP67" s="11"/>
      <c r="RBQ67" s="11"/>
      <c r="RBR67" s="11"/>
      <c r="RBS67" s="11"/>
      <c r="RBT67" s="11"/>
      <c r="RBU67" s="11"/>
      <c r="RBV67" s="11"/>
      <c r="RBW67" s="11"/>
      <c r="RBX67" s="11"/>
      <c r="RBY67" s="11"/>
      <c r="RBZ67" s="11"/>
      <c r="RCA67" s="11"/>
      <c r="RCB67" s="11"/>
      <c r="RCC67" s="11"/>
      <c r="RCD67" s="11"/>
      <c r="RCE67" s="11"/>
      <c r="RCF67" s="11"/>
      <c r="RCG67" s="11"/>
      <c r="RCH67" s="11"/>
      <c r="RCI67" s="11"/>
      <c r="RCJ67" s="11"/>
      <c r="RCK67" s="11"/>
      <c r="RCL67" s="11"/>
      <c r="RCM67" s="11"/>
      <c r="RCN67" s="11"/>
      <c r="RCO67" s="11"/>
      <c r="RCP67" s="11"/>
      <c r="RCQ67" s="11"/>
      <c r="RCR67" s="11"/>
      <c r="RCS67" s="11"/>
      <c r="RCT67" s="11"/>
      <c r="RCU67" s="11"/>
      <c r="RCV67" s="11"/>
      <c r="RCW67" s="11"/>
      <c r="RCX67" s="11"/>
      <c r="RCY67" s="11"/>
      <c r="RCZ67" s="11"/>
      <c r="RDA67" s="11"/>
      <c r="RDB67" s="11"/>
      <c r="RDC67" s="11"/>
      <c r="RDD67" s="11"/>
      <c r="RDE67" s="11"/>
      <c r="RDF67" s="11"/>
      <c r="RDG67" s="11"/>
      <c r="RDH67" s="11"/>
      <c r="RDI67" s="11"/>
      <c r="RDJ67" s="11"/>
      <c r="RDK67" s="11"/>
      <c r="RDL67" s="11"/>
      <c r="RDM67" s="11"/>
      <c r="RDN67" s="11"/>
      <c r="RDO67" s="11"/>
      <c r="RDP67" s="11"/>
      <c r="RDQ67" s="11"/>
      <c r="RDR67" s="11"/>
      <c r="RDS67" s="11"/>
      <c r="RDT67" s="11"/>
      <c r="RDU67" s="11"/>
      <c r="RDV67" s="11"/>
      <c r="RDW67" s="11"/>
      <c r="RDX67" s="11"/>
      <c r="RDY67" s="11"/>
      <c r="RDZ67" s="11"/>
      <c r="REA67" s="11"/>
      <c r="REB67" s="11"/>
      <c r="REC67" s="11"/>
      <c r="RED67" s="11"/>
      <c r="REE67" s="11"/>
      <c r="REF67" s="11"/>
      <c r="REG67" s="11"/>
      <c r="REH67" s="11"/>
      <c r="REI67" s="11"/>
      <c r="REJ67" s="11"/>
      <c r="REK67" s="11"/>
      <c r="REL67" s="11"/>
      <c r="REM67" s="11"/>
      <c r="REN67" s="11"/>
      <c r="REO67" s="11"/>
      <c r="REP67" s="11"/>
      <c r="REQ67" s="11"/>
      <c r="RER67" s="11"/>
      <c r="RES67" s="11"/>
      <c r="RET67" s="11"/>
      <c r="REU67" s="11"/>
      <c r="REV67" s="11"/>
      <c r="REW67" s="11"/>
      <c r="REX67" s="11"/>
      <c r="REY67" s="11"/>
      <c r="REZ67" s="11"/>
      <c r="RFA67" s="11"/>
      <c r="RFB67" s="11"/>
      <c r="RFC67" s="11"/>
      <c r="RFD67" s="11"/>
      <c r="RFE67" s="11"/>
      <c r="RFF67" s="11"/>
      <c r="RFG67" s="11"/>
      <c r="RFH67" s="11"/>
      <c r="RFI67" s="11"/>
      <c r="RFJ67" s="11"/>
      <c r="RFK67" s="11"/>
      <c r="RFL67" s="11"/>
      <c r="RFM67" s="11"/>
      <c r="RFN67" s="11"/>
      <c r="RFO67" s="11"/>
      <c r="RFP67" s="11"/>
      <c r="RFQ67" s="11"/>
      <c r="RFR67" s="11"/>
      <c r="RFS67" s="11"/>
      <c r="RFT67" s="11"/>
      <c r="RFU67" s="11"/>
      <c r="RFV67" s="11"/>
      <c r="RFW67" s="11"/>
      <c r="RFX67" s="11"/>
      <c r="RFY67" s="11"/>
      <c r="RFZ67" s="11"/>
      <c r="RGA67" s="11"/>
      <c r="RGB67" s="11"/>
      <c r="RGC67" s="11"/>
      <c r="RGD67" s="11"/>
      <c r="RGE67" s="11"/>
      <c r="RGF67" s="11"/>
      <c r="RGG67" s="11"/>
      <c r="RGH67" s="11"/>
      <c r="RGI67" s="11"/>
      <c r="RGJ67" s="11"/>
      <c r="RGK67" s="11"/>
      <c r="RGL67" s="11"/>
      <c r="RGM67" s="11"/>
      <c r="RGN67" s="11"/>
      <c r="RGO67" s="11"/>
      <c r="RGP67" s="11"/>
      <c r="RGQ67" s="11"/>
      <c r="RGR67" s="11"/>
      <c r="RGS67" s="11"/>
      <c r="RGT67" s="11"/>
      <c r="RGU67" s="11"/>
      <c r="RGV67" s="11"/>
      <c r="RGW67" s="11"/>
      <c r="RGX67" s="11"/>
      <c r="RGY67" s="11"/>
      <c r="RGZ67" s="11"/>
      <c r="RHA67" s="11"/>
      <c r="RHB67" s="11"/>
      <c r="RHC67" s="11"/>
      <c r="RHD67" s="11"/>
      <c r="RHE67" s="11"/>
      <c r="RHF67" s="11"/>
      <c r="RHG67" s="11"/>
      <c r="RHH67" s="11"/>
      <c r="RHI67" s="11"/>
      <c r="RHJ67" s="11"/>
      <c r="RHK67" s="11"/>
      <c r="RHL67" s="11"/>
      <c r="RHM67" s="11"/>
      <c r="RHN67" s="11"/>
      <c r="RHO67" s="11"/>
      <c r="RHP67" s="11"/>
      <c r="RHQ67" s="11"/>
      <c r="RHR67" s="11"/>
      <c r="RHS67" s="11"/>
      <c r="RHT67" s="11"/>
      <c r="RHU67" s="11"/>
      <c r="RHV67" s="11"/>
      <c r="RHW67" s="11"/>
      <c r="RHX67" s="11"/>
      <c r="RHY67" s="11"/>
      <c r="RHZ67" s="11"/>
      <c r="RIA67" s="11"/>
      <c r="RIB67" s="11"/>
      <c r="RIC67" s="11"/>
      <c r="RID67" s="11"/>
      <c r="RIE67" s="11"/>
      <c r="RIF67" s="11"/>
      <c r="RIG67" s="11"/>
      <c r="RIH67" s="11"/>
      <c r="RII67" s="11"/>
      <c r="RIJ67" s="11"/>
      <c r="RIK67" s="11"/>
      <c r="RIL67" s="11"/>
      <c r="RIM67" s="11"/>
      <c r="RIN67" s="11"/>
      <c r="RIO67" s="11"/>
      <c r="RIP67" s="11"/>
      <c r="RIQ67" s="11"/>
      <c r="RIR67" s="11"/>
      <c r="RIS67" s="11"/>
      <c r="RIT67" s="11"/>
      <c r="RIU67" s="11"/>
      <c r="RIV67" s="11"/>
      <c r="RIW67" s="11"/>
      <c r="RIX67" s="11"/>
      <c r="RIY67" s="11"/>
      <c r="RIZ67" s="11"/>
      <c r="RJA67" s="11"/>
      <c r="RJB67" s="11"/>
      <c r="RJC67" s="11"/>
      <c r="RJD67" s="11"/>
      <c r="RJE67" s="11"/>
      <c r="RJF67" s="11"/>
      <c r="RJG67" s="11"/>
      <c r="RJH67" s="11"/>
      <c r="RJI67" s="11"/>
      <c r="RJJ67" s="11"/>
      <c r="RJK67" s="11"/>
      <c r="RJL67" s="11"/>
      <c r="RJM67" s="11"/>
      <c r="RJN67" s="11"/>
      <c r="RJO67" s="11"/>
      <c r="RJP67" s="11"/>
      <c r="RJQ67" s="11"/>
      <c r="RJR67" s="11"/>
      <c r="RJS67" s="11"/>
      <c r="RJT67" s="11"/>
      <c r="RJU67" s="11"/>
      <c r="RJV67" s="11"/>
      <c r="RJW67" s="11"/>
      <c r="RJX67" s="11"/>
      <c r="RJY67" s="11"/>
      <c r="RJZ67" s="11"/>
      <c r="RKA67" s="11"/>
      <c r="RKB67" s="11"/>
      <c r="RKC67" s="11"/>
      <c r="RKD67" s="11"/>
      <c r="RKE67" s="11"/>
      <c r="RKF67" s="11"/>
      <c r="RKG67" s="11"/>
      <c r="RKH67" s="11"/>
      <c r="RKI67" s="11"/>
      <c r="RKJ67" s="11"/>
      <c r="RKK67" s="11"/>
      <c r="RKL67" s="11"/>
      <c r="RKM67" s="11"/>
      <c r="RKN67" s="11"/>
      <c r="RKO67" s="11"/>
      <c r="RKP67" s="11"/>
      <c r="RKQ67" s="11"/>
      <c r="RKR67" s="11"/>
      <c r="RKS67" s="11"/>
      <c r="RKT67" s="11"/>
      <c r="RKU67" s="11"/>
      <c r="RKV67" s="11"/>
      <c r="RKW67" s="11"/>
      <c r="RKX67" s="11"/>
      <c r="RKY67" s="11"/>
      <c r="RKZ67" s="11"/>
      <c r="RLA67" s="11"/>
      <c r="RLB67" s="11"/>
      <c r="RLC67" s="11"/>
      <c r="RLD67" s="11"/>
      <c r="RLE67" s="11"/>
      <c r="RLF67" s="11"/>
      <c r="RLG67" s="11"/>
      <c r="RLH67" s="11"/>
      <c r="RLI67" s="11"/>
      <c r="RLJ67" s="11"/>
      <c r="RLK67" s="11"/>
      <c r="RLL67" s="11"/>
      <c r="RLM67" s="11"/>
      <c r="RLN67" s="11"/>
      <c r="RLO67" s="11"/>
      <c r="RLP67" s="11"/>
      <c r="RLQ67" s="11"/>
      <c r="RLR67" s="11"/>
      <c r="RLS67" s="11"/>
      <c r="RLT67" s="11"/>
      <c r="RLU67" s="11"/>
      <c r="RLV67" s="11"/>
      <c r="RLW67" s="11"/>
      <c r="RLX67" s="11"/>
      <c r="RLY67" s="11"/>
      <c r="RLZ67" s="11"/>
      <c r="RMA67" s="11"/>
      <c r="RMB67" s="11"/>
      <c r="RMC67" s="11"/>
      <c r="RMD67" s="11"/>
      <c r="RME67" s="11"/>
      <c r="RMF67" s="11"/>
      <c r="RMG67" s="11"/>
      <c r="RMH67" s="11"/>
      <c r="RMI67" s="11"/>
      <c r="RMJ67" s="11"/>
      <c r="RMK67" s="11"/>
      <c r="RML67" s="11"/>
      <c r="RMM67" s="11"/>
      <c r="RMN67" s="11"/>
      <c r="RMO67" s="11"/>
      <c r="RMP67" s="11"/>
      <c r="RMQ67" s="11"/>
      <c r="RMR67" s="11"/>
      <c r="RMS67" s="11"/>
      <c r="RMT67" s="11"/>
      <c r="RMU67" s="11"/>
      <c r="RMV67" s="11"/>
      <c r="RMW67" s="11"/>
      <c r="RMX67" s="11"/>
      <c r="RMY67" s="11"/>
      <c r="RMZ67" s="11"/>
      <c r="RNA67" s="11"/>
      <c r="RNB67" s="11"/>
      <c r="RNC67" s="11"/>
      <c r="RND67" s="11"/>
      <c r="RNE67" s="11"/>
      <c r="RNF67" s="11"/>
      <c r="RNG67" s="11"/>
      <c r="RNH67" s="11"/>
      <c r="RNI67" s="11"/>
      <c r="RNJ67" s="11"/>
      <c r="RNK67" s="11"/>
      <c r="RNL67" s="11"/>
      <c r="RNM67" s="11"/>
      <c r="RNN67" s="11"/>
      <c r="RNO67" s="11"/>
      <c r="RNP67" s="11"/>
      <c r="RNQ67" s="11"/>
      <c r="RNR67" s="11"/>
      <c r="RNS67" s="11"/>
      <c r="RNT67" s="11"/>
      <c r="RNU67" s="11"/>
      <c r="RNV67" s="11"/>
      <c r="RNW67" s="11"/>
      <c r="RNX67" s="11"/>
      <c r="RNY67" s="11"/>
      <c r="RNZ67" s="11"/>
      <c r="ROA67" s="11"/>
      <c r="ROB67" s="11"/>
      <c r="ROC67" s="11"/>
      <c r="ROD67" s="11"/>
      <c r="ROE67" s="11"/>
      <c r="ROF67" s="11"/>
      <c r="ROG67" s="11"/>
      <c r="ROH67" s="11"/>
      <c r="ROI67" s="11"/>
      <c r="ROJ67" s="11"/>
      <c r="ROK67" s="11"/>
      <c r="ROL67" s="11"/>
      <c r="ROM67" s="11"/>
      <c r="RON67" s="11"/>
      <c r="ROO67" s="11"/>
      <c r="ROP67" s="11"/>
      <c r="ROQ67" s="11"/>
      <c r="ROR67" s="11"/>
      <c r="ROS67" s="11"/>
      <c r="ROT67" s="11"/>
      <c r="ROU67" s="11"/>
      <c r="ROV67" s="11"/>
      <c r="ROW67" s="11"/>
      <c r="ROX67" s="11"/>
      <c r="ROY67" s="11"/>
      <c r="ROZ67" s="11"/>
      <c r="RPA67" s="11"/>
      <c r="RPB67" s="11"/>
      <c r="RPC67" s="11"/>
      <c r="RPD67" s="11"/>
      <c r="RPE67" s="11"/>
      <c r="RPF67" s="11"/>
      <c r="RPG67" s="11"/>
      <c r="RPH67" s="11"/>
      <c r="RPI67" s="11"/>
      <c r="RPJ67" s="11"/>
      <c r="RPK67" s="11"/>
      <c r="RPL67" s="11"/>
      <c r="RPM67" s="11"/>
      <c r="RPN67" s="11"/>
      <c r="RPO67" s="11"/>
      <c r="RPP67" s="11"/>
      <c r="RPQ67" s="11"/>
      <c r="RPR67" s="11"/>
      <c r="RPS67" s="11"/>
      <c r="RPT67" s="11"/>
      <c r="RPU67" s="11"/>
      <c r="RPV67" s="11"/>
      <c r="RPW67" s="11"/>
      <c r="RPX67" s="11"/>
      <c r="RPY67" s="11"/>
      <c r="RPZ67" s="11"/>
      <c r="RQA67" s="11"/>
      <c r="RQB67" s="11"/>
      <c r="RQC67" s="11"/>
      <c r="RQD67" s="11"/>
      <c r="RQE67" s="11"/>
      <c r="RQF67" s="11"/>
      <c r="RQG67" s="11"/>
      <c r="RQH67" s="11"/>
      <c r="RQI67" s="11"/>
      <c r="RQJ67" s="11"/>
      <c r="RQK67" s="11"/>
      <c r="RQL67" s="11"/>
      <c r="RQM67" s="11"/>
      <c r="RQN67" s="11"/>
      <c r="RQO67" s="11"/>
      <c r="RQP67" s="11"/>
      <c r="RQQ67" s="11"/>
      <c r="RQR67" s="11"/>
      <c r="RQS67" s="11"/>
      <c r="RQT67" s="11"/>
      <c r="RQU67" s="11"/>
      <c r="RQV67" s="11"/>
      <c r="RQW67" s="11"/>
      <c r="RQX67" s="11"/>
      <c r="RQY67" s="11"/>
      <c r="RQZ67" s="11"/>
      <c r="RRA67" s="11"/>
      <c r="RRB67" s="11"/>
      <c r="RRC67" s="11"/>
      <c r="RRD67" s="11"/>
      <c r="RRE67" s="11"/>
      <c r="RRF67" s="11"/>
      <c r="RRG67" s="11"/>
      <c r="RRH67" s="11"/>
      <c r="RRI67" s="11"/>
      <c r="RRJ67" s="11"/>
      <c r="RRK67" s="11"/>
      <c r="RRL67" s="11"/>
      <c r="RRM67" s="11"/>
      <c r="RRN67" s="11"/>
      <c r="RRO67" s="11"/>
      <c r="RRP67" s="11"/>
      <c r="RRQ67" s="11"/>
      <c r="RRR67" s="11"/>
      <c r="RRS67" s="11"/>
      <c r="RRT67" s="11"/>
      <c r="RRU67" s="11"/>
      <c r="RRV67" s="11"/>
      <c r="RRW67" s="11"/>
      <c r="RRX67" s="11"/>
      <c r="RRY67" s="11"/>
      <c r="RRZ67" s="11"/>
      <c r="RSA67" s="11"/>
      <c r="RSB67" s="11"/>
      <c r="RSC67" s="11"/>
      <c r="RSD67" s="11"/>
      <c r="RSE67" s="11"/>
      <c r="RSF67" s="11"/>
      <c r="RSG67" s="11"/>
      <c r="RSH67" s="11"/>
      <c r="RSI67" s="11"/>
      <c r="RSJ67" s="11"/>
      <c r="RSK67" s="11"/>
      <c r="RSL67" s="11"/>
      <c r="RSM67" s="11"/>
      <c r="RSN67" s="11"/>
      <c r="RSO67" s="11"/>
      <c r="RSP67" s="11"/>
      <c r="RSQ67" s="11"/>
      <c r="RSR67" s="11"/>
      <c r="RSS67" s="11"/>
      <c r="RST67" s="11"/>
      <c r="RSU67" s="11"/>
      <c r="RSV67" s="11"/>
      <c r="RSW67" s="11"/>
      <c r="RSX67" s="11"/>
      <c r="RSY67" s="11"/>
      <c r="RSZ67" s="11"/>
      <c r="RTA67" s="11"/>
      <c r="RTB67" s="11"/>
      <c r="RTC67" s="11"/>
      <c r="RTD67" s="11"/>
      <c r="RTE67" s="11"/>
      <c r="RTF67" s="11"/>
      <c r="RTG67" s="11"/>
      <c r="RTH67" s="11"/>
      <c r="RTI67" s="11"/>
      <c r="RTJ67" s="11"/>
      <c r="RTK67" s="11"/>
      <c r="RTL67" s="11"/>
      <c r="RTM67" s="11"/>
      <c r="RTN67" s="11"/>
      <c r="RTO67" s="11"/>
      <c r="RTP67" s="11"/>
      <c r="RTQ67" s="11"/>
      <c r="RTR67" s="11"/>
      <c r="RTS67" s="11"/>
      <c r="RTT67" s="11"/>
      <c r="RTU67" s="11"/>
      <c r="RTV67" s="11"/>
      <c r="RTW67" s="11"/>
      <c r="RTX67" s="11"/>
      <c r="RTY67" s="11"/>
      <c r="RTZ67" s="11"/>
      <c r="RUA67" s="11"/>
      <c r="RUB67" s="11"/>
      <c r="RUC67" s="11"/>
      <c r="RUD67" s="11"/>
      <c r="RUE67" s="11"/>
      <c r="RUF67" s="11"/>
      <c r="RUG67" s="11"/>
      <c r="RUH67" s="11"/>
      <c r="RUI67" s="11"/>
      <c r="RUJ67" s="11"/>
      <c r="RUK67" s="11"/>
      <c r="RUL67" s="11"/>
      <c r="RUM67" s="11"/>
      <c r="RUN67" s="11"/>
      <c r="RUO67" s="11"/>
      <c r="RUP67" s="11"/>
      <c r="RUQ67" s="11"/>
      <c r="RUR67" s="11"/>
      <c r="RUS67" s="11"/>
      <c r="RUT67" s="11"/>
      <c r="RUU67" s="11"/>
      <c r="RUV67" s="11"/>
      <c r="RUW67" s="11"/>
      <c r="RUX67" s="11"/>
      <c r="RUY67" s="11"/>
      <c r="RUZ67" s="11"/>
      <c r="RVA67" s="11"/>
      <c r="RVB67" s="11"/>
      <c r="RVC67" s="11"/>
      <c r="RVD67" s="11"/>
      <c r="RVE67" s="11"/>
      <c r="RVF67" s="11"/>
      <c r="RVG67" s="11"/>
      <c r="RVH67" s="11"/>
      <c r="RVI67" s="11"/>
      <c r="RVJ67" s="11"/>
      <c r="RVK67" s="11"/>
      <c r="RVL67" s="11"/>
      <c r="RVM67" s="11"/>
      <c r="RVN67" s="11"/>
      <c r="RVO67" s="11"/>
      <c r="RVP67" s="11"/>
      <c r="RVQ67" s="11"/>
      <c r="RVR67" s="11"/>
      <c r="RVS67" s="11"/>
      <c r="RVT67" s="11"/>
      <c r="RVU67" s="11"/>
      <c r="RVV67" s="11"/>
      <c r="RVW67" s="11"/>
      <c r="RVX67" s="11"/>
      <c r="RVY67" s="11"/>
      <c r="RVZ67" s="11"/>
      <c r="RWA67" s="11"/>
      <c r="RWB67" s="11"/>
      <c r="RWC67" s="11"/>
      <c r="RWD67" s="11"/>
      <c r="RWE67" s="11"/>
      <c r="RWF67" s="11"/>
      <c r="RWG67" s="11"/>
      <c r="RWH67" s="11"/>
      <c r="RWI67" s="11"/>
      <c r="RWJ67" s="11"/>
      <c r="RWK67" s="11"/>
      <c r="RWL67" s="11"/>
      <c r="RWM67" s="11"/>
      <c r="RWN67" s="11"/>
      <c r="RWO67" s="11"/>
      <c r="RWP67" s="11"/>
      <c r="RWQ67" s="11"/>
      <c r="RWR67" s="11"/>
      <c r="RWS67" s="11"/>
      <c r="RWT67" s="11"/>
      <c r="RWU67" s="11"/>
      <c r="RWV67" s="11"/>
      <c r="RWW67" s="11"/>
      <c r="RWX67" s="11"/>
      <c r="RWY67" s="11"/>
      <c r="RWZ67" s="11"/>
      <c r="RXA67" s="11"/>
      <c r="RXB67" s="11"/>
      <c r="RXC67" s="11"/>
      <c r="RXD67" s="11"/>
      <c r="RXE67" s="11"/>
      <c r="RXF67" s="11"/>
      <c r="RXG67" s="11"/>
      <c r="RXH67" s="11"/>
      <c r="RXI67" s="11"/>
      <c r="RXJ67" s="11"/>
      <c r="RXK67" s="11"/>
      <c r="RXL67" s="11"/>
      <c r="RXM67" s="11"/>
      <c r="RXN67" s="11"/>
      <c r="RXO67" s="11"/>
      <c r="RXP67" s="11"/>
      <c r="RXQ67" s="11"/>
      <c r="RXR67" s="11"/>
      <c r="RXS67" s="11"/>
      <c r="RXT67" s="11"/>
      <c r="RXU67" s="11"/>
      <c r="RXV67" s="11"/>
      <c r="RXW67" s="11"/>
      <c r="RXX67" s="11"/>
      <c r="RXY67" s="11"/>
      <c r="RXZ67" s="11"/>
      <c r="RYA67" s="11"/>
      <c r="RYB67" s="11"/>
      <c r="RYC67" s="11"/>
      <c r="RYD67" s="11"/>
      <c r="RYE67" s="11"/>
      <c r="RYF67" s="11"/>
      <c r="RYG67" s="11"/>
      <c r="RYH67" s="11"/>
      <c r="RYI67" s="11"/>
      <c r="RYJ67" s="11"/>
      <c r="RYK67" s="11"/>
      <c r="RYL67" s="11"/>
      <c r="RYM67" s="11"/>
      <c r="RYN67" s="11"/>
      <c r="RYO67" s="11"/>
      <c r="RYP67" s="11"/>
      <c r="RYQ67" s="11"/>
      <c r="RYR67" s="11"/>
      <c r="RYS67" s="11"/>
      <c r="RYT67" s="11"/>
      <c r="RYU67" s="11"/>
      <c r="RYV67" s="11"/>
      <c r="RYW67" s="11"/>
      <c r="RYX67" s="11"/>
      <c r="RYY67" s="11"/>
      <c r="RYZ67" s="11"/>
      <c r="RZA67" s="11"/>
      <c r="RZB67" s="11"/>
      <c r="RZC67" s="11"/>
      <c r="RZD67" s="11"/>
      <c r="RZE67" s="11"/>
      <c r="RZF67" s="11"/>
      <c r="RZG67" s="11"/>
      <c r="RZH67" s="11"/>
      <c r="RZI67" s="11"/>
      <c r="RZJ67" s="11"/>
      <c r="RZK67" s="11"/>
      <c r="RZL67" s="11"/>
      <c r="RZM67" s="11"/>
      <c r="RZN67" s="11"/>
      <c r="RZO67" s="11"/>
      <c r="RZP67" s="11"/>
      <c r="RZQ67" s="11"/>
      <c r="RZR67" s="11"/>
      <c r="RZS67" s="11"/>
      <c r="RZT67" s="11"/>
      <c r="RZU67" s="11"/>
      <c r="RZV67" s="11"/>
      <c r="RZW67" s="11"/>
      <c r="RZX67" s="11"/>
      <c r="RZY67" s="11"/>
      <c r="RZZ67" s="11"/>
      <c r="SAA67" s="11"/>
      <c r="SAB67" s="11"/>
      <c r="SAC67" s="11"/>
      <c r="SAD67" s="11"/>
      <c r="SAE67" s="11"/>
      <c r="SAF67" s="11"/>
      <c r="SAG67" s="11"/>
      <c r="SAH67" s="11"/>
      <c r="SAI67" s="11"/>
      <c r="SAJ67" s="11"/>
      <c r="SAK67" s="11"/>
      <c r="SAL67" s="11"/>
      <c r="SAM67" s="11"/>
      <c r="SAN67" s="11"/>
      <c r="SAO67" s="11"/>
      <c r="SAP67" s="11"/>
      <c r="SAQ67" s="11"/>
      <c r="SAR67" s="11"/>
      <c r="SAS67" s="11"/>
      <c r="SAT67" s="11"/>
      <c r="SAU67" s="11"/>
      <c r="SAV67" s="11"/>
      <c r="SAW67" s="11"/>
      <c r="SAX67" s="11"/>
      <c r="SAY67" s="11"/>
      <c r="SAZ67" s="11"/>
      <c r="SBA67" s="11"/>
      <c r="SBB67" s="11"/>
      <c r="SBC67" s="11"/>
      <c r="SBD67" s="11"/>
      <c r="SBE67" s="11"/>
      <c r="SBF67" s="11"/>
      <c r="SBG67" s="11"/>
      <c r="SBH67" s="11"/>
      <c r="SBI67" s="11"/>
      <c r="SBJ67" s="11"/>
      <c r="SBK67" s="11"/>
      <c r="SBL67" s="11"/>
      <c r="SBM67" s="11"/>
      <c r="SBN67" s="11"/>
      <c r="SBO67" s="11"/>
      <c r="SBP67" s="11"/>
      <c r="SBQ67" s="11"/>
      <c r="SBR67" s="11"/>
      <c r="SBS67" s="11"/>
      <c r="SBT67" s="11"/>
      <c r="SBU67" s="11"/>
      <c r="SBV67" s="11"/>
      <c r="SBW67" s="11"/>
      <c r="SBX67" s="11"/>
      <c r="SBY67" s="11"/>
      <c r="SBZ67" s="11"/>
      <c r="SCA67" s="11"/>
      <c r="SCB67" s="11"/>
      <c r="SCC67" s="11"/>
      <c r="SCD67" s="11"/>
      <c r="SCE67" s="11"/>
      <c r="SCF67" s="11"/>
      <c r="SCG67" s="11"/>
      <c r="SCH67" s="11"/>
      <c r="SCI67" s="11"/>
      <c r="SCJ67" s="11"/>
      <c r="SCK67" s="11"/>
      <c r="SCL67" s="11"/>
      <c r="SCM67" s="11"/>
      <c r="SCN67" s="11"/>
      <c r="SCO67" s="11"/>
      <c r="SCP67" s="11"/>
      <c r="SCQ67" s="11"/>
      <c r="SCR67" s="11"/>
      <c r="SCS67" s="11"/>
      <c r="SCT67" s="11"/>
      <c r="SCU67" s="11"/>
      <c r="SCV67" s="11"/>
      <c r="SCW67" s="11"/>
      <c r="SCX67" s="11"/>
      <c r="SCY67" s="11"/>
      <c r="SCZ67" s="11"/>
      <c r="SDA67" s="11"/>
      <c r="SDB67" s="11"/>
      <c r="SDC67" s="11"/>
      <c r="SDD67" s="11"/>
      <c r="SDE67" s="11"/>
      <c r="SDF67" s="11"/>
      <c r="SDG67" s="11"/>
      <c r="SDH67" s="11"/>
      <c r="SDI67" s="11"/>
      <c r="SDJ67" s="11"/>
      <c r="SDK67" s="11"/>
      <c r="SDL67" s="11"/>
      <c r="SDM67" s="11"/>
      <c r="SDN67" s="11"/>
      <c r="SDO67" s="11"/>
      <c r="SDP67" s="11"/>
      <c r="SDQ67" s="11"/>
      <c r="SDR67" s="11"/>
      <c r="SDS67" s="11"/>
      <c r="SDT67" s="11"/>
      <c r="SDU67" s="11"/>
      <c r="SDV67" s="11"/>
      <c r="SDW67" s="11"/>
      <c r="SDX67" s="11"/>
      <c r="SDY67" s="11"/>
      <c r="SDZ67" s="11"/>
      <c r="SEA67" s="11"/>
      <c r="SEB67" s="11"/>
      <c r="SEC67" s="11"/>
      <c r="SED67" s="11"/>
      <c r="SEE67" s="11"/>
      <c r="SEF67" s="11"/>
      <c r="SEG67" s="11"/>
      <c r="SEH67" s="11"/>
      <c r="SEI67" s="11"/>
      <c r="SEJ67" s="11"/>
      <c r="SEK67" s="11"/>
      <c r="SEL67" s="11"/>
      <c r="SEM67" s="11"/>
      <c r="SEN67" s="11"/>
      <c r="SEO67" s="11"/>
      <c r="SEP67" s="11"/>
      <c r="SEQ67" s="11"/>
      <c r="SER67" s="11"/>
      <c r="SES67" s="11"/>
      <c r="SET67" s="11"/>
      <c r="SEU67" s="11"/>
      <c r="SEV67" s="11"/>
      <c r="SEW67" s="11"/>
      <c r="SEX67" s="11"/>
      <c r="SEY67" s="11"/>
      <c r="SEZ67" s="11"/>
      <c r="SFA67" s="11"/>
      <c r="SFB67" s="11"/>
      <c r="SFC67" s="11"/>
      <c r="SFD67" s="11"/>
      <c r="SFE67" s="11"/>
      <c r="SFF67" s="11"/>
      <c r="SFG67" s="11"/>
      <c r="SFH67" s="11"/>
      <c r="SFI67" s="11"/>
      <c r="SFJ67" s="11"/>
      <c r="SFK67" s="11"/>
      <c r="SFL67" s="11"/>
      <c r="SFM67" s="11"/>
      <c r="SFN67" s="11"/>
      <c r="SFO67" s="11"/>
      <c r="SFP67" s="11"/>
      <c r="SFQ67" s="11"/>
      <c r="SFR67" s="11"/>
      <c r="SFS67" s="11"/>
      <c r="SFT67" s="11"/>
      <c r="SFU67" s="11"/>
      <c r="SFV67" s="11"/>
      <c r="SFW67" s="11"/>
      <c r="SFX67" s="11"/>
      <c r="SFY67" s="11"/>
      <c r="SFZ67" s="11"/>
      <c r="SGA67" s="11"/>
      <c r="SGB67" s="11"/>
      <c r="SGC67" s="11"/>
      <c r="SGD67" s="11"/>
      <c r="SGE67" s="11"/>
      <c r="SGF67" s="11"/>
      <c r="SGG67" s="11"/>
      <c r="SGH67" s="11"/>
      <c r="SGI67" s="11"/>
      <c r="SGJ67" s="11"/>
      <c r="SGK67" s="11"/>
      <c r="SGL67" s="11"/>
      <c r="SGM67" s="11"/>
      <c r="SGN67" s="11"/>
      <c r="SGO67" s="11"/>
      <c r="SGP67" s="11"/>
      <c r="SGQ67" s="11"/>
      <c r="SGR67" s="11"/>
      <c r="SGS67" s="11"/>
      <c r="SGT67" s="11"/>
      <c r="SGU67" s="11"/>
      <c r="SGV67" s="11"/>
      <c r="SGW67" s="11"/>
      <c r="SGX67" s="11"/>
      <c r="SGY67" s="11"/>
      <c r="SGZ67" s="11"/>
      <c r="SHA67" s="11"/>
      <c r="SHB67" s="11"/>
      <c r="SHC67" s="11"/>
      <c r="SHD67" s="11"/>
      <c r="SHE67" s="11"/>
      <c r="SHF67" s="11"/>
      <c r="SHG67" s="11"/>
      <c r="SHH67" s="11"/>
      <c r="SHI67" s="11"/>
      <c r="SHJ67" s="11"/>
      <c r="SHK67" s="11"/>
      <c r="SHL67" s="11"/>
      <c r="SHM67" s="11"/>
      <c r="SHN67" s="11"/>
      <c r="SHO67" s="11"/>
      <c r="SHP67" s="11"/>
      <c r="SHQ67" s="11"/>
      <c r="SHR67" s="11"/>
      <c r="SHS67" s="11"/>
      <c r="SHT67" s="11"/>
      <c r="SHU67" s="11"/>
      <c r="SHV67" s="11"/>
      <c r="SHW67" s="11"/>
      <c r="SHX67" s="11"/>
      <c r="SHY67" s="11"/>
      <c r="SHZ67" s="11"/>
      <c r="SIA67" s="11"/>
      <c r="SIB67" s="11"/>
      <c r="SIC67" s="11"/>
      <c r="SID67" s="11"/>
      <c r="SIE67" s="11"/>
      <c r="SIF67" s="11"/>
      <c r="SIG67" s="11"/>
      <c r="SIH67" s="11"/>
      <c r="SII67" s="11"/>
      <c r="SIJ67" s="11"/>
      <c r="SIK67" s="11"/>
      <c r="SIL67" s="11"/>
      <c r="SIM67" s="11"/>
      <c r="SIN67" s="11"/>
      <c r="SIO67" s="11"/>
      <c r="SIP67" s="11"/>
      <c r="SIQ67" s="11"/>
      <c r="SIR67" s="11"/>
      <c r="SIS67" s="11"/>
      <c r="SIT67" s="11"/>
      <c r="SIU67" s="11"/>
      <c r="SIV67" s="11"/>
      <c r="SIW67" s="11"/>
      <c r="SIX67" s="11"/>
      <c r="SIY67" s="11"/>
      <c r="SIZ67" s="11"/>
      <c r="SJA67" s="11"/>
      <c r="SJB67" s="11"/>
      <c r="SJC67" s="11"/>
      <c r="SJD67" s="11"/>
      <c r="SJE67" s="11"/>
      <c r="SJF67" s="11"/>
      <c r="SJG67" s="11"/>
      <c r="SJH67" s="11"/>
      <c r="SJI67" s="11"/>
      <c r="SJJ67" s="11"/>
      <c r="SJK67" s="11"/>
      <c r="SJL67" s="11"/>
      <c r="SJM67" s="11"/>
      <c r="SJN67" s="11"/>
      <c r="SJO67" s="11"/>
      <c r="SJP67" s="11"/>
      <c r="SJQ67" s="11"/>
      <c r="SJR67" s="11"/>
      <c r="SJS67" s="11"/>
      <c r="SJT67" s="11"/>
      <c r="SJU67" s="11"/>
      <c r="SJV67" s="11"/>
      <c r="SJW67" s="11"/>
      <c r="SJX67" s="11"/>
      <c r="SJY67" s="11"/>
      <c r="SJZ67" s="11"/>
      <c r="SKA67" s="11"/>
      <c r="SKB67" s="11"/>
      <c r="SKC67" s="11"/>
      <c r="SKD67" s="11"/>
      <c r="SKE67" s="11"/>
      <c r="SKF67" s="11"/>
      <c r="SKG67" s="11"/>
      <c r="SKH67" s="11"/>
      <c r="SKI67" s="11"/>
      <c r="SKJ67" s="11"/>
      <c r="SKK67" s="11"/>
      <c r="SKL67" s="11"/>
      <c r="SKM67" s="11"/>
      <c r="SKN67" s="11"/>
      <c r="SKO67" s="11"/>
      <c r="SKP67" s="11"/>
      <c r="SKQ67" s="11"/>
      <c r="SKR67" s="11"/>
      <c r="SKS67" s="11"/>
      <c r="SKT67" s="11"/>
      <c r="SKU67" s="11"/>
      <c r="SKV67" s="11"/>
      <c r="SKW67" s="11"/>
      <c r="SKX67" s="11"/>
      <c r="SKY67" s="11"/>
      <c r="SKZ67" s="11"/>
      <c r="SLA67" s="11"/>
      <c r="SLB67" s="11"/>
      <c r="SLC67" s="11"/>
      <c r="SLD67" s="11"/>
      <c r="SLE67" s="11"/>
      <c r="SLF67" s="11"/>
      <c r="SLG67" s="11"/>
      <c r="SLH67" s="11"/>
      <c r="SLI67" s="11"/>
      <c r="SLJ67" s="11"/>
      <c r="SLK67" s="11"/>
      <c r="SLL67" s="11"/>
      <c r="SLM67" s="11"/>
      <c r="SLN67" s="11"/>
      <c r="SLO67" s="11"/>
      <c r="SLP67" s="11"/>
      <c r="SLQ67" s="11"/>
      <c r="SLR67" s="11"/>
      <c r="SLS67" s="11"/>
      <c r="SLT67" s="11"/>
      <c r="SLU67" s="11"/>
      <c r="SLV67" s="11"/>
      <c r="SLW67" s="11"/>
      <c r="SLX67" s="11"/>
      <c r="SLY67" s="11"/>
      <c r="SLZ67" s="11"/>
      <c r="SMA67" s="11"/>
      <c r="SMB67" s="11"/>
      <c r="SMC67" s="11"/>
      <c r="SMD67" s="11"/>
      <c r="SME67" s="11"/>
      <c r="SMF67" s="11"/>
      <c r="SMG67" s="11"/>
      <c r="SMH67" s="11"/>
      <c r="SMI67" s="11"/>
      <c r="SMJ67" s="11"/>
      <c r="SMK67" s="11"/>
      <c r="SML67" s="11"/>
      <c r="SMM67" s="11"/>
      <c r="SMN67" s="11"/>
      <c r="SMO67" s="11"/>
      <c r="SMP67" s="11"/>
      <c r="SMQ67" s="11"/>
      <c r="SMR67" s="11"/>
      <c r="SMS67" s="11"/>
      <c r="SMT67" s="11"/>
      <c r="SMU67" s="11"/>
      <c r="SMV67" s="11"/>
      <c r="SMW67" s="11"/>
      <c r="SMX67" s="11"/>
      <c r="SMY67" s="11"/>
      <c r="SMZ67" s="11"/>
      <c r="SNA67" s="11"/>
      <c r="SNB67" s="11"/>
      <c r="SNC67" s="11"/>
      <c r="SND67" s="11"/>
      <c r="SNE67" s="11"/>
      <c r="SNF67" s="11"/>
      <c r="SNG67" s="11"/>
      <c r="SNH67" s="11"/>
      <c r="SNI67" s="11"/>
      <c r="SNJ67" s="11"/>
      <c r="SNK67" s="11"/>
      <c r="SNL67" s="11"/>
      <c r="SNM67" s="11"/>
      <c r="SNN67" s="11"/>
      <c r="SNO67" s="11"/>
      <c r="SNP67" s="11"/>
      <c r="SNQ67" s="11"/>
      <c r="SNR67" s="11"/>
      <c r="SNS67" s="11"/>
      <c r="SNT67" s="11"/>
      <c r="SNU67" s="11"/>
      <c r="SNV67" s="11"/>
      <c r="SNW67" s="11"/>
      <c r="SNX67" s="11"/>
      <c r="SNY67" s="11"/>
      <c r="SNZ67" s="11"/>
      <c r="SOA67" s="11"/>
      <c r="SOB67" s="11"/>
      <c r="SOC67" s="11"/>
      <c r="SOD67" s="11"/>
      <c r="SOE67" s="11"/>
      <c r="SOF67" s="11"/>
      <c r="SOG67" s="11"/>
      <c r="SOH67" s="11"/>
      <c r="SOI67" s="11"/>
      <c r="SOJ67" s="11"/>
      <c r="SOK67" s="11"/>
      <c r="SOL67" s="11"/>
      <c r="SOM67" s="11"/>
      <c r="SON67" s="11"/>
      <c r="SOO67" s="11"/>
      <c r="SOP67" s="11"/>
      <c r="SOQ67" s="11"/>
      <c r="SOR67" s="11"/>
      <c r="SOS67" s="11"/>
      <c r="SOT67" s="11"/>
      <c r="SOU67" s="11"/>
      <c r="SOV67" s="11"/>
      <c r="SOW67" s="11"/>
      <c r="SOX67" s="11"/>
      <c r="SOY67" s="11"/>
      <c r="SOZ67" s="11"/>
      <c r="SPA67" s="11"/>
      <c r="SPB67" s="11"/>
      <c r="SPC67" s="11"/>
      <c r="SPD67" s="11"/>
      <c r="SPE67" s="11"/>
      <c r="SPF67" s="11"/>
      <c r="SPG67" s="11"/>
      <c r="SPH67" s="11"/>
      <c r="SPI67" s="11"/>
      <c r="SPJ67" s="11"/>
      <c r="SPK67" s="11"/>
      <c r="SPL67" s="11"/>
      <c r="SPM67" s="11"/>
      <c r="SPN67" s="11"/>
      <c r="SPO67" s="11"/>
      <c r="SPP67" s="11"/>
      <c r="SPQ67" s="11"/>
      <c r="SPR67" s="11"/>
      <c r="SPS67" s="11"/>
      <c r="SPT67" s="11"/>
      <c r="SPU67" s="11"/>
      <c r="SPV67" s="11"/>
      <c r="SPW67" s="11"/>
      <c r="SPX67" s="11"/>
      <c r="SPY67" s="11"/>
      <c r="SPZ67" s="11"/>
      <c r="SQA67" s="11"/>
      <c r="SQB67" s="11"/>
      <c r="SQC67" s="11"/>
      <c r="SQD67" s="11"/>
      <c r="SQE67" s="11"/>
      <c r="SQF67" s="11"/>
      <c r="SQG67" s="11"/>
      <c r="SQH67" s="11"/>
      <c r="SQI67" s="11"/>
      <c r="SQJ67" s="11"/>
      <c r="SQK67" s="11"/>
      <c r="SQL67" s="11"/>
      <c r="SQM67" s="11"/>
      <c r="SQN67" s="11"/>
      <c r="SQO67" s="11"/>
      <c r="SQP67" s="11"/>
      <c r="SQQ67" s="11"/>
      <c r="SQR67" s="11"/>
      <c r="SQS67" s="11"/>
      <c r="SQT67" s="11"/>
      <c r="SQU67" s="11"/>
      <c r="SQV67" s="11"/>
      <c r="SQW67" s="11"/>
      <c r="SQX67" s="11"/>
      <c r="SQY67" s="11"/>
      <c r="SQZ67" s="11"/>
      <c r="SRA67" s="11"/>
      <c r="SRB67" s="11"/>
      <c r="SRC67" s="11"/>
      <c r="SRD67" s="11"/>
      <c r="SRE67" s="11"/>
      <c r="SRF67" s="11"/>
      <c r="SRG67" s="11"/>
      <c r="SRH67" s="11"/>
      <c r="SRI67" s="11"/>
      <c r="SRJ67" s="11"/>
      <c r="SRK67" s="11"/>
      <c r="SRL67" s="11"/>
      <c r="SRM67" s="11"/>
      <c r="SRN67" s="11"/>
      <c r="SRO67" s="11"/>
      <c r="SRP67" s="11"/>
      <c r="SRQ67" s="11"/>
      <c r="SRR67" s="11"/>
      <c r="SRS67" s="11"/>
      <c r="SRT67" s="11"/>
      <c r="SRU67" s="11"/>
      <c r="SRV67" s="11"/>
      <c r="SRW67" s="11"/>
      <c r="SRX67" s="11"/>
      <c r="SRY67" s="11"/>
      <c r="SRZ67" s="11"/>
      <c r="SSA67" s="11"/>
      <c r="SSB67" s="11"/>
      <c r="SSC67" s="11"/>
      <c r="SSD67" s="11"/>
      <c r="SSE67" s="11"/>
      <c r="SSF67" s="11"/>
      <c r="SSG67" s="11"/>
      <c r="SSH67" s="11"/>
      <c r="SSI67" s="11"/>
      <c r="SSJ67" s="11"/>
      <c r="SSK67" s="11"/>
      <c r="SSL67" s="11"/>
      <c r="SSM67" s="11"/>
      <c r="SSN67" s="11"/>
      <c r="SSO67" s="11"/>
      <c r="SSP67" s="11"/>
      <c r="SSQ67" s="11"/>
      <c r="SSR67" s="11"/>
      <c r="SSS67" s="11"/>
      <c r="SST67" s="11"/>
      <c r="SSU67" s="11"/>
      <c r="SSV67" s="11"/>
      <c r="SSW67" s="11"/>
      <c r="SSX67" s="11"/>
      <c r="SSY67" s="11"/>
      <c r="SSZ67" s="11"/>
      <c r="STA67" s="11"/>
      <c r="STB67" s="11"/>
      <c r="STC67" s="11"/>
      <c r="STD67" s="11"/>
      <c r="STE67" s="11"/>
      <c r="STF67" s="11"/>
      <c r="STG67" s="11"/>
      <c r="STH67" s="11"/>
      <c r="STI67" s="11"/>
      <c r="STJ67" s="11"/>
      <c r="STK67" s="11"/>
      <c r="STL67" s="11"/>
      <c r="STM67" s="11"/>
      <c r="STN67" s="11"/>
      <c r="STO67" s="11"/>
      <c r="STP67" s="11"/>
      <c r="STQ67" s="11"/>
      <c r="STR67" s="11"/>
      <c r="STS67" s="11"/>
      <c r="STT67" s="11"/>
      <c r="STU67" s="11"/>
      <c r="STV67" s="11"/>
      <c r="STW67" s="11"/>
      <c r="STX67" s="11"/>
      <c r="STY67" s="11"/>
      <c r="STZ67" s="11"/>
      <c r="SUA67" s="11"/>
      <c r="SUB67" s="11"/>
      <c r="SUC67" s="11"/>
      <c r="SUD67" s="11"/>
      <c r="SUE67" s="11"/>
      <c r="SUF67" s="11"/>
      <c r="SUG67" s="11"/>
      <c r="SUH67" s="11"/>
      <c r="SUI67" s="11"/>
      <c r="SUJ67" s="11"/>
      <c r="SUK67" s="11"/>
      <c r="SUL67" s="11"/>
      <c r="SUM67" s="11"/>
      <c r="SUN67" s="11"/>
      <c r="SUO67" s="11"/>
      <c r="SUP67" s="11"/>
      <c r="SUQ67" s="11"/>
      <c r="SUR67" s="11"/>
      <c r="SUS67" s="11"/>
      <c r="SUT67" s="11"/>
      <c r="SUU67" s="11"/>
      <c r="SUV67" s="11"/>
      <c r="SUW67" s="11"/>
      <c r="SUX67" s="11"/>
      <c r="SUY67" s="11"/>
      <c r="SUZ67" s="11"/>
      <c r="SVA67" s="11"/>
      <c r="SVB67" s="11"/>
      <c r="SVC67" s="11"/>
      <c r="SVD67" s="11"/>
      <c r="SVE67" s="11"/>
      <c r="SVF67" s="11"/>
      <c r="SVG67" s="11"/>
      <c r="SVH67" s="11"/>
      <c r="SVI67" s="11"/>
      <c r="SVJ67" s="11"/>
      <c r="SVK67" s="11"/>
      <c r="SVL67" s="11"/>
      <c r="SVM67" s="11"/>
      <c r="SVN67" s="11"/>
      <c r="SVO67" s="11"/>
      <c r="SVP67" s="11"/>
      <c r="SVQ67" s="11"/>
      <c r="SVR67" s="11"/>
      <c r="SVS67" s="11"/>
      <c r="SVT67" s="11"/>
      <c r="SVU67" s="11"/>
      <c r="SVV67" s="11"/>
      <c r="SVW67" s="11"/>
      <c r="SVX67" s="11"/>
      <c r="SVY67" s="11"/>
      <c r="SVZ67" s="11"/>
      <c r="SWA67" s="11"/>
      <c r="SWB67" s="11"/>
      <c r="SWC67" s="11"/>
      <c r="SWD67" s="11"/>
      <c r="SWE67" s="11"/>
      <c r="SWF67" s="11"/>
      <c r="SWG67" s="11"/>
      <c r="SWH67" s="11"/>
      <c r="SWI67" s="11"/>
      <c r="SWJ67" s="11"/>
      <c r="SWK67" s="11"/>
      <c r="SWL67" s="11"/>
      <c r="SWM67" s="11"/>
      <c r="SWN67" s="11"/>
      <c r="SWO67" s="11"/>
      <c r="SWP67" s="11"/>
      <c r="SWQ67" s="11"/>
      <c r="SWR67" s="11"/>
      <c r="SWS67" s="11"/>
      <c r="SWT67" s="11"/>
      <c r="SWU67" s="11"/>
      <c r="SWV67" s="11"/>
      <c r="SWW67" s="11"/>
      <c r="SWX67" s="11"/>
      <c r="SWY67" s="11"/>
      <c r="SWZ67" s="11"/>
      <c r="SXA67" s="11"/>
      <c r="SXB67" s="11"/>
      <c r="SXC67" s="11"/>
      <c r="SXD67" s="11"/>
      <c r="SXE67" s="11"/>
      <c r="SXF67" s="11"/>
      <c r="SXG67" s="11"/>
      <c r="SXH67" s="11"/>
      <c r="SXI67" s="11"/>
      <c r="SXJ67" s="11"/>
      <c r="SXK67" s="11"/>
      <c r="SXL67" s="11"/>
      <c r="SXM67" s="11"/>
      <c r="SXN67" s="11"/>
      <c r="SXO67" s="11"/>
      <c r="SXP67" s="11"/>
      <c r="SXQ67" s="11"/>
      <c r="SXR67" s="11"/>
      <c r="SXS67" s="11"/>
      <c r="SXT67" s="11"/>
      <c r="SXU67" s="11"/>
      <c r="SXV67" s="11"/>
      <c r="SXW67" s="11"/>
      <c r="SXX67" s="11"/>
      <c r="SXY67" s="11"/>
      <c r="SXZ67" s="11"/>
      <c r="SYA67" s="11"/>
      <c r="SYB67" s="11"/>
      <c r="SYC67" s="11"/>
      <c r="SYD67" s="11"/>
      <c r="SYE67" s="11"/>
      <c r="SYF67" s="11"/>
      <c r="SYG67" s="11"/>
      <c r="SYH67" s="11"/>
      <c r="SYI67" s="11"/>
      <c r="SYJ67" s="11"/>
      <c r="SYK67" s="11"/>
      <c r="SYL67" s="11"/>
      <c r="SYM67" s="11"/>
      <c r="SYN67" s="11"/>
      <c r="SYO67" s="11"/>
      <c r="SYP67" s="11"/>
      <c r="SYQ67" s="11"/>
      <c r="SYR67" s="11"/>
      <c r="SYS67" s="11"/>
      <c r="SYT67" s="11"/>
      <c r="SYU67" s="11"/>
      <c r="SYV67" s="11"/>
      <c r="SYW67" s="11"/>
      <c r="SYX67" s="11"/>
      <c r="SYY67" s="11"/>
      <c r="SYZ67" s="11"/>
      <c r="SZA67" s="11"/>
      <c r="SZB67" s="11"/>
      <c r="SZC67" s="11"/>
      <c r="SZD67" s="11"/>
      <c r="SZE67" s="11"/>
      <c r="SZF67" s="11"/>
      <c r="SZG67" s="11"/>
      <c r="SZH67" s="11"/>
      <c r="SZI67" s="11"/>
      <c r="SZJ67" s="11"/>
      <c r="SZK67" s="11"/>
      <c r="SZL67" s="11"/>
      <c r="SZM67" s="11"/>
      <c r="SZN67" s="11"/>
      <c r="SZO67" s="11"/>
      <c r="SZP67" s="11"/>
      <c r="SZQ67" s="11"/>
      <c r="SZR67" s="11"/>
      <c r="SZS67" s="11"/>
      <c r="SZT67" s="11"/>
      <c r="SZU67" s="11"/>
      <c r="SZV67" s="11"/>
      <c r="SZW67" s="11"/>
      <c r="SZX67" s="11"/>
      <c r="SZY67" s="11"/>
      <c r="SZZ67" s="11"/>
      <c r="TAA67" s="11"/>
      <c r="TAB67" s="11"/>
      <c r="TAC67" s="11"/>
      <c r="TAD67" s="11"/>
      <c r="TAE67" s="11"/>
      <c r="TAF67" s="11"/>
      <c r="TAG67" s="11"/>
      <c r="TAH67" s="11"/>
      <c r="TAI67" s="11"/>
      <c r="TAJ67" s="11"/>
      <c r="TAK67" s="11"/>
      <c r="TAL67" s="11"/>
      <c r="TAM67" s="11"/>
      <c r="TAN67" s="11"/>
      <c r="TAO67" s="11"/>
      <c r="TAP67" s="11"/>
      <c r="TAQ67" s="11"/>
      <c r="TAR67" s="11"/>
      <c r="TAS67" s="11"/>
      <c r="TAT67" s="11"/>
      <c r="TAU67" s="11"/>
      <c r="TAV67" s="11"/>
      <c r="TAW67" s="11"/>
      <c r="TAX67" s="11"/>
      <c r="TAY67" s="11"/>
      <c r="TAZ67" s="11"/>
      <c r="TBA67" s="11"/>
      <c r="TBB67" s="11"/>
      <c r="TBC67" s="11"/>
      <c r="TBD67" s="11"/>
      <c r="TBE67" s="11"/>
      <c r="TBF67" s="11"/>
      <c r="TBG67" s="11"/>
      <c r="TBH67" s="11"/>
      <c r="TBI67" s="11"/>
      <c r="TBJ67" s="11"/>
      <c r="TBK67" s="11"/>
      <c r="TBL67" s="11"/>
      <c r="TBM67" s="11"/>
      <c r="TBN67" s="11"/>
      <c r="TBO67" s="11"/>
      <c r="TBP67" s="11"/>
      <c r="TBQ67" s="11"/>
      <c r="TBR67" s="11"/>
      <c r="TBS67" s="11"/>
      <c r="TBT67" s="11"/>
      <c r="TBU67" s="11"/>
      <c r="TBV67" s="11"/>
      <c r="TBW67" s="11"/>
      <c r="TBX67" s="11"/>
      <c r="TBY67" s="11"/>
      <c r="TBZ67" s="11"/>
      <c r="TCA67" s="11"/>
      <c r="TCB67" s="11"/>
      <c r="TCC67" s="11"/>
      <c r="TCD67" s="11"/>
      <c r="TCE67" s="11"/>
      <c r="TCF67" s="11"/>
      <c r="TCG67" s="11"/>
      <c r="TCH67" s="11"/>
      <c r="TCI67" s="11"/>
      <c r="TCJ67" s="11"/>
      <c r="TCK67" s="11"/>
      <c r="TCL67" s="11"/>
      <c r="TCM67" s="11"/>
      <c r="TCN67" s="11"/>
      <c r="TCO67" s="11"/>
      <c r="TCP67" s="11"/>
      <c r="TCQ67" s="11"/>
      <c r="TCR67" s="11"/>
      <c r="TCS67" s="11"/>
      <c r="TCT67" s="11"/>
      <c r="TCU67" s="11"/>
      <c r="TCV67" s="11"/>
      <c r="TCW67" s="11"/>
      <c r="TCX67" s="11"/>
      <c r="TCY67" s="11"/>
      <c r="TCZ67" s="11"/>
      <c r="TDA67" s="11"/>
      <c r="TDB67" s="11"/>
      <c r="TDC67" s="11"/>
      <c r="TDD67" s="11"/>
      <c r="TDE67" s="11"/>
      <c r="TDF67" s="11"/>
      <c r="TDG67" s="11"/>
      <c r="TDH67" s="11"/>
      <c r="TDI67" s="11"/>
      <c r="TDJ67" s="11"/>
      <c r="TDK67" s="11"/>
      <c r="TDL67" s="11"/>
      <c r="TDM67" s="11"/>
      <c r="TDN67" s="11"/>
      <c r="TDO67" s="11"/>
      <c r="TDP67" s="11"/>
      <c r="TDQ67" s="11"/>
      <c r="TDR67" s="11"/>
      <c r="TDS67" s="11"/>
      <c r="TDT67" s="11"/>
      <c r="TDU67" s="11"/>
      <c r="TDV67" s="11"/>
      <c r="TDW67" s="11"/>
      <c r="TDX67" s="11"/>
      <c r="TDY67" s="11"/>
      <c r="TDZ67" s="11"/>
      <c r="TEA67" s="11"/>
      <c r="TEB67" s="11"/>
      <c r="TEC67" s="11"/>
      <c r="TED67" s="11"/>
      <c r="TEE67" s="11"/>
      <c r="TEF67" s="11"/>
      <c r="TEG67" s="11"/>
      <c r="TEH67" s="11"/>
      <c r="TEI67" s="11"/>
      <c r="TEJ67" s="11"/>
      <c r="TEK67" s="11"/>
      <c r="TEL67" s="11"/>
      <c r="TEM67" s="11"/>
      <c r="TEN67" s="11"/>
      <c r="TEO67" s="11"/>
      <c r="TEP67" s="11"/>
      <c r="TEQ67" s="11"/>
      <c r="TER67" s="11"/>
      <c r="TES67" s="11"/>
      <c r="TET67" s="11"/>
      <c r="TEU67" s="11"/>
      <c r="TEV67" s="11"/>
      <c r="TEW67" s="11"/>
      <c r="TEX67" s="11"/>
      <c r="TEY67" s="11"/>
      <c r="TEZ67" s="11"/>
      <c r="TFA67" s="11"/>
      <c r="TFB67" s="11"/>
      <c r="TFC67" s="11"/>
      <c r="TFD67" s="11"/>
      <c r="TFE67" s="11"/>
      <c r="TFF67" s="11"/>
      <c r="TFG67" s="11"/>
      <c r="TFH67" s="11"/>
      <c r="TFI67" s="11"/>
      <c r="TFJ67" s="11"/>
      <c r="TFK67" s="11"/>
      <c r="TFL67" s="11"/>
      <c r="TFM67" s="11"/>
      <c r="TFN67" s="11"/>
      <c r="TFO67" s="11"/>
      <c r="TFP67" s="11"/>
      <c r="TFQ67" s="11"/>
      <c r="TFR67" s="11"/>
      <c r="TFS67" s="11"/>
      <c r="TFT67" s="11"/>
      <c r="TFU67" s="11"/>
      <c r="TFV67" s="11"/>
      <c r="TFW67" s="11"/>
      <c r="TFX67" s="11"/>
      <c r="TFY67" s="11"/>
      <c r="TFZ67" s="11"/>
      <c r="TGA67" s="11"/>
      <c r="TGB67" s="11"/>
      <c r="TGC67" s="11"/>
      <c r="TGD67" s="11"/>
      <c r="TGE67" s="11"/>
      <c r="TGF67" s="11"/>
      <c r="TGG67" s="11"/>
      <c r="TGH67" s="11"/>
      <c r="TGI67" s="11"/>
      <c r="TGJ67" s="11"/>
      <c r="TGK67" s="11"/>
      <c r="TGL67" s="11"/>
      <c r="TGM67" s="11"/>
      <c r="TGN67" s="11"/>
      <c r="TGO67" s="11"/>
      <c r="TGP67" s="11"/>
      <c r="TGQ67" s="11"/>
      <c r="TGR67" s="11"/>
      <c r="TGS67" s="11"/>
      <c r="TGT67" s="11"/>
      <c r="TGU67" s="11"/>
      <c r="TGV67" s="11"/>
      <c r="TGW67" s="11"/>
      <c r="TGX67" s="11"/>
      <c r="TGY67" s="11"/>
      <c r="TGZ67" s="11"/>
      <c r="THA67" s="11"/>
      <c r="THB67" s="11"/>
      <c r="THC67" s="11"/>
      <c r="THD67" s="11"/>
      <c r="THE67" s="11"/>
      <c r="THF67" s="11"/>
      <c r="THG67" s="11"/>
      <c r="THH67" s="11"/>
      <c r="THI67" s="11"/>
      <c r="THJ67" s="11"/>
      <c r="THK67" s="11"/>
      <c r="THL67" s="11"/>
      <c r="THM67" s="11"/>
      <c r="THN67" s="11"/>
      <c r="THO67" s="11"/>
      <c r="THP67" s="11"/>
      <c r="THQ67" s="11"/>
      <c r="THR67" s="11"/>
      <c r="THS67" s="11"/>
      <c r="THT67" s="11"/>
      <c r="THU67" s="11"/>
      <c r="THV67" s="11"/>
      <c r="THW67" s="11"/>
      <c r="THX67" s="11"/>
      <c r="THY67" s="11"/>
      <c r="THZ67" s="11"/>
      <c r="TIA67" s="11"/>
      <c r="TIB67" s="11"/>
      <c r="TIC67" s="11"/>
      <c r="TID67" s="11"/>
      <c r="TIE67" s="11"/>
      <c r="TIF67" s="11"/>
      <c r="TIG67" s="11"/>
      <c r="TIH67" s="11"/>
      <c r="TII67" s="11"/>
      <c r="TIJ67" s="11"/>
      <c r="TIK67" s="11"/>
      <c r="TIL67" s="11"/>
      <c r="TIM67" s="11"/>
      <c r="TIN67" s="11"/>
      <c r="TIO67" s="11"/>
      <c r="TIP67" s="11"/>
      <c r="TIQ67" s="11"/>
      <c r="TIR67" s="11"/>
      <c r="TIS67" s="11"/>
      <c r="TIT67" s="11"/>
      <c r="TIU67" s="11"/>
      <c r="TIV67" s="11"/>
      <c r="TIW67" s="11"/>
      <c r="TIX67" s="11"/>
      <c r="TIY67" s="11"/>
      <c r="TIZ67" s="11"/>
      <c r="TJA67" s="11"/>
      <c r="TJB67" s="11"/>
      <c r="TJC67" s="11"/>
      <c r="TJD67" s="11"/>
      <c r="TJE67" s="11"/>
      <c r="TJF67" s="11"/>
      <c r="TJG67" s="11"/>
      <c r="TJH67" s="11"/>
      <c r="TJI67" s="11"/>
      <c r="TJJ67" s="11"/>
      <c r="TJK67" s="11"/>
      <c r="TJL67" s="11"/>
      <c r="TJM67" s="11"/>
      <c r="TJN67" s="11"/>
      <c r="TJO67" s="11"/>
      <c r="TJP67" s="11"/>
      <c r="TJQ67" s="11"/>
      <c r="TJR67" s="11"/>
      <c r="TJS67" s="11"/>
      <c r="TJT67" s="11"/>
      <c r="TJU67" s="11"/>
      <c r="TJV67" s="11"/>
      <c r="TJW67" s="11"/>
      <c r="TJX67" s="11"/>
      <c r="TJY67" s="11"/>
      <c r="TJZ67" s="11"/>
      <c r="TKA67" s="11"/>
      <c r="TKB67" s="11"/>
      <c r="TKC67" s="11"/>
      <c r="TKD67" s="11"/>
      <c r="TKE67" s="11"/>
      <c r="TKF67" s="11"/>
      <c r="TKG67" s="11"/>
      <c r="TKH67" s="11"/>
      <c r="TKI67" s="11"/>
      <c r="TKJ67" s="11"/>
      <c r="TKK67" s="11"/>
      <c r="TKL67" s="11"/>
      <c r="TKM67" s="11"/>
      <c r="TKN67" s="11"/>
      <c r="TKO67" s="11"/>
      <c r="TKP67" s="11"/>
      <c r="TKQ67" s="11"/>
      <c r="TKR67" s="11"/>
      <c r="TKS67" s="11"/>
      <c r="TKT67" s="11"/>
      <c r="TKU67" s="11"/>
      <c r="TKV67" s="11"/>
      <c r="TKW67" s="11"/>
      <c r="TKX67" s="11"/>
      <c r="TKY67" s="11"/>
      <c r="TKZ67" s="11"/>
      <c r="TLA67" s="11"/>
      <c r="TLB67" s="11"/>
      <c r="TLC67" s="11"/>
      <c r="TLD67" s="11"/>
      <c r="TLE67" s="11"/>
      <c r="TLF67" s="11"/>
      <c r="TLG67" s="11"/>
      <c r="TLH67" s="11"/>
      <c r="TLI67" s="11"/>
      <c r="TLJ67" s="11"/>
      <c r="TLK67" s="11"/>
      <c r="TLL67" s="11"/>
      <c r="TLM67" s="11"/>
      <c r="TLN67" s="11"/>
      <c r="TLO67" s="11"/>
      <c r="TLP67" s="11"/>
      <c r="TLQ67" s="11"/>
      <c r="TLR67" s="11"/>
      <c r="TLS67" s="11"/>
      <c r="TLT67" s="11"/>
      <c r="TLU67" s="11"/>
      <c r="TLV67" s="11"/>
      <c r="TLW67" s="11"/>
      <c r="TLX67" s="11"/>
      <c r="TLY67" s="11"/>
      <c r="TLZ67" s="11"/>
      <c r="TMA67" s="11"/>
      <c r="TMB67" s="11"/>
      <c r="TMC67" s="11"/>
      <c r="TMD67" s="11"/>
      <c r="TME67" s="11"/>
      <c r="TMF67" s="11"/>
      <c r="TMG67" s="11"/>
      <c r="TMH67" s="11"/>
      <c r="TMI67" s="11"/>
      <c r="TMJ67" s="11"/>
      <c r="TMK67" s="11"/>
      <c r="TML67" s="11"/>
      <c r="TMM67" s="11"/>
      <c r="TMN67" s="11"/>
      <c r="TMO67" s="11"/>
      <c r="TMP67" s="11"/>
      <c r="TMQ67" s="11"/>
      <c r="TMR67" s="11"/>
      <c r="TMS67" s="11"/>
      <c r="TMT67" s="11"/>
      <c r="TMU67" s="11"/>
      <c r="TMV67" s="11"/>
      <c r="TMW67" s="11"/>
      <c r="TMX67" s="11"/>
      <c r="TMY67" s="11"/>
      <c r="TMZ67" s="11"/>
      <c r="TNA67" s="11"/>
      <c r="TNB67" s="11"/>
      <c r="TNC67" s="11"/>
      <c r="TND67" s="11"/>
      <c r="TNE67" s="11"/>
      <c r="TNF67" s="11"/>
      <c r="TNG67" s="11"/>
      <c r="TNH67" s="11"/>
      <c r="TNI67" s="11"/>
      <c r="TNJ67" s="11"/>
      <c r="TNK67" s="11"/>
      <c r="TNL67" s="11"/>
      <c r="TNM67" s="11"/>
      <c r="TNN67" s="11"/>
      <c r="TNO67" s="11"/>
      <c r="TNP67" s="11"/>
      <c r="TNQ67" s="11"/>
      <c r="TNR67" s="11"/>
      <c r="TNS67" s="11"/>
      <c r="TNT67" s="11"/>
      <c r="TNU67" s="11"/>
      <c r="TNV67" s="11"/>
      <c r="TNW67" s="11"/>
      <c r="TNX67" s="11"/>
      <c r="TNY67" s="11"/>
      <c r="TNZ67" s="11"/>
      <c r="TOA67" s="11"/>
      <c r="TOB67" s="11"/>
      <c r="TOC67" s="11"/>
      <c r="TOD67" s="11"/>
      <c r="TOE67" s="11"/>
      <c r="TOF67" s="11"/>
      <c r="TOG67" s="11"/>
      <c r="TOH67" s="11"/>
      <c r="TOI67" s="11"/>
      <c r="TOJ67" s="11"/>
      <c r="TOK67" s="11"/>
      <c r="TOL67" s="11"/>
      <c r="TOM67" s="11"/>
      <c r="TON67" s="11"/>
      <c r="TOO67" s="11"/>
      <c r="TOP67" s="11"/>
      <c r="TOQ67" s="11"/>
      <c r="TOR67" s="11"/>
      <c r="TOS67" s="11"/>
      <c r="TOT67" s="11"/>
      <c r="TOU67" s="11"/>
      <c r="TOV67" s="11"/>
      <c r="TOW67" s="11"/>
      <c r="TOX67" s="11"/>
      <c r="TOY67" s="11"/>
      <c r="TOZ67" s="11"/>
      <c r="TPA67" s="11"/>
      <c r="TPB67" s="11"/>
      <c r="TPC67" s="11"/>
      <c r="TPD67" s="11"/>
      <c r="TPE67" s="11"/>
      <c r="TPF67" s="11"/>
      <c r="TPG67" s="11"/>
      <c r="TPH67" s="11"/>
      <c r="TPI67" s="11"/>
      <c r="TPJ67" s="11"/>
      <c r="TPK67" s="11"/>
      <c r="TPL67" s="11"/>
      <c r="TPM67" s="11"/>
      <c r="TPN67" s="11"/>
      <c r="TPO67" s="11"/>
      <c r="TPP67" s="11"/>
      <c r="TPQ67" s="11"/>
      <c r="TPR67" s="11"/>
      <c r="TPS67" s="11"/>
      <c r="TPT67" s="11"/>
      <c r="TPU67" s="11"/>
      <c r="TPV67" s="11"/>
      <c r="TPW67" s="11"/>
      <c r="TPX67" s="11"/>
      <c r="TPY67" s="11"/>
      <c r="TPZ67" s="11"/>
      <c r="TQA67" s="11"/>
      <c r="TQB67" s="11"/>
      <c r="TQC67" s="11"/>
      <c r="TQD67" s="11"/>
      <c r="TQE67" s="11"/>
      <c r="TQF67" s="11"/>
      <c r="TQG67" s="11"/>
      <c r="TQH67" s="11"/>
      <c r="TQI67" s="11"/>
      <c r="TQJ67" s="11"/>
      <c r="TQK67" s="11"/>
      <c r="TQL67" s="11"/>
      <c r="TQM67" s="11"/>
      <c r="TQN67" s="11"/>
      <c r="TQO67" s="11"/>
      <c r="TQP67" s="11"/>
      <c r="TQQ67" s="11"/>
      <c r="TQR67" s="11"/>
      <c r="TQS67" s="11"/>
      <c r="TQT67" s="11"/>
      <c r="TQU67" s="11"/>
      <c r="TQV67" s="11"/>
      <c r="TQW67" s="11"/>
      <c r="TQX67" s="11"/>
      <c r="TQY67" s="11"/>
      <c r="TQZ67" s="11"/>
      <c r="TRA67" s="11"/>
      <c r="TRB67" s="11"/>
      <c r="TRC67" s="11"/>
      <c r="TRD67" s="11"/>
      <c r="TRE67" s="11"/>
      <c r="TRF67" s="11"/>
      <c r="TRG67" s="11"/>
      <c r="TRH67" s="11"/>
      <c r="TRI67" s="11"/>
      <c r="TRJ67" s="11"/>
      <c r="TRK67" s="11"/>
      <c r="TRL67" s="11"/>
      <c r="TRM67" s="11"/>
      <c r="TRN67" s="11"/>
      <c r="TRO67" s="11"/>
      <c r="TRP67" s="11"/>
      <c r="TRQ67" s="11"/>
      <c r="TRR67" s="11"/>
      <c r="TRS67" s="11"/>
      <c r="TRT67" s="11"/>
      <c r="TRU67" s="11"/>
      <c r="TRV67" s="11"/>
      <c r="TRW67" s="11"/>
      <c r="TRX67" s="11"/>
      <c r="TRY67" s="11"/>
      <c r="TRZ67" s="11"/>
      <c r="TSA67" s="11"/>
      <c r="TSB67" s="11"/>
      <c r="TSC67" s="11"/>
      <c r="TSD67" s="11"/>
      <c r="TSE67" s="11"/>
      <c r="TSF67" s="11"/>
      <c r="TSG67" s="11"/>
      <c r="TSH67" s="11"/>
      <c r="TSI67" s="11"/>
      <c r="TSJ67" s="11"/>
      <c r="TSK67" s="11"/>
      <c r="TSL67" s="11"/>
      <c r="TSM67" s="11"/>
      <c r="TSN67" s="11"/>
      <c r="TSO67" s="11"/>
      <c r="TSP67" s="11"/>
      <c r="TSQ67" s="11"/>
      <c r="TSR67" s="11"/>
      <c r="TSS67" s="11"/>
      <c r="TST67" s="11"/>
      <c r="TSU67" s="11"/>
      <c r="TSV67" s="11"/>
      <c r="TSW67" s="11"/>
      <c r="TSX67" s="11"/>
      <c r="TSY67" s="11"/>
      <c r="TSZ67" s="11"/>
      <c r="TTA67" s="11"/>
      <c r="TTB67" s="11"/>
      <c r="TTC67" s="11"/>
      <c r="TTD67" s="11"/>
      <c r="TTE67" s="11"/>
      <c r="TTF67" s="11"/>
      <c r="TTG67" s="11"/>
      <c r="TTH67" s="11"/>
      <c r="TTI67" s="11"/>
      <c r="TTJ67" s="11"/>
      <c r="TTK67" s="11"/>
      <c r="TTL67" s="11"/>
      <c r="TTM67" s="11"/>
      <c r="TTN67" s="11"/>
      <c r="TTO67" s="11"/>
      <c r="TTP67" s="11"/>
      <c r="TTQ67" s="11"/>
      <c r="TTR67" s="11"/>
      <c r="TTS67" s="11"/>
      <c r="TTT67" s="11"/>
      <c r="TTU67" s="11"/>
      <c r="TTV67" s="11"/>
      <c r="TTW67" s="11"/>
      <c r="TTX67" s="11"/>
      <c r="TTY67" s="11"/>
      <c r="TTZ67" s="11"/>
      <c r="TUA67" s="11"/>
      <c r="TUB67" s="11"/>
      <c r="TUC67" s="11"/>
      <c r="TUD67" s="11"/>
      <c r="TUE67" s="11"/>
      <c r="TUF67" s="11"/>
      <c r="TUG67" s="11"/>
      <c r="TUH67" s="11"/>
      <c r="TUI67" s="11"/>
      <c r="TUJ67" s="11"/>
      <c r="TUK67" s="11"/>
      <c r="TUL67" s="11"/>
      <c r="TUM67" s="11"/>
      <c r="TUN67" s="11"/>
      <c r="TUO67" s="11"/>
      <c r="TUP67" s="11"/>
      <c r="TUQ67" s="11"/>
      <c r="TUR67" s="11"/>
      <c r="TUS67" s="11"/>
      <c r="TUT67" s="11"/>
      <c r="TUU67" s="11"/>
      <c r="TUV67" s="11"/>
      <c r="TUW67" s="11"/>
      <c r="TUX67" s="11"/>
      <c r="TUY67" s="11"/>
      <c r="TUZ67" s="11"/>
      <c r="TVA67" s="11"/>
      <c r="TVB67" s="11"/>
      <c r="TVC67" s="11"/>
      <c r="TVD67" s="11"/>
      <c r="TVE67" s="11"/>
      <c r="TVF67" s="11"/>
      <c r="TVG67" s="11"/>
      <c r="TVH67" s="11"/>
      <c r="TVI67" s="11"/>
      <c r="TVJ67" s="11"/>
      <c r="TVK67" s="11"/>
      <c r="TVL67" s="11"/>
      <c r="TVM67" s="11"/>
      <c r="TVN67" s="11"/>
      <c r="TVO67" s="11"/>
      <c r="TVP67" s="11"/>
      <c r="TVQ67" s="11"/>
      <c r="TVR67" s="11"/>
      <c r="TVS67" s="11"/>
      <c r="TVT67" s="11"/>
      <c r="TVU67" s="11"/>
      <c r="TVV67" s="11"/>
      <c r="TVW67" s="11"/>
      <c r="TVX67" s="11"/>
      <c r="TVY67" s="11"/>
      <c r="TVZ67" s="11"/>
      <c r="TWA67" s="11"/>
      <c r="TWB67" s="11"/>
      <c r="TWC67" s="11"/>
      <c r="TWD67" s="11"/>
      <c r="TWE67" s="11"/>
      <c r="TWF67" s="11"/>
      <c r="TWG67" s="11"/>
      <c r="TWH67" s="11"/>
      <c r="TWI67" s="11"/>
      <c r="TWJ67" s="11"/>
      <c r="TWK67" s="11"/>
      <c r="TWL67" s="11"/>
      <c r="TWM67" s="11"/>
      <c r="TWN67" s="11"/>
      <c r="TWO67" s="11"/>
      <c r="TWP67" s="11"/>
      <c r="TWQ67" s="11"/>
      <c r="TWR67" s="11"/>
      <c r="TWS67" s="11"/>
      <c r="TWT67" s="11"/>
      <c r="TWU67" s="11"/>
      <c r="TWV67" s="11"/>
      <c r="TWW67" s="11"/>
      <c r="TWX67" s="11"/>
      <c r="TWY67" s="11"/>
      <c r="TWZ67" s="11"/>
      <c r="TXA67" s="11"/>
      <c r="TXB67" s="11"/>
      <c r="TXC67" s="11"/>
      <c r="TXD67" s="11"/>
      <c r="TXE67" s="11"/>
      <c r="TXF67" s="11"/>
      <c r="TXG67" s="11"/>
      <c r="TXH67" s="11"/>
      <c r="TXI67" s="11"/>
      <c r="TXJ67" s="11"/>
      <c r="TXK67" s="11"/>
      <c r="TXL67" s="11"/>
      <c r="TXM67" s="11"/>
      <c r="TXN67" s="11"/>
      <c r="TXO67" s="11"/>
      <c r="TXP67" s="11"/>
      <c r="TXQ67" s="11"/>
      <c r="TXR67" s="11"/>
      <c r="TXS67" s="11"/>
      <c r="TXT67" s="11"/>
      <c r="TXU67" s="11"/>
      <c r="TXV67" s="11"/>
      <c r="TXW67" s="11"/>
      <c r="TXX67" s="11"/>
      <c r="TXY67" s="11"/>
      <c r="TXZ67" s="11"/>
      <c r="TYA67" s="11"/>
      <c r="TYB67" s="11"/>
      <c r="TYC67" s="11"/>
      <c r="TYD67" s="11"/>
      <c r="TYE67" s="11"/>
      <c r="TYF67" s="11"/>
      <c r="TYG67" s="11"/>
      <c r="TYH67" s="11"/>
      <c r="TYI67" s="11"/>
      <c r="TYJ67" s="11"/>
      <c r="TYK67" s="11"/>
      <c r="TYL67" s="11"/>
      <c r="TYM67" s="11"/>
      <c r="TYN67" s="11"/>
      <c r="TYO67" s="11"/>
      <c r="TYP67" s="11"/>
      <c r="TYQ67" s="11"/>
      <c r="TYR67" s="11"/>
      <c r="TYS67" s="11"/>
      <c r="TYT67" s="11"/>
      <c r="TYU67" s="11"/>
      <c r="TYV67" s="11"/>
      <c r="TYW67" s="11"/>
      <c r="TYX67" s="11"/>
      <c r="TYY67" s="11"/>
      <c r="TYZ67" s="11"/>
      <c r="TZA67" s="11"/>
      <c r="TZB67" s="11"/>
      <c r="TZC67" s="11"/>
      <c r="TZD67" s="11"/>
      <c r="TZE67" s="11"/>
      <c r="TZF67" s="11"/>
      <c r="TZG67" s="11"/>
      <c r="TZH67" s="11"/>
      <c r="TZI67" s="11"/>
      <c r="TZJ67" s="11"/>
      <c r="TZK67" s="11"/>
      <c r="TZL67" s="11"/>
      <c r="TZM67" s="11"/>
      <c r="TZN67" s="11"/>
      <c r="TZO67" s="11"/>
      <c r="TZP67" s="11"/>
      <c r="TZQ67" s="11"/>
      <c r="TZR67" s="11"/>
      <c r="TZS67" s="11"/>
      <c r="TZT67" s="11"/>
      <c r="TZU67" s="11"/>
      <c r="TZV67" s="11"/>
      <c r="TZW67" s="11"/>
      <c r="TZX67" s="11"/>
      <c r="TZY67" s="11"/>
      <c r="TZZ67" s="11"/>
      <c r="UAA67" s="11"/>
      <c r="UAB67" s="11"/>
      <c r="UAC67" s="11"/>
      <c r="UAD67" s="11"/>
      <c r="UAE67" s="11"/>
      <c r="UAF67" s="11"/>
      <c r="UAG67" s="11"/>
      <c r="UAH67" s="11"/>
      <c r="UAI67" s="11"/>
      <c r="UAJ67" s="11"/>
      <c r="UAK67" s="11"/>
      <c r="UAL67" s="11"/>
      <c r="UAM67" s="11"/>
      <c r="UAN67" s="11"/>
      <c r="UAO67" s="11"/>
      <c r="UAP67" s="11"/>
      <c r="UAQ67" s="11"/>
      <c r="UAR67" s="11"/>
      <c r="UAS67" s="11"/>
      <c r="UAT67" s="11"/>
      <c r="UAU67" s="11"/>
      <c r="UAV67" s="11"/>
      <c r="UAW67" s="11"/>
      <c r="UAX67" s="11"/>
      <c r="UAY67" s="11"/>
      <c r="UAZ67" s="11"/>
      <c r="UBA67" s="11"/>
      <c r="UBB67" s="11"/>
      <c r="UBC67" s="11"/>
      <c r="UBD67" s="11"/>
      <c r="UBE67" s="11"/>
      <c r="UBF67" s="11"/>
      <c r="UBG67" s="11"/>
      <c r="UBH67" s="11"/>
      <c r="UBI67" s="11"/>
      <c r="UBJ67" s="11"/>
      <c r="UBK67" s="11"/>
      <c r="UBL67" s="11"/>
      <c r="UBM67" s="11"/>
      <c r="UBN67" s="11"/>
      <c r="UBO67" s="11"/>
      <c r="UBP67" s="11"/>
      <c r="UBQ67" s="11"/>
      <c r="UBR67" s="11"/>
      <c r="UBS67" s="11"/>
      <c r="UBT67" s="11"/>
      <c r="UBU67" s="11"/>
      <c r="UBV67" s="11"/>
      <c r="UBW67" s="11"/>
      <c r="UBX67" s="11"/>
      <c r="UBY67" s="11"/>
      <c r="UBZ67" s="11"/>
      <c r="UCA67" s="11"/>
      <c r="UCB67" s="11"/>
      <c r="UCC67" s="11"/>
      <c r="UCD67" s="11"/>
      <c r="UCE67" s="11"/>
      <c r="UCF67" s="11"/>
      <c r="UCG67" s="11"/>
      <c r="UCH67" s="11"/>
      <c r="UCI67" s="11"/>
      <c r="UCJ67" s="11"/>
      <c r="UCK67" s="11"/>
      <c r="UCL67" s="11"/>
      <c r="UCM67" s="11"/>
      <c r="UCN67" s="11"/>
      <c r="UCO67" s="11"/>
      <c r="UCP67" s="11"/>
      <c r="UCQ67" s="11"/>
      <c r="UCR67" s="11"/>
      <c r="UCS67" s="11"/>
      <c r="UCT67" s="11"/>
      <c r="UCU67" s="11"/>
      <c r="UCV67" s="11"/>
      <c r="UCW67" s="11"/>
      <c r="UCX67" s="11"/>
      <c r="UCY67" s="11"/>
      <c r="UCZ67" s="11"/>
      <c r="UDA67" s="11"/>
      <c r="UDB67" s="11"/>
      <c r="UDC67" s="11"/>
      <c r="UDD67" s="11"/>
      <c r="UDE67" s="11"/>
      <c r="UDF67" s="11"/>
      <c r="UDG67" s="11"/>
      <c r="UDH67" s="11"/>
      <c r="UDI67" s="11"/>
      <c r="UDJ67" s="11"/>
      <c r="UDK67" s="11"/>
      <c r="UDL67" s="11"/>
      <c r="UDM67" s="11"/>
      <c r="UDN67" s="11"/>
      <c r="UDO67" s="11"/>
      <c r="UDP67" s="11"/>
      <c r="UDQ67" s="11"/>
      <c r="UDR67" s="11"/>
      <c r="UDS67" s="11"/>
      <c r="UDT67" s="11"/>
      <c r="UDU67" s="11"/>
      <c r="UDV67" s="11"/>
      <c r="UDW67" s="11"/>
      <c r="UDX67" s="11"/>
      <c r="UDY67" s="11"/>
      <c r="UDZ67" s="11"/>
      <c r="UEA67" s="11"/>
      <c r="UEB67" s="11"/>
      <c r="UEC67" s="11"/>
      <c r="UED67" s="11"/>
      <c r="UEE67" s="11"/>
      <c r="UEF67" s="11"/>
      <c r="UEG67" s="11"/>
      <c r="UEH67" s="11"/>
      <c r="UEI67" s="11"/>
      <c r="UEJ67" s="11"/>
      <c r="UEK67" s="11"/>
      <c r="UEL67" s="11"/>
      <c r="UEM67" s="11"/>
      <c r="UEN67" s="11"/>
      <c r="UEO67" s="11"/>
      <c r="UEP67" s="11"/>
      <c r="UEQ67" s="11"/>
      <c r="UER67" s="11"/>
      <c r="UES67" s="11"/>
      <c r="UET67" s="11"/>
      <c r="UEU67" s="11"/>
      <c r="UEV67" s="11"/>
      <c r="UEW67" s="11"/>
      <c r="UEX67" s="11"/>
      <c r="UEY67" s="11"/>
      <c r="UEZ67" s="11"/>
      <c r="UFA67" s="11"/>
      <c r="UFB67" s="11"/>
      <c r="UFC67" s="11"/>
      <c r="UFD67" s="11"/>
      <c r="UFE67" s="11"/>
      <c r="UFF67" s="11"/>
      <c r="UFG67" s="11"/>
      <c r="UFH67" s="11"/>
      <c r="UFI67" s="11"/>
      <c r="UFJ67" s="11"/>
      <c r="UFK67" s="11"/>
      <c r="UFL67" s="11"/>
      <c r="UFM67" s="11"/>
      <c r="UFN67" s="11"/>
      <c r="UFO67" s="11"/>
      <c r="UFP67" s="11"/>
      <c r="UFQ67" s="11"/>
      <c r="UFR67" s="11"/>
      <c r="UFS67" s="11"/>
      <c r="UFT67" s="11"/>
      <c r="UFU67" s="11"/>
      <c r="UFV67" s="11"/>
      <c r="UFW67" s="11"/>
      <c r="UFX67" s="11"/>
      <c r="UFY67" s="11"/>
      <c r="UFZ67" s="11"/>
      <c r="UGA67" s="11"/>
      <c r="UGB67" s="11"/>
      <c r="UGC67" s="11"/>
      <c r="UGD67" s="11"/>
      <c r="UGE67" s="11"/>
      <c r="UGF67" s="11"/>
      <c r="UGG67" s="11"/>
      <c r="UGH67" s="11"/>
      <c r="UGI67" s="11"/>
      <c r="UGJ67" s="11"/>
      <c r="UGK67" s="11"/>
      <c r="UGL67" s="11"/>
      <c r="UGM67" s="11"/>
      <c r="UGN67" s="11"/>
      <c r="UGO67" s="11"/>
      <c r="UGP67" s="11"/>
      <c r="UGQ67" s="11"/>
      <c r="UGR67" s="11"/>
      <c r="UGS67" s="11"/>
      <c r="UGT67" s="11"/>
      <c r="UGU67" s="11"/>
      <c r="UGV67" s="11"/>
      <c r="UGW67" s="11"/>
      <c r="UGX67" s="11"/>
      <c r="UGY67" s="11"/>
      <c r="UGZ67" s="11"/>
      <c r="UHA67" s="11"/>
      <c r="UHB67" s="11"/>
      <c r="UHC67" s="11"/>
      <c r="UHD67" s="11"/>
      <c r="UHE67" s="11"/>
      <c r="UHF67" s="11"/>
      <c r="UHG67" s="11"/>
      <c r="UHH67" s="11"/>
      <c r="UHI67" s="11"/>
      <c r="UHJ67" s="11"/>
      <c r="UHK67" s="11"/>
      <c r="UHL67" s="11"/>
      <c r="UHM67" s="11"/>
      <c r="UHN67" s="11"/>
      <c r="UHO67" s="11"/>
      <c r="UHP67" s="11"/>
      <c r="UHQ67" s="11"/>
      <c r="UHR67" s="11"/>
      <c r="UHS67" s="11"/>
      <c r="UHT67" s="11"/>
      <c r="UHU67" s="11"/>
      <c r="UHV67" s="11"/>
      <c r="UHW67" s="11"/>
      <c r="UHX67" s="11"/>
      <c r="UHY67" s="11"/>
      <c r="UHZ67" s="11"/>
      <c r="UIA67" s="11"/>
      <c r="UIB67" s="11"/>
      <c r="UIC67" s="11"/>
      <c r="UID67" s="11"/>
      <c r="UIE67" s="11"/>
      <c r="UIF67" s="11"/>
      <c r="UIG67" s="11"/>
      <c r="UIH67" s="11"/>
      <c r="UII67" s="11"/>
      <c r="UIJ67" s="11"/>
      <c r="UIK67" s="11"/>
      <c r="UIL67" s="11"/>
      <c r="UIM67" s="11"/>
      <c r="UIN67" s="11"/>
      <c r="UIO67" s="11"/>
      <c r="UIP67" s="11"/>
      <c r="UIQ67" s="11"/>
      <c r="UIR67" s="11"/>
      <c r="UIS67" s="11"/>
      <c r="UIT67" s="11"/>
      <c r="UIU67" s="11"/>
      <c r="UIV67" s="11"/>
      <c r="UIW67" s="11"/>
      <c r="UIX67" s="11"/>
      <c r="UIY67" s="11"/>
      <c r="UIZ67" s="11"/>
      <c r="UJA67" s="11"/>
      <c r="UJB67" s="11"/>
      <c r="UJC67" s="11"/>
      <c r="UJD67" s="11"/>
      <c r="UJE67" s="11"/>
      <c r="UJF67" s="11"/>
      <c r="UJG67" s="11"/>
      <c r="UJH67" s="11"/>
      <c r="UJI67" s="11"/>
      <c r="UJJ67" s="11"/>
      <c r="UJK67" s="11"/>
      <c r="UJL67" s="11"/>
      <c r="UJM67" s="11"/>
      <c r="UJN67" s="11"/>
      <c r="UJO67" s="11"/>
      <c r="UJP67" s="11"/>
      <c r="UJQ67" s="11"/>
      <c r="UJR67" s="11"/>
      <c r="UJS67" s="11"/>
      <c r="UJT67" s="11"/>
      <c r="UJU67" s="11"/>
      <c r="UJV67" s="11"/>
      <c r="UJW67" s="11"/>
      <c r="UJX67" s="11"/>
      <c r="UJY67" s="11"/>
      <c r="UJZ67" s="11"/>
      <c r="UKA67" s="11"/>
      <c r="UKB67" s="11"/>
      <c r="UKC67" s="11"/>
      <c r="UKD67" s="11"/>
      <c r="UKE67" s="11"/>
      <c r="UKF67" s="11"/>
      <c r="UKG67" s="11"/>
      <c r="UKH67" s="11"/>
      <c r="UKI67" s="11"/>
      <c r="UKJ67" s="11"/>
      <c r="UKK67" s="11"/>
      <c r="UKL67" s="11"/>
      <c r="UKM67" s="11"/>
      <c r="UKN67" s="11"/>
      <c r="UKO67" s="11"/>
      <c r="UKP67" s="11"/>
      <c r="UKQ67" s="11"/>
      <c r="UKR67" s="11"/>
      <c r="UKS67" s="11"/>
      <c r="UKT67" s="11"/>
      <c r="UKU67" s="11"/>
      <c r="UKV67" s="11"/>
      <c r="UKW67" s="11"/>
      <c r="UKX67" s="11"/>
      <c r="UKY67" s="11"/>
      <c r="UKZ67" s="11"/>
      <c r="ULA67" s="11"/>
      <c r="ULB67" s="11"/>
      <c r="ULC67" s="11"/>
      <c r="ULD67" s="11"/>
      <c r="ULE67" s="11"/>
      <c r="ULF67" s="11"/>
      <c r="ULG67" s="11"/>
      <c r="ULH67" s="11"/>
      <c r="ULI67" s="11"/>
      <c r="ULJ67" s="11"/>
      <c r="ULK67" s="11"/>
      <c r="ULL67" s="11"/>
      <c r="ULM67" s="11"/>
      <c r="ULN67" s="11"/>
      <c r="ULO67" s="11"/>
      <c r="ULP67" s="11"/>
      <c r="ULQ67" s="11"/>
      <c r="ULR67" s="11"/>
      <c r="ULS67" s="11"/>
      <c r="ULT67" s="11"/>
      <c r="ULU67" s="11"/>
      <c r="ULV67" s="11"/>
      <c r="ULW67" s="11"/>
      <c r="ULX67" s="11"/>
      <c r="ULY67" s="11"/>
      <c r="ULZ67" s="11"/>
      <c r="UMA67" s="11"/>
      <c r="UMB67" s="11"/>
      <c r="UMC67" s="11"/>
      <c r="UMD67" s="11"/>
      <c r="UME67" s="11"/>
      <c r="UMF67" s="11"/>
      <c r="UMG67" s="11"/>
      <c r="UMH67" s="11"/>
      <c r="UMI67" s="11"/>
      <c r="UMJ67" s="11"/>
      <c r="UMK67" s="11"/>
      <c r="UML67" s="11"/>
      <c r="UMM67" s="11"/>
      <c r="UMN67" s="11"/>
      <c r="UMO67" s="11"/>
      <c r="UMP67" s="11"/>
      <c r="UMQ67" s="11"/>
      <c r="UMR67" s="11"/>
      <c r="UMS67" s="11"/>
      <c r="UMT67" s="11"/>
      <c r="UMU67" s="11"/>
      <c r="UMV67" s="11"/>
      <c r="UMW67" s="11"/>
      <c r="UMX67" s="11"/>
      <c r="UMY67" s="11"/>
      <c r="UMZ67" s="11"/>
      <c r="UNA67" s="11"/>
      <c r="UNB67" s="11"/>
      <c r="UNC67" s="11"/>
      <c r="UND67" s="11"/>
      <c r="UNE67" s="11"/>
      <c r="UNF67" s="11"/>
      <c r="UNG67" s="11"/>
      <c r="UNH67" s="11"/>
      <c r="UNI67" s="11"/>
      <c r="UNJ67" s="11"/>
      <c r="UNK67" s="11"/>
      <c r="UNL67" s="11"/>
      <c r="UNM67" s="11"/>
      <c r="UNN67" s="11"/>
      <c r="UNO67" s="11"/>
      <c r="UNP67" s="11"/>
      <c r="UNQ67" s="11"/>
      <c r="UNR67" s="11"/>
      <c r="UNS67" s="11"/>
      <c r="UNT67" s="11"/>
      <c r="UNU67" s="11"/>
      <c r="UNV67" s="11"/>
      <c r="UNW67" s="11"/>
      <c r="UNX67" s="11"/>
      <c r="UNY67" s="11"/>
      <c r="UNZ67" s="11"/>
      <c r="UOA67" s="11"/>
      <c r="UOB67" s="11"/>
      <c r="UOC67" s="11"/>
      <c r="UOD67" s="11"/>
      <c r="UOE67" s="11"/>
      <c r="UOF67" s="11"/>
      <c r="UOG67" s="11"/>
      <c r="UOH67" s="11"/>
      <c r="UOI67" s="11"/>
      <c r="UOJ67" s="11"/>
      <c r="UOK67" s="11"/>
      <c r="UOL67" s="11"/>
      <c r="UOM67" s="11"/>
      <c r="UON67" s="11"/>
      <c r="UOO67" s="11"/>
      <c r="UOP67" s="11"/>
      <c r="UOQ67" s="11"/>
      <c r="UOR67" s="11"/>
      <c r="UOS67" s="11"/>
      <c r="UOT67" s="11"/>
      <c r="UOU67" s="11"/>
      <c r="UOV67" s="11"/>
      <c r="UOW67" s="11"/>
      <c r="UOX67" s="11"/>
      <c r="UOY67" s="11"/>
      <c r="UOZ67" s="11"/>
      <c r="UPA67" s="11"/>
      <c r="UPB67" s="11"/>
      <c r="UPC67" s="11"/>
      <c r="UPD67" s="11"/>
      <c r="UPE67" s="11"/>
      <c r="UPF67" s="11"/>
      <c r="UPG67" s="11"/>
      <c r="UPH67" s="11"/>
      <c r="UPI67" s="11"/>
      <c r="UPJ67" s="11"/>
      <c r="UPK67" s="11"/>
      <c r="UPL67" s="11"/>
      <c r="UPM67" s="11"/>
      <c r="UPN67" s="11"/>
      <c r="UPO67" s="11"/>
      <c r="UPP67" s="11"/>
      <c r="UPQ67" s="11"/>
      <c r="UPR67" s="11"/>
      <c r="UPS67" s="11"/>
      <c r="UPT67" s="11"/>
      <c r="UPU67" s="11"/>
      <c r="UPV67" s="11"/>
      <c r="UPW67" s="11"/>
      <c r="UPX67" s="11"/>
      <c r="UPY67" s="11"/>
      <c r="UPZ67" s="11"/>
      <c r="UQA67" s="11"/>
      <c r="UQB67" s="11"/>
      <c r="UQC67" s="11"/>
      <c r="UQD67" s="11"/>
      <c r="UQE67" s="11"/>
      <c r="UQF67" s="11"/>
      <c r="UQG67" s="11"/>
      <c r="UQH67" s="11"/>
      <c r="UQI67" s="11"/>
      <c r="UQJ67" s="11"/>
      <c r="UQK67" s="11"/>
      <c r="UQL67" s="11"/>
      <c r="UQM67" s="11"/>
      <c r="UQN67" s="11"/>
      <c r="UQO67" s="11"/>
      <c r="UQP67" s="11"/>
      <c r="UQQ67" s="11"/>
      <c r="UQR67" s="11"/>
      <c r="UQS67" s="11"/>
      <c r="UQT67" s="11"/>
      <c r="UQU67" s="11"/>
      <c r="UQV67" s="11"/>
      <c r="UQW67" s="11"/>
      <c r="UQX67" s="11"/>
      <c r="UQY67" s="11"/>
      <c r="UQZ67" s="11"/>
      <c r="URA67" s="11"/>
      <c r="URB67" s="11"/>
      <c r="URC67" s="11"/>
      <c r="URD67" s="11"/>
      <c r="URE67" s="11"/>
      <c r="URF67" s="11"/>
      <c r="URG67" s="11"/>
      <c r="URH67" s="11"/>
      <c r="URI67" s="11"/>
      <c r="URJ67" s="11"/>
      <c r="URK67" s="11"/>
      <c r="URL67" s="11"/>
      <c r="URM67" s="11"/>
      <c r="URN67" s="11"/>
      <c r="URO67" s="11"/>
      <c r="URP67" s="11"/>
      <c r="URQ67" s="11"/>
      <c r="URR67" s="11"/>
      <c r="URS67" s="11"/>
      <c r="URT67" s="11"/>
      <c r="URU67" s="11"/>
      <c r="URV67" s="11"/>
      <c r="URW67" s="11"/>
      <c r="URX67" s="11"/>
      <c r="URY67" s="11"/>
      <c r="URZ67" s="11"/>
      <c r="USA67" s="11"/>
      <c r="USB67" s="11"/>
      <c r="USC67" s="11"/>
      <c r="USD67" s="11"/>
      <c r="USE67" s="11"/>
      <c r="USF67" s="11"/>
      <c r="USG67" s="11"/>
      <c r="USH67" s="11"/>
      <c r="USI67" s="11"/>
      <c r="USJ67" s="11"/>
      <c r="USK67" s="11"/>
      <c r="USL67" s="11"/>
      <c r="USM67" s="11"/>
      <c r="USN67" s="11"/>
      <c r="USO67" s="11"/>
      <c r="USP67" s="11"/>
      <c r="USQ67" s="11"/>
      <c r="USR67" s="11"/>
      <c r="USS67" s="11"/>
      <c r="UST67" s="11"/>
      <c r="USU67" s="11"/>
      <c r="USV67" s="11"/>
      <c r="USW67" s="11"/>
      <c r="USX67" s="11"/>
      <c r="USY67" s="11"/>
      <c r="USZ67" s="11"/>
      <c r="UTA67" s="11"/>
      <c r="UTB67" s="11"/>
      <c r="UTC67" s="11"/>
      <c r="UTD67" s="11"/>
      <c r="UTE67" s="11"/>
      <c r="UTF67" s="11"/>
      <c r="UTG67" s="11"/>
      <c r="UTH67" s="11"/>
      <c r="UTI67" s="11"/>
      <c r="UTJ67" s="11"/>
      <c r="UTK67" s="11"/>
      <c r="UTL67" s="11"/>
      <c r="UTM67" s="11"/>
      <c r="UTN67" s="11"/>
      <c r="UTO67" s="11"/>
      <c r="UTP67" s="11"/>
      <c r="UTQ67" s="11"/>
      <c r="UTR67" s="11"/>
      <c r="UTS67" s="11"/>
      <c r="UTT67" s="11"/>
      <c r="UTU67" s="11"/>
      <c r="UTV67" s="11"/>
      <c r="UTW67" s="11"/>
      <c r="UTX67" s="11"/>
      <c r="UTY67" s="11"/>
      <c r="UTZ67" s="11"/>
      <c r="UUA67" s="11"/>
      <c r="UUB67" s="11"/>
      <c r="UUC67" s="11"/>
      <c r="UUD67" s="11"/>
      <c r="UUE67" s="11"/>
      <c r="UUF67" s="11"/>
      <c r="UUG67" s="11"/>
      <c r="UUH67" s="11"/>
      <c r="UUI67" s="11"/>
      <c r="UUJ67" s="11"/>
      <c r="UUK67" s="11"/>
      <c r="UUL67" s="11"/>
      <c r="UUM67" s="11"/>
      <c r="UUN67" s="11"/>
      <c r="UUO67" s="11"/>
      <c r="UUP67" s="11"/>
      <c r="UUQ67" s="11"/>
      <c r="UUR67" s="11"/>
      <c r="UUS67" s="11"/>
      <c r="UUT67" s="11"/>
      <c r="UUU67" s="11"/>
      <c r="UUV67" s="11"/>
      <c r="UUW67" s="11"/>
      <c r="UUX67" s="11"/>
      <c r="UUY67" s="11"/>
      <c r="UUZ67" s="11"/>
      <c r="UVA67" s="11"/>
      <c r="UVB67" s="11"/>
      <c r="UVC67" s="11"/>
      <c r="UVD67" s="11"/>
      <c r="UVE67" s="11"/>
      <c r="UVF67" s="11"/>
      <c r="UVG67" s="11"/>
      <c r="UVH67" s="11"/>
      <c r="UVI67" s="11"/>
      <c r="UVJ67" s="11"/>
      <c r="UVK67" s="11"/>
      <c r="UVL67" s="11"/>
      <c r="UVM67" s="11"/>
      <c r="UVN67" s="11"/>
      <c r="UVO67" s="11"/>
      <c r="UVP67" s="11"/>
      <c r="UVQ67" s="11"/>
      <c r="UVR67" s="11"/>
      <c r="UVS67" s="11"/>
      <c r="UVT67" s="11"/>
      <c r="UVU67" s="11"/>
      <c r="UVV67" s="11"/>
      <c r="UVW67" s="11"/>
      <c r="UVX67" s="11"/>
      <c r="UVY67" s="11"/>
      <c r="UVZ67" s="11"/>
      <c r="UWA67" s="11"/>
      <c r="UWB67" s="11"/>
      <c r="UWC67" s="11"/>
      <c r="UWD67" s="11"/>
      <c r="UWE67" s="11"/>
      <c r="UWF67" s="11"/>
      <c r="UWG67" s="11"/>
      <c r="UWH67" s="11"/>
      <c r="UWI67" s="11"/>
      <c r="UWJ67" s="11"/>
      <c r="UWK67" s="11"/>
      <c r="UWL67" s="11"/>
      <c r="UWM67" s="11"/>
      <c r="UWN67" s="11"/>
      <c r="UWO67" s="11"/>
      <c r="UWP67" s="11"/>
      <c r="UWQ67" s="11"/>
      <c r="UWR67" s="11"/>
      <c r="UWS67" s="11"/>
      <c r="UWT67" s="11"/>
      <c r="UWU67" s="11"/>
      <c r="UWV67" s="11"/>
      <c r="UWW67" s="11"/>
      <c r="UWX67" s="11"/>
      <c r="UWY67" s="11"/>
      <c r="UWZ67" s="11"/>
      <c r="UXA67" s="11"/>
      <c r="UXB67" s="11"/>
      <c r="UXC67" s="11"/>
      <c r="UXD67" s="11"/>
      <c r="UXE67" s="11"/>
      <c r="UXF67" s="11"/>
      <c r="UXG67" s="11"/>
      <c r="UXH67" s="11"/>
      <c r="UXI67" s="11"/>
      <c r="UXJ67" s="11"/>
      <c r="UXK67" s="11"/>
      <c r="UXL67" s="11"/>
      <c r="UXM67" s="11"/>
      <c r="UXN67" s="11"/>
      <c r="UXO67" s="11"/>
      <c r="UXP67" s="11"/>
      <c r="UXQ67" s="11"/>
      <c r="UXR67" s="11"/>
      <c r="UXS67" s="11"/>
      <c r="UXT67" s="11"/>
      <c r="UXU67" s="11"/>
      <c r="UXV67" s="11"/>
      <c r="UXW67" s="11"/>
      <c r="UXX67" s="11"/>
      <c r="UXY67" s="11"/>
      <c r="UXZ67" s="11"/>
      <c r="UYA67" s="11"/>
      <c r="UYB67" s="11"/>
      <c r="UYC67" s="11"/>
      <c r="UYD67" s="11"/>
      <c r="UYE67" s="11"/>
      <c r="UYF67" s="11"/>
      <c r="UYG67" s="11"/>
      <c r="UYH67" s="11"/>
      <c r="UYI67" s="11"/>
      <c r="UYJ67" s="11"/>
      <c r="UYK67" s="11"/>
      <c r="UYL67" s="11"/>
      <c r="UYM67" s="11"/>
      <c r="UYN67" s="11"/>
      <c r="UYO67" s="11"/>
      <c r="UYP67" s="11"/>
      <c r="UYQ67" s="11"/>
      <c r="UYR67" s="11"/>
      <c r="UYS67" s="11"/>
      <c r="UYT67" s="11"/>
      <c r="UYU67" s="11"/>
      <c r="UYV67" s="11"/>
      <c r="UYW67" s="11"/>
      <c r="UYX67" s="11"/>
      <c r="UYY67" s="11"/>
      <c r="UYZ67" s="11"/>
      <c r="UZA67" s="11"/>
      <c r="UZB67" s="11"/>
      <c r="UZC67" s="11"/>
      <c r="UZD67" s="11"/>
      <c r="UZE67" s="11"/>
      <c r="UZF67" s="11"/>
      <c r="UZG67" s="11"/>
      <c r="UZH67" s="11"/>
      <c r="UZI67" s="11"/>
      <c r="UZJ67" s="11"/>
      <c r="UZK67" s="11"/>
      <c r="UZL67" s="11"/>
      <c r="UZM67" s="11"/>
      <c r="UZN67" s="11"/>
      <c r="UZO67" s="11"/>
      <c r="UZP67" s="11"/>
      <c r="UZQ67" s="11"/>
      <c r="UZR67" s="11"/>
      <c r="UZS67" s="11"/>
      <c r="UZT67" s="11"/>
      <c r="UZU67" s="11"/>
      <c r="UZV67" s="11"/>
      <c r="UZW67" s="11"/>
      <c r="UZX67" s="11"/>
      <c r="UZY67" s="11"/>
      <c r="UZZ67" s="11"/>
      <c r="VAA67" s="11"/>
      <c r="VAB67" s="11"/>
      <c r="VAC67" s="11"/>
      <c r="VAD67" s="11"/>
      <c r="VAE67" s="11"/>
      <c r="VAF67" s="11"/>
      <c r="VAG67" s="11"/>
      <c r="VAH67" s="11"/>
      <c r="VAI67" s="11"/>
      <c r="VAJ67" s="11"/>
      <c r="VAK67" s="11"/>
      <c r="VAL67" s="11"/>
      <c r="VAM67" s="11"/>
      <c r="VAN67" s="11"/>
      <c r="VAO67" s="11"/>
      <c r="VAP67" s="11"/>
      <c r="VAQ67" s="11"/>
      <c r="VAR67" s="11"/>
      <c r="VAS67" s="11"/>
      <c r="VAT67" s="11"/>
      <c r="VAU67" s="11"/>
      <c r="VAV67" s="11"/>
      <c r="VAW67" s="11"/>
      <c r="VAX67" s="11"/>
      <c r="VAY67" s="11"/>
      <c r="VAZ67" s="11"/>
      <c r="VBA67" s="11"/>
      <c r="VBB67" s="11"/>
      <c r="VBC67" s="11"/>
      <c r="VBD67" s="11"/>
      <c r="VBE67" s="11"/>
      <c r="VBF67" s="11"/>
      <c r="VBG67" s="11"/>
      <c r="VBH67" s="11"/>
      <c r="VBI67" s="11"/>
      <c r="VBJ67" s="11"/>
      <c r="VBK67" s="11"/>
      <c r="VBL67" s="11"/>
      <c r="VBM67" s="11"/>
      <c r="VBN67" s="11"/>
      <c r="VBO67" s="11"/>
      <c r="VBP67" s="11"/>
      <c r="VBQ67" s="11"/>
      <c r="VBR67" s="11"/>
      <c r="VBS67" s="11"/>
      <c r="VBT67" s="11"/>
      <c r="VBU67" s="11"/>
      <c r="VBV67" s="11"/>
      <c r="VBW67" s="11"/>
      <c r="VBX67" s="11"/>
      <c r="VBY67" s="11"/>
      <c r="VBZ67" s="11"/>
      <c r="VCA67" s="11"/>
      <c r="VCB67" s="11"/>
      <c r="VCC67" s="11"/>
      <c r="VCD67" s="11"/>
      <c r="VCE67" s="11"/>
      <c r="VCF67" s="11"/>
      <c r="VCG67" s="11"/>
      <c r="VCH67" s="11"/>
      <c r="VCI67" s="11"/>
      <c r="VCJ67" s="11"/>
      <c r="VCK67" s="11"/>
      <c r="VCL67" s="11"/>
      <c r="VCM67" s="11"/>
      <c r="VCN67" s="11"/>
      <c r="VCO67" s="11"/>
      <c r="VCP67" s="11"/>
      <c r="VCQ67" s="11"/>
      <c r="VCR67" s="11"/>
      <c r="VCS67" s="11"/>
      <c r="VCT67" s="11"/>
      <c r="VCU67" s="11"/>
      <c r="VCV67" s="11"/>
      <c r="VCW67" s="11"/>
      <c r="VCX67" s="11"/>
      <c r="VCY67" s="11"/>
      <c r="VCZ67" s="11"/>
      <c r="VDA67" s="11"/>
      <c r="VDB67" s="11"/>
      <c r="VDC67" s="11"/>
      <c r="VDD67" s="11"/>
      <c r="VDE67" s="11"/>
      <c r="VDF67" s="11"/>
      <c r="VDG67" s="11"/>
      <c r="VDH67" s="11"/>
      <c r="VDI67" s="11"/>
      <c r="VDJ67" s="11"/>
      <c r="VDK67" s="11"/>
      <c r="VDL67" s="11"/>
      <c r="VDM67" s="11"/>
      <c r="VDN67" s="11"/>
      <c r="VDO67" s="11"/>
      <c r="VDP67" s="11"/>
      <c r="VDQ67" s="11"/>
      <c r="VDR67" s="11"/>
      <c r="VDS67" s="11"/>
      <c r="VDT67" s="11"/>
      <c r="VDU67" s="11"/>
      <c r="VDV67" s="11"/>
      <c r="VDW67" s="11"/>
      <c r="VDX67" s="11"/>
      <c r="VDY67" s="11"/>
      <c r="VDZ67" s="11"/>
      <c r="VEA67" s="11"/>
      <c r="VEB67" s="11"/>
      <c r="VEC67" s="11"/>
      <c r="VED67" s="11"/>
      <c r="VEE67" s="11"/>
      <c r="VEF67" s="11"/>
      <c r="VEG67" s="11"/>
      <c r="VEH67" s="11"/>
      <c r="VEI67" s="11"/>
      <c r="VEJ67" s="11"/>
      <c r="VEK67" s="11"/>
      <c r="VEL67" s="11"/>
      <c r="VEM67" s="11"/>
      <c r="VEN67" s="11"/>
      <c r="VEO67" s="11"/>
      <c r="VEP67" s="11"/>
      <c r="VEQ67" s="11"/>
      <c r="VER67" s="11"/>
      <c r="VES67" s="11"/>
      <c r="VET67" s="11"/>
      <c r="VEU67" s="11"/>
      <c r="VEV67" s="11"/>
      <c r="VEW67" s="11"/>
      <c r="VEX67" s="11"/>
      <c r="VEY67" s="11"/>
      <c r="VEZ67" s="11"/>
      <c r="VFA67" s="11"/>
      <c r="VFB67" s="11"/>
      <c r="VFC67" s="11"/>
      <c r="VFD67" s="11"/>
      <c r="VFE67" s="11"/>
      <c r="VFF67" s="11"/>
      <c r="VFG67" s="11"/>
      <c r="VFH67" s="11"/>
      <c r="VFI67" s="11"/>
      <c r="VFJ67" s="11"/>
      <c r="VFK67" s="11"/>
      <c r="VFL67" s="11"/>
      <c r="VFM67" s="11"/>
      <c r="VFN67" s="11"/>
      <c r="VFO67" s="11"/>
      <c r="VFP67" s="11"/>
      <c r="VFQ67" s="11"/>
      <c r="VFR67" s="11"/>
      <c r="VFS67" s="11"/>
      <c r="VFT67" s="11"/>
      <c r="VFU67" s="11"/>
      <c r="VFV67" s="11"/>
      <c r="VFW67" s="11"/>
      <c r="VFX67" s="11"/>
      <c r="VFY67" s="11"/>
      <c r="VFZ67" s="11"/>
      <c r="VGA67" s="11"/>
      <c r="VGB67" s="11"/>
      <c r="VGC67" s="11"/>
      <c r="VGD67" s="11"/>
      <c r="VGE67" s="11"/>
      <c r="VGF67" s="11"/>
      <c r="VGG67" s="11"/>
      <c r="VGH67" s="11"/>
      <c r="VGI67" s="11"/>
      <c r="VGJ67" s="11"/>
      <c r="VGK67" s="11"/>
      <c r="VGL67" s="11"/>
      <c r="VGM67" s="11"/>
      <c r="VGN67" s="11"/>
      <c r="VGO67" s="11"/>
      <c r="VGP67" s="11"/>
      <c r="VGQ67" s="11"/>
      <c r="VGR67" s="11"/>
      <c r="VGS67" s="11"/>
      <c r="VGT67" s="11"/>
      <c r="VGU67" s="11"/>
      <c r="VGV67" s="11"/>
      <c r="VGW67" s="11"/>
      <c r="VGX67" s="11"/>
      <c r="VGY67" s="11"/>
      <c r="VGZ67" s="11"/>
      <c r="VHA67" s="11"/>
      <c r="VHB67" s="11"/>
      <c r="VHC67" s="11"/>
      <c r="VHD67" s="11"/>
      <c r="VHE67" s="11"/>
      <c r="VHF67" s="11"/>
      <c r="VHG67" s="11"/>
      <c r="VHH67" s="11"/>
      <c r="VHI67" s="11"/>
      <c r="VHJ67" s="11"/>
      <c r="VHK67" s="11"/>
      <c r="VHL67" s="11"/>
      <c r="VHM67" s="11"/>
      <c r="VHN67" s="11"/>
      <c r="VHO67" s="11"/>
      <c r="VHP67" s="11"/>
      <c r="VHQ67" s="11"/>
      <c r="VHR67" s="11"/>
      <c r="VHS67" s="11"/>
      <c r="VHT67" s="11"/>
      <c r="VHU67" s="11"/>
      <c r="VHV67" s="11"/>
      <c r="VHW67" s="11"/>
      <c r="VHX67" s="11"/>
      <c r="VHY67" s="11"/>
      <c r="VHZ67" s="11"/>
      <c r="VIA67" s="11"/>
      <c r="VIB67" s="11"/>
      <c r="VIC67" s="11"/>
      <c r="VID67" s="11"/>
      <c r="VIE67" s="11"/>
      <c r="VIF67" s="11"/>
      <c r="VIG67" s="11"/>
      <c r="VIH67" s="11"/>
      <c r="VII67" s="11"/>
      <c r="VIJ67" s="11"/>
      <c r="VIK67" s="11"/>
      <c r="VIL67" s="11"/>
      <c r="VIM67" s="11"/>
      <c r="VIN67" s="11"/>
      <c r="VIO67" s="11"/>
      <c r="VIP67" s="11"/>
      <c r="VIQ67" s="11"/>
      <c r="VIR67" s="11"/>
      <c r="VIS67" s="11"/>
      <c r="VIT67" s="11"/>
      <c r="VIU67" s="11"/>
      <c r="VIV67" s="11"/>
      <c r="VIW67" s="11"/>
      <c r="VIX67" s="11"/>
      <c r="VIY67" s="11"/>
      <c r="VIZ67" s="11"/>
      <c r="VJA67" s="11"/>
      <c r="VJB67" s="11"/>
      <c r="VJC67" s="11"/>
      <c r="VJD67" s="11"/>
      <c r="VJE67" s="11"/>
      <c r="VJF67" s="11"/>
      <c r="VJG67" s="11"/>
      <c r="VJH67" s="11"/>
      <c r="VJI67" s="11"/>
      <c r="VJJ67" s="11"/>
      <c r="VJK67" s="11"/>
      <c r="VJL67" s="11"/>
      <c r="VJM67" s="11"/>
      <c r="VJN67" s="11"/>
      <c r="VJO67" s="11"/>
      <c r="VJP67" s="11"/>
      <c r="VJQ67" s="11"/>
      <c r="VJR67" s="11"/>
      <c r="VJS67" s="11"/>
      <c r="VJT67" s="11"/>
      <c r="VJU67" s="11"/>
      <c r="VJV67" s="11"/>
      <c r="VJW67" s="11"/>
      <c r="VJX67" s="11"/>
      <c r="VJY67" s="11"/>
      <c r="VJZ67" s="11"/>
      <c r="VKA67" s="11"/>
      <c r="VKB67" s="11"/>
      <c r="VKC67" s="11"/>
      <c r="VKD67" s="11"/>
      <c r="VKE67" s="11"/>
      <c r="VKF67" s="11"/>
      <c r="VKG67" s="11"/>
      <c r="VKH67" s="11"/>
      <c r="VKI67" s="11"/>
      <c r="VKJ67" s="11"/>
      <c r="VKK67" s="11"/>
      <c r="VKL67" s="11"/>
      <c r="VKM67" s="11"/>
      <c r="VKN67" s="11"/>
      <c r="VKO67" s="11"/>
      <c r="VKP67" s="11"/>
      <c r="VKQ67" s="11"/>
      <c r="VKR67" s="11"/>
      <c r="VKS67" s="11"/>
      <c r="VKT67" s="11"/>
      <c r="VKU67" s="11"/>
      <c r="VKV67" s="11"/>
      <c r="VKW67" s="11"/>
      <c r="VKX67" s="11"/>
      <c r="VKY67" s="11"/>
      <c r="VKZ67" s="11"/>
      <c r="VLA67" s="11"/>
      <c r="VLB67" s="11"/>
      <c r="VLC67" s="11"/>
      <c r="VLD67" s="11"/>
      <c r="VLE67" s="11"/>
      <c r="VLF67" s="11"/>
      <c r="VLG67" s="11"/>
      <c r="VLH67" s="11"/>
      <c r="VLI67" s="11"/>
      <c r="VLJ67" s="11"/>
      <c r="VLK67" s="11"/>
      <c r="VLL67" s="11"/>
      <c r="VLM67" s="11"/>
      <c r="VLN67" s="11"/>
      <c r="VLO67" s="11"/>
      <c r="VLP67" s="11"/>
      <c r="VLQ67" s="11"/>
      <c r="VLR67" s="11"/>
      <c r="VLS67" s="11"/>
      <c r="VLT67" s="11"/>
      <c r="VLU67" s="11"/>
      <c r="VLV67" s="11"/>
      <c r="VLW67" s="11"/>
      <c r="VLX67" s="11"/>
      <c r="VLY67" s="11"/>
      <c r="VLZ67" s="11"/>
      <c r="VMA67" s="11"/>
      <c r="VMB67" s="11"/>
      <c r="VMC67" s="11"/>
      <c r="VMD67" s="11"/>
      <c r="VME67" s="11"/>
      <c r="VMF67" s="11"/>
      <c r="VMG67" s="11"/>
      <c r="VMH67" s="11"/>
      <c r="VMI67" s="11"/>
      <c r="VMJ67" s="11"/>
      <c r="VMK67" s="11"/>
      <c r="VML67" s="11"/>
      <c r="VMM67" s="11"/>
      <c r="VMN67" s="11"/>
      <c r="VMO67" s="11"/>
      <c r="VMP67" s="11"/>
      <c r="VMQ67" s="11"/>
      <c r="VMR67" s="11"/>
      <c r="VMS67" s="11"/>
      <c r="VMT67" s="11"/>
      <c r="VMU67" s="11"/>
      <c r="VMV67" s="11"/>
      <c r="VMW67" s="11"/>
      <c r="VMX67" s="11"/>
      <c r="VMY67" s="11"/>
      <c r="VMZ67" s="11"/>
      <c r="VNA67" s="11"/>
      <c r="VNB67" s="11"/>
      <c r="VNC67" s="11"/>
      <c r="VND67" s="11"/>
      <c r="VNE67" s="11"/>
      <c r="VNF67" s="11"/>
      <c r="VNG67" s="11"/>
      <c r="VNH67" s="11"/>
      <c r="VNI67" s="11"/>
      <c r="VNJ67" s="11"/>
      <c r="VNK67" s="11"/>
      <c r="VNL67" s="11"/>
      <c r="VNM67" s="11"/>
      <c r="VNN67" s="11"/>
      <c r="VNO67" s="11"/>
      <c r="VNP67" s="11"/>
      <c r="VNQ67" s="11"/>
      <c r="VNR67" s="11"/>
      <c r="VNS67" s="11"/>
      <c r="VNT67" s="11"/>
      <c r="VNU67" s="11"/>
      <c r="VNV67" s="11"/>
      <c r="VNW67" s="11"/>
      <c r="VNX67" s="11"/>
      <c r="VNY67" s="11"/>
      <c r="VNZ67" s="11"/>
      <c r="VOA67" s="11"/>
      <c r="VOB67" s="11"/>
      <c r="VOC67" s="11"/>
      <c r="VOD67" s="11"/>
      <c r="VOE67" s="11"/>
      <c r="VOF67" s="11"/>
      <c r="VOG67" s="11"/>
      <c r="VOH67" s="11"/>
      <c r="VOI67" s="11"/>
      <c r="VOJ67" s="11"/>
      <c r="VOK67" s="11"/>
      <c r="VOL67" s="11"/>
      <c r="VOM67" s="11"/>
      <c r="VON67" s="11"/>
      <c r="VOO67" s="11"/>
      <c r="VOP67" s="11"/>
      <c r="VOQ67" s="11"/>
      <c r="VOR67" s="11"/>
      <c r="VOS67" s="11"/>
      <c r="VOT67" s="11"/>
      <c r="VOU67" s="11"/>
      <c r="VOV67" s="11"/>
      <c r="VOW67" s="11"/>
      <c r="VOX67" s="11"/>
      <c r="VOY67" s="11"/>
      <c r="VOZ67" s="11"/>
      <c r="VPA67" s="11"/>
      <c r="VPB67" s="11"/>
      <c r="VPC67" s="11"/>
      <c r="VPD67" s="11"/>
      <c r="VPE67" s="11"/>
      <c r="VPF67" s="11"/>
      <c r="VPG67" s="11"/>
      <c r="VPH67" s="11"/>
      <c r="VPI67" s="11"/>
      <c r="VPJ67" s="11"/>
      <c r="VPK67" s="11"/>
      <c r="VPL67" s="11"/>
      <c r="VPM67" s="11"/>
      <c r="VPN67" s="11"/>
      <c r="VPO67" s="11"/>
      <c r="VPP67" s="11"/>
      <c r="VPQ67" s="11"/>
      <c r="VPR67" s="11"/>
      <c r="VPS67" s="11"/>
      <c r="VPT67" s="11"/>
      <c r="VPU67" s="11"/>
      <c r="VPV67" s="11"/>
      <c r="VPW67" s="11"/>
      <c r="VPX67" s="11"/>
      <c r="VPY67" s="11"/>
      <c r="VPZ67" s="11"/>
      <c r="VQA67" s="11"/>
      <c r="VQB67" s="11"/>
      <c r="VQC67" s="11"/>
      <c r="VQD67" s="11"/>
      <c r="VQE67" s="11"/>
      <c r="VQF67" s="11"/>
      <c r="VQG67" s="11"/>
      <c r="VQH67" s="11"/>
      <c r="VQI67" s="11"/>
      <c r="VQJ67" s="11"/>
      <c r="VQK67" s="11"/>
      <c r="VQL67" s="11"/>
      <c r="VQM67" s="11"/>
      <c r="VQN67" s="11"/>
      <c r="VQO67" s="11"/>
      <c r="VQP67" s="11"/>
      <c r="VQQ67" s="11"/>
      <c r="VQR67" s="11"/>
      <c r="VQS67" s="11"/>
      <c r="VQT67" s="11"/>
      <c r="VQU67" s="11"/>
      <c r="VQV67" s="11"/>
      <c r="VQW67" s="11"/>
      <c r="VQX67" s="11"/>
      <c r="VQY67" s="11"/>
      <c r="VQZ67" s="11"/>
      <c r="VRA67" s="11"/>
      <c r="VRB67" s="11"/>
      <c r="VRC67" s="11"/>
      <c r="VRD67" s="11"/>
      <c r="VRE67" s="11"/>
      <c r="VRF67" s="11"/>
      <c r="VRG67" s="11"/>
      <c r="VRH67" s="11"/>
      <c r="VRI67" s="11"/>
      <c r="VRJ67" s="11"/>
      <c r="VRK67" s="11"/>
      <c r="VRL67" s="11"/>
      <c r="VRM67" s="11"/>
      <c r="VRN67" s="11"/>
      <c r="VRO67" s="11"/>
      <c r="VRP67" s="11"/>
      <c r="VRQ67" s="11"/>
      <c r="VRR67" s="11"/>
      <c r="VRS67" s="11"/>
      <c r="VRT67" s="11"/>
      <c r="VRU67" s="11"/>
      <c r="VRV67" s="11"/>
      <c r="VRW67" s="11"/>
      <c r="VRX67" s="11"/>
      <c r="VRY67" s="11"/>
      <c r="VRZ67" s="11"/>
      <c r="VSA67" s="11"/>
      <c r="VSB67" s="11"/>
      <c r="VSC67" s="11"/>
      <c r="VSD67" s="11"/>
      <c r="VSE67" s="11"/>
      <c r="VSF67" s="11"/>
      <c r="VSG67" s="11"/>
      <c r="VSH67" s="11"/>
      <c r="VSI67" s="11"/>
      <c r="VSJ67" s="11"/>
      <c r="VSK67" s="11"/>
      <c r="VSL67" s="11"/>
      <c r="VSM67" s="11"/>
      <c r="VSN67" s="11"/>
      <c r="VSO67" s="11"/>
      <c r="VSP67" s="11"/>
      <c r="VSQ67" s="11"/>
      <c r="VSR67" s="11"/>
      <c r="VSS67" s="11"/>
      <c r="VST67" s="11"/>
      <c r="VSU67" s="11"/>
      <c r="VSV67" s="11"/>
      <c r="VSW67" s="11"/>
      <c r="VSX67" s="11"/>
      <c r="VSY67" s="11"/>
      <c r="VSZ67" s="11"/>
      <c r="VTA67" s="11"/>
      <c r="VTB67" s="11"/>
      <c r="VTC67" s="11"/>
      <c r="VTD67" s="11"/>
      <c r="VTE67" s="11"/>
      <c r="VTF67" s="11"/>
      <c r="VTG67" s="11"/>
      <c r="VTH67" s="11"/>
      <c r="VTI67" s="11"/>
      <c r="VTJ67" s="11"/>
      <c r="VTK67" s="11"/>
      <c r="VTL67" s="11"/>
      <c r="VTM67" s="11"/>
      <c r="VTN67" s="11"/>
      <c r="VTO67" s="11"/>
      <c r="VTP67" s="11"/>
      <c r="VTQ67" s="11"/>
      <c r="VTR67" s="11"/>
      <c r="VTS67" s="11"/>
      <c r="VTT67" s="11"/>
      <c r="VTU67" s="11"/>
      <c r="VTV67" s="11"/>
      <c r="VTW67" s="11"/>
      <c r="VTX67" s="11"/>
      <c r="VTY67" s="11"/>
      <c r="VTZ67" s="11"/>
      <c r="VUA67" s="11"/>
      <c r="VUB67" s="11"/>
      <c r="VUC67" s="11"/>
      <c r="VUD67" s="11"/>
      <c r="VUE67" s="11"/>
      <c r="VUF67" s="11"/>
      <c r="VUG67" s="11"/>
      <c r="VUH67" s="11"/>
      <c r="VUI67" s="11"/>
      <c r="VUJ67" s="11"/>
      <c r="VUK67" s="11"/>
      <c r="VUL67" s="11"/>
      <c r="VUM67" s="11"/>
      <c r="VUN67" s="11"/>
      <c r="VUO67" s="11"/>
      <c r="VUP67" s="11"/>
      <c r="VUQ67" s="11"/>
      <c r="VUR67" s="11"/>
      <c r="VUS67" s="11"/>
      <c r="VUT67" s="11"/>
      <c r="VUU67" s="11"/>
      <c r="VUV67" s="11"/>
      <c r="VUW67" s="11"/>
      <c r="VUX67" s="11"/>
      <c r="VUY67" s="11"/>
      <c r="VUZ67" s="11"/>
      <c r="VVA67" s="11"/>
      <c r="VVB67" s="11"/>
      <c r="VVC67" s="11"/>
      <c r="VVD67" s="11"/>
      <c r="VVE67" s="11"/>
      <c r="VVF67" s="11"/>
      <c r="VVG67" s="11"/>
      <c r="VVH67" s="11"/>
      <c r="VVI67" s="11"/>
      <c r="VVJ67" s="11"/>
      <c r="VVK67" s="11"/>
      <c r="VVL67" s="11"/>
      <c r="VVM67" s="11"/>
      <c r="VVN67" s="11"/>
      <c r="VVO67" s="11"/>
      <c r="VVP67" s="11"/>
      <c r="VVQ67" s="11"/>
      <c r="VVR67" s="11"/>
      <c r="VVS67" s="11"/>
      <c r="VVT67" s="11"/>
      <c r="VVU67" s="11"/>
      <c r="VVV67" s="11"/>
      <c r="VVW67" s="11"/>
      <c r="VVX67" s="11"/>
      <c r="VVY67" s="11"/>
      <c r="VVZ67" s="11"/>
      <c r="VWA67" s="11"/>
      <c r="VWB67" s="11"/>
      <c r="VWC67" s="11"/>
      <c r="VWD67" s="11"/>
      <c r="VWE67" s="11"/>
      <c r="VWF67" s="11"/>
      <c r="VWG67" s="11"/>
      <c r="VWH67" s="11"/>
      <c r="VWI67" s="11"/>
      <c r="VWJ67" s="11"/>
      <c r="VWK67" s="11"/>
      <c r="VWL67" s="11"/>
      <c r="VWM67" s="11"/>
      <c r="VWN67" s="11"/>
      <c r="VWO67" s="11"/>
      <c r="VWP67" s="11"/>
      <c r="VWQ67" s="11"/>
      <c r="VWR67" s="11"/>
      <c r="VWS67" s="11"/>
      <c r="VWT67" s="11"/>
      <c r="VWU67" s="11"/>
      <c r="VWV67" s="11"/>
      <c r="VWW67" s="11"/>
      <c r="VWX67" s="11"/>
      <c r="VWY67" s="11"/>
      <c r="VWZ67" s="11"/>
      <c r="VXA67" s="11"/>
      <c r="VXB67" s="11"/>
      <c r="VXC67" s="11"/>
      <c r="VXD67" s="11"/>
      <c r="VXE67" s="11"/>
      <c r="VXF67" s="11"/>
      <c r="VXG67" s="11"/>
      <c r="VXH67" s="11"/>
      <c r="VXI67" s="11"/>
      <c r="VXJ67" s="11"/>
      <c r="VXK67" s="11"/>
      <c r="VXL67" s="11"/>
      <c r="VXM67" s="11"/>
      <c r="VXN67" s="11"/>
      <c r="VXO67" s="11"/>
      <c r="VXP67" s="11"/>
      <c r="VXQ67" s="11"/>
      <c r="VXR67" s="11"/>
      <c r="VXS67" s="11"/>
      <c r="VXT67" s="11"/>
      <c r="VXU67" s="11"/>
      <c r="VXV67" s="11"/>
      <c r="VXW67" s="11"/>
      <c r="VXX67" s="11"/>
      <c r="VXY67" s="11"/>
      <c r="VXZ67" s="11"/>
      <c r="VYA67" s="11"/>
      <c r="VYB67" s="11"/>
      <c r="VYC67" s="11"/>
      <c r="VYD67" s="11"/>
      <c r="VYE67" s="11"/>
      <c r="VYF67" s="11"/>
      <c r="VYG67" s="11"/>
      <c r="VYH67" s="11"/>
      <c r="VYI67" s="11"/>
      <c r="VYJ67" s="11"/>
      <c r="VYK67" s="11"/>
      <c r="VYL67" s="11"/>
      <c r="VYM67" s="11"/>
      <c r="VYN67" s="11"/>
      <c r="VYO67" s="11"/>
      <c r="VYP67" s="11"/>
      <c r="VYQ67" s="11"/>
      <c r="VYR67" s="11"/>
      <c r="VYS67" s="11"/>
      <c r="VYT67" s="11"/>
      <c r="VYU67" s="11"/>
      <c r="VYV67" s="11"/>
      <c r="VYW67" s="11"/>
      <c r="VYX67" s="11"/>
      <c r="VYY67" s="11"/>
      <c r="VYZ67" s="11"/>
      <c r="VZA67" s="11"/>
      <c r="VZB67" s="11"/>
      <c r="VZC67" s="11"/>
      <c r="VZD67" s="11"/>
      <c r="VZE67" s="11"/>
      <c r="VZF67" s="11"/>
      <c r="VZG67" s="11"/>
      <c r="VZH67" s="11"/>
      <c r="VZI67" s="11"/>
      <c r="VZJ67" s="11"/>
      <c r="VZK67" s="11"/>
      <c r="VZL67" s="11"/>
      <c r="VZM67" s="11"/>
      <c r="VZN67" s="11"/>
      <c r="VZO67" s="11"/>
      <c r="VZP67" s="11"/>
      <c r="VZQ67" s="11"/>
      <c r="VZR67" s="11"/>
      <c r="VZS67" s="11"/>
      <c r="VZT67" s="11"/>
      <c r="VZU67" s="11"/>
      <c r="VZV67" s="11"/>
      <c r="VZW67" s="11"/>
      <c r="VZX67" s="11"/>
      <c r="VZY67" s="11"/>
      <c r="VZZ67" s="11"/>
      <c r="WAA67" s="11"/>
      <c r="WAB67" s="11"/>
      <c r="WAC67" s="11"/>
      <c r="WAD67" s="11"/>
      <c r="WAE67" s="11"/>
      <c r="WAF67" s="11"/>
      <c r="WAG67" s="11"/>
      <c r="WAH67" s="11"/>
      <c r="WAI67" s="11"/>
      <c r="WAJ67" s="11"/>
      <c r="WAK67" s="11"/>
      <c r="WAL67" s="11"/>
      <c r="WAM67" s="11"/>
      <c r="WAN67" s="11"/>
      <c r="WAO67" s="11"/>
      <c r="WAP67" s="11"/>
      <c r="WAQ67" s="11"/>
      <c r="WAR67" s="11"/>
      <c r="WAS67" s="11"/>
      <c r="WAT67" s="11"/>
      <c r="WAU67" s="11"/>
      <c r="WAV67" s="11"/>
      <c r="WAW67" s="11"/>
      <c r="WAX67" s="11"/>
      <c r="WAY67" s="11"/>
      <c r="WAZ67" s="11"/>
      <c r="WBA67" s="11"/>
      <c r="WBB67" s="11"/>
      <c r="WBC67" s="11"/>
      <c r="WBD67" s="11"/>
      <c r="WBE67" s="11"/>
      <c r="WBF67" s="11"/>
      <c r="WBG67" s="11"/>
      <c r="WBH67" s="11"/>
      <c r="WBI67" s="11"/>
      <c r="WBJ67" s="11"/>
      <c r="WBK67" s="11"/>
      <c r="WBL67" s="11"/>
      <c r="WBM67" s="11"/>
      <c r="WBN67" s="11"/>
      <c r="WBO67" s="11"/>
      <c r="WBP67" s="11"/>
      <c r="WBQ67" s="11"/>
      <c r="WBR67" s="11"/>
      <c r="WBS67" s="11"/>
      <c r="WBT67" s="11"/>
      <c r="WBU67" s="11"/>
      <c r="WBV67" s="11"/>
      <c r="WBW67" s="11"/>
      <c r="WBX67" s="11"/>
      <c r="WBY67" s="11"/>
      <c r="WBZ67" s="11"/>
      <c r="WCA67" s="11"/>
      <c r="WCB67" s="11"/>
      <c r="WCC67" s="11"/>
      <c r="WCD67" s="11"/>
      <c r="WCE67" s="11"/>
      <c r="WCF67" s="11"/>
      <c r="WCG67" s="11"/>
      <c r="WCH67" s="11"/>
      <c r="WCI67" s="11"/>
      <c r="WCJ67" s="11"/>
      <c r="WCK67" s="11"/>
      <c r="WCL67" s="11"/>
      <c r="WCM67" s="11"/>
      <c r="WCN67" s="11"/>
      <c r="WCO67" s="11"/>
      <c r="WCP67" s="11"/>
      <c r="WCQ67" s="11"/>
      <c r="WCR67" s="11"/>
      <c r="WCS67" s="11"/>
      <c r="WCT67" s="11"/>
      <c r="WCU67" s="11"/>
      <c r="WCV67" s="11"/>
      <c r="WCW67" s="11"/>
      <c r="WCX67" s="11"/>
      <c r="WCY67" s="11"/>
      <c r="WCZ67" s="11"/>
      <c r="WDA67" s="11"/>
      <c r="WDB67" s="11"/>
      <c r="WDC67" s="11"/>
      <c r="WDD67" s="11"/>
      <c r="WDE67" s="11"/>
      <c r="WDF67" s="11"/>
      <c r="WDG67" s="11"/>
      <c r="WDH67" s="11"/>
      <c r="WDI67" s="11"/>
      <c r="WDJ67" s="11"/>
      <c r="WDK67" s="11"/>
      <c r="WDL67" s="11"/>
      <c r="WDM67" s="11"/>
      <c r="WDN67" s="11"/>
      <c r="WDO67" s="11"/>
      <c r="WDP67" s="11"/>
      <c r="WDQ67" s="11"/>
      <c r="WDR67" s="11"/>
      <c r="WDS67" s="11"/>
      <c r="WDT67" s="11"/>
      <c r="WDU67" s="11"/>
      <c r="WDV67" s="11"/>
      <c r="WDW67" s="11"/>
      <c r="WDX67" s="11"/>
      <c r="WDY67" s="11"/>
      <c r="WDZ67" s="11"/>
      <c r="WEA67" s="11"/>
      <c r="WEB67" s="11"/>
      <c r="WEC67" s="11"/>
      <c r="WED67" s="11"/>
      <c r="WEE67" s="11"/>
      <c r="WEF67" s="11"/>
      <c r="WEG67" s="11"/>
      <c r="WEH67" s="11"/>
      <c r="WEI67" s="11"/>
      <c r="WEJ67" s="11"/>
      <c r="WEK67" s="11"/>
      <c r="WEL67" s="11"/>
      <c r="WEM67" s="11"/>
      <c r="WEN67" s="11"/>
      <c r="WEO67" s="11"/>
      <c r="WEP67" s="11"/>
      <c r="WEQ67" s="11"/>
      <c r="WER67" s="11"/>
      <c r="WES67" s="11"/>
      <c r="WET67" s="11"/>
      <c r="WEU67" s="11"/>
      <c r="WEV67" s="11"/>
      <c r="WEW67" s="11"/>
      <c r="WEX67" s="11"/>
      <c r="WEY67" s="11"/>
      <c r="WEZ67" s="11"/>
      <c r="WFA67" s="11"/>
      <c r="WFB67" s="11"/>
      <c r="WFC67" s="11"/>
      <c r="WFD67" s="11"/>
      <c r="WFE67" s="11"/>
      <c r="WFF67" s="11"/>
      <c r="WFG67" s="11"/>
      <c r="WFH67" s="11"/>
      <c r="WFI67" s="11"/>
      <c r="WFJ67" s="11"/>
      <c r="WFK67" s="11"/>
      <c r="WFL67" s="11"/>
      <c r="WFM67" s="11"/>
      <c r="WFN67" s="11"/>
      <c r="WFO67" s="11"/>
      <c r="WFP67" s="11"/>
      <c r="WFQ67" s="11"/>
      <c r="WFR67" s="11"/>
      <c r="WFS67" s="11"/>
      <c r="WFT67" s="11"/>
      <c r="WFU67" s="11"/>
      <c r="WFV67" s="11"/>
      <c r="WFW67" s="11"/>
      <c r="WFX67" s="11"/>
      <c r="WFY67" s="11"/>
      <c r="WFZ67" s="11"/>
      <c r="WGA67" s="11"/>
      <c r="WGB67" s="11"/>
      <c r="WGC67" s="11"/>
      <c r="WGD67" s="11"/>
      <c r="WGE67" s="11"/>
      <c r="WGF67" s="11"/>
      <c r="WGG67" s="11"/>
      <c r="WGH67" s="11"/>
      <c r="WGI67" s="11"/>
      <c r="WGJ67" s="11"/>
      <c r="WGK67" s="11"/>
      <c r="WGL67" s="11"/>
      <c r="WGM67" s="11"/>
      <c r="WGN67" s="11"/>
      <c r="WGO67" s="11"/>
      <c r="WGP67" s="11"/>
      <c r="WGQ67" s="11"/>
      <c r="WGR67" s="11"/>
      <c r="WGS67" s="11"/>
      <c r="WGT67" s="11"/>
      <c r="WGU67" s="11"/>
      <c r="WGV67" s="11"/>
      <c r="WGW67" s="11"/>
      <c r="WGX67" s="11"/>
      <c r="WGY67" s="11"/>
      <c r="WGZ67" s="11"/>
      <c r="WHA67" s="11"/>
      <c r="WHB67" s="11"/>
      <c r="WHC67" s="11"/>
      <c r="WHD67" s="11"/>
      <c r="WHE67" s="11"/>
      <c r="WHF67" s="11"/>
      <c r="WHG67" s="11"/>
      <c r="WHH67" s="11"/>
      <c r="WHI67" s="11"/>
      <c r="WHJ67" s="11"/>
      <c r="WHK67" s="11"/>
      <c r="WHL67" s="11"/>
      <c r="WHM67" s="11"/>
      <c r="WHN67" s="11"/>
      <c r="WHO67" s="11"/>
      <c r="WHP67" s="11"/>
      <c r="WHQ67" s="11"/>
      <c r="WHR67" s="11"/>
      <c r="WHS67" s="11"/>
      <c r="WHT67" s="11"/>
      <c r="WHU67" s="11"/>
      <c r="WHV67" s="11"/>
      <c r="WHW67" s="11"/>
      <c r="WHX67" s="11"/>
      <c r="WHY67" s="11"/>
      <c r="WHZ67" s="11"/>
      <c r="WIA67" s="11"/>
      <c r="WIB67" s="11"/>
      <c r="WIC67" s="11"/>
      <c r="WID67" s="11"/>
      <c r="WIE67" s="11"/>
      <c r="WIF67" s="11"/>
      <c r="WIG67" s="11"/>
      <c r="WIH67" s="11"/>
      <c r="WII67" s="11"/>
      <c r="WIJ67" s="11"/>
      <c r="WIK67" s="11"/>
      <c r="WIL67" s="11"/>
      <c r="WIM67" s="11"/>
      <c r="WIN67" s="11"/>
      <c r="WIO67" s="11"/>
      <c r="WIP67" s="11"/>
      <c r="WIQ67" s="11"/>
      <c r="WIR67" s="11"/>
      <c r="WIS67" s="11"/>
      <c r="WIT67" s="11"/>
      <c r="WIU67" s="11"/>
      <c r="WIV67" s="11"/>
      <c r="WIW67" s="11"/>
      <c r="WIX67" s="11"/>
      <c r="WIY67" s="11"/>
      <c r="WIZ67" s="11"/>
      <c r="WJA67" s="11"/>
      <c r="WJB67" s="11"/>
      <c r="WJC67" s="11"/>
      <c r="WJD67" s="11"/>
      <c r="WJE67" s="11"/>
      <c r="WJF67" s="11"/>
      <c r="WJG67" s="11"/>
      <c r="WJH67" s="11"/>
      <c r="WJI67" s="11"/>
      <c r="WJJ67" s="11"/>
      <c r="WJK67" s="11"/>
      <c r="WJL67" s="11"/>
      <c r="WJM67" s="11"/>
      <c r="WJN67" s="11"/>
      <c r="WJO67" s="11"/>
      <c r="WJP67" s="11"/>
      <c r="WJQ67" s="11"/>
      <c r="WJR67" s="11"/>
      <c r="WJS67" s="11"/>
      <c r="WJT67" s="11"/>
      <c r="WJU67" s="11"/>
      <c r="WJV67" s="11"/>
      <c r="WJW67" s="11"/>
      <c r="WJX67" s="11"/>
      <c r="WJY67" s="11"/>
      <c r="WJZ67" s="11"/>
      <c r="WKA67" s="11"/>
      <c r="WKB67" s="11"/>
      <c r="WKC67" s="11"/>
      <c r="WKD67" s="11"/>
      <c r="WKE67" s="11"/>
      <c r="WKF67" s="11"/>
      <c r="WKG67" s="11"/>
      <c r="WKH67" s="11"/>
      <c r="WKI67" s="11"/>
      <c r="WKJ67" s="11"/>
      <c r="WKK67" s="11"/>
      <c r="WKL67" s="11"/>
      <c r="WKM67" s="11"/>
      <c r="WKN67" s="11"/>
      <c r="WKO67" s="11"/>
      <c r="WKP67" s="11"/>
      <c r="WKQ67" s="11"/>
      <c r="WKR67" s="11"/>
      <c r="WKS67" s="11"/>
      <c r="WKT67" s="11"/>
      <c r="WKU67" s="11"/>
      <c r="WKV67" s="11"/>
      <c r="WKW67" s="11"/>
      <c r="WKX67" s="11"/>
      <c r="WKY67" s="11"/>
      <c r="WKZ67" s="11"/>
      <c r="WLA67" s="11"/>
      <c r="WLB67" s="11"/>
      <c r="WLC67" s="11"/>
      <c r="WLD67" s="11"/>
      <c r="WLE67" s="11"/>
      <c r="WLF67" s="11"/>
      <c r="WLG67" s="11"/>
      <c r="WLH67" s="11"/>
      <c r="WLI67" s="11"/>
      <c r="WLJ67" s="11"/>
      <c r="WLK67" s="11"/>
      <c r="WLL67" s="11"/>
      <c r="WLM67" s="11"/>
      <c r="WLN67" s="11"/>
      <c r="WLO67" s="11"/>
      <c r="WLP67" s="11"/>
      <c r="WLQ67" s="11"/>
      <c r="WLR67" s="11"/>
      <c r="WLS67" s="11"/>
      <c r="WLT67" s="11"/>
      <c r="WLU67" s="11"/>
      <c r="WLV67" s="11"/>
      <c r="WLW67" s="11"/>
      <c r="WLX67" s="11"/>
      <c r="WLY67" s="11"/>
      <c r="WLZ67" s="11"/>
      <c r="WMA67" s="11"/>
      <c r="WMB67" s="11"/>
      <c r="WMC67" s="11"/>
      <c r="WMD67" s="11"/>
      <c r="WME67" s="11"/>
      <c r="WMF67" s="11"/>
      <c r="WMG67" s="11"/>
      <c r="WMH67" s="11"/>
      <c r="WMI67" s="11"/>
      <c r="WMJ67" s="11"/>
      <c r="WMK67" s="11"/>
      <c r="WML67" s="11"/>
      <c r="WMM67" s="11"/>
      <c r="WMN67" s="11"/>
      <c r="WMO67" s="11"/>
      <c r="WMP67" s="11"/>
      <c r="WMQ67" s="11"/>
      <c r="WMR67" s="11"/>
      <c r="WMS67" s="11"/>
      <c r="WMT67" s="11"/>
      <c r="WMU67" s="11"/>
      <c r="WMV67" s="11"/>
      <c r="WMW67" s="11"/>
      <c r="WMX67" s="11"/>
      <c r="WMY67" s="11"/>
      <c r="WMZ67" s="11"/>
      <c r="WNA67" s="11"/>
      <c r="WNB67" s="11"/>
      <c r="WNC67" s="11"/>
      <c r="WND67" s="11"/>
      <c r="WNE67" s="11"/>
      <c r="WNF67" s="11"/>
      <c r="WNG67" s="11"/>
      <c r="WNH67" s="11"/>
      <c r="WNI67" s="11"/>
      <c r="WNJ67" s="11"/>
      <c r="WNK67" s="11"/>
      <c r="WNL67" s="11"/>
      <c r="WNM67" s="11"/>
      <c r="WNN67" s="11"/>
      <c r="WNO67" s="11"/>
      <c r="WNP67" s="11"/>
      <c r="WNQ67" s="11"/>
      <c r="WNR67" s="11"/>
      <c r="WNS67" s="11"/>
      <c r="WNT67" s="11"/>
      <c r="WNU67" s="11"/>
      <c r="WNV67" s="11"/>
      <c r="WNW67" s="11"/>
      <c r="WNX67" s="11"/>
      <c r="WNY67" s="11"/>
      <c r="WNZ67" s="11"/>
      <c r="WOA67" s="11"/>
      <c r="WOB67" s="11"/>
      <c r="WOC67" s="11"/>
      <c r="WOD67" s="11"/>
      <c r="WOE67" s="11"/>
      <c r="WOF67" s="11"/>
      <c r="WOG67" s="11"/>
      <c r="WOH67" s="11"/>
      <c r="WOI67" s="11"/>
      <c r="WOJ67" s="11"/>
      <c r="WOK67" s="11"/>
      <c r="WOL67" s="11"/>
      <c r="WOM67" s="11"/>
      <c r="WON67" s="11"/>
      <c r="WOO67" s="11"/>
      <c r="WOP67" s="11"/>
      <c r="WOQ67" s="11"/>
      <c r="WOR67" s="11"/>
      <c r="WOS67" s="11"/>
      <c r="WOT67" s="11"/>
      <c r="WOU67" s="11"/>
      <c r="WOV67" s="11"/>
      <c r="WOW67" s="11"/>
      <c r="WOX67" s="11"/>
      <c r="WOY67" s="11"/>
      <c r="WOZ67" s="11"/>
      <c r="WPA67" s="11"/>
      <c r="WPB67" s="11"/>
      <c r="WPC67" s="11"/>
      <c r="WPD67" s="11"/>
      <c r="WPE67" s="11"/>
      <c r="WPF67" s="11"/>
      <c r="WPG67" s="11"/>
      <c r="WPH67" s="11"/>
      <c r="WPI67" s="11"/>
      <c r="WPJ67" s="11"/>
      <c r="WPK67" s="11"/>
      <c r="WPL67" s="11"/>
      <c r="WPM67" s="11"/>
      <c r="WPN67" s="11"/>
      <c r="WPO67" s="11"/>
      <c r="WPP67" s="11"/>
      <c r="WPQ67" s="11"/>
      <c r="WPR67" s="11"/>
      <c r="WPS67" s="11"/>
      <c r="WPT67" s="11"/>
      <c r="WPU67" s="11"/>
      <c r="WPV67" s="11"/>
      <c r="WPW67" s="11"/>
      <c r="WPX67" s="11"/>
      <c r="WPY67" s="11"/>
      <c r="WPZ67" s="11"/>
      <c r="WQA67" s="11"/>
      <c r="WQB67" s="11"/>
      <c r="WQC67" s="11"/>
      <c r="WQD67" s="11"/>
      <c r="WQE67" s="11"/>
      <c r="WQF67" s="11"/>
      <c r="WQG67" s="11"/>
      <c r="WQH67" s="11"/>
      <c r="WQI67" s="11"/>
      <c r="WQJ67" s="11"/>
      <c r="WQK67" s="11"/>
      <c r="WQL67" s="11"/>
      <c r="WQM67" s="11"/>
      <c r="WQN67" s="11"/>
      <c r="WQO67" s="11"/>
      <c r="WQP67" s="11"/>
      <c r="WQQ67" s="11"/>
      <c r="WQR67" s="11"/>
      <c r="WQS67" s="11"/>
      <c r="WQT67" s="11"/>
      <c r="WQU67" s="11"/>
      <c r="WQV67" s="11"/>
      <c r="WQW67" s="11"/>
      <c r="WQX67" s="11"/>
      <c r="WQY67" s="11"/>
      <c r="WQZ67" s="11"/>
      <c r="WRA67" s="11"/>
      <c r="WRB67" s="11"/>
      <c r="WRC67" s="11"/>
      <c r="WRD67" s="11"/>
      <c r="WRE67" s="11"/>
      <c r="WRF67" s="11"/>
      <c r="WRG67" s="11"/>
      <c r="WRH67" s="11"/>
      <c r="WRI67" s="11"/>
      <c r="WRJ67" s="11"/>
      <c r="WRK67" s="11"/>
      <c r="WRL67" s="11"/>
      <c r="WRM67" s="11"/>
      <c r="WRN67" s="11"/>
      <c r="WRO67" s="11"/>
      <c r="WRP67" s="11"/>
      <c r="WRQ67" s="11"/>
      <c r="WRR67" s="11"/>
      <c r="WRS67" s="11"/>
      <c r="WRT67" s="11"/>
      <c r="WRU67" s="11"/>
      <c r="WRV67" s="11"/>
      <c r="WRW67" s="11"/>
      <c r="WRX67" s="11"/>
      <c r="WRY67" s="11"/>
      <c r="WRZ67" s="11"/>
      <c r="WSA67" s="11"/>
      <c r="WSB67" s="11"/>
      <c r="WSC67" s="11"/>
      <c r="WSD67" s="11"/>
      <c r="WSE67" s="11"/>
      <c r="WSF67" s="11"/>
      <c r="WSG67" s="11"/>
      <c r="WSH67" s="11"/>
      <c r="WSI67" s="11"/>
      <c r="WSJ67" s="11"/>
      <c r="WSK67" s="11"/>
      <c r="WSL67" s="11"/>
      <c r="WSM67" s="11"/>
      <c r="WSN67" s="11"/>
      <c r="WSO67" s="11"/>
      <c r="WSP67" s="11"/>
      <c r="WSQ67" s="11"/>
      <c r="WSR67" s="11"/>
      <c r="WSS67" s="11"/>
      <c r="WST67" s="11"/>
      <c r="WSU67" s="11"/>
      <c r="WSV67" s="11"/>
      <c r="WSW67" s="11"/>
      <c r="WSX67" s="11"/>
      <c r="WSY67" s="11"/>
      <c r="WSZ67" s="11"/>
      <c r="WTA67" s="11"/>
      <c r="WTB67" s="11"/>
      <c r="WTC67" s="11"/>
      <c r="WTD67" s="11"/>
      <c r="WTE67" s="11"/>
      <c r="WTF67" s="11"/>
      <c r="WTG67" s="11"/>
      <c r="WTH67" s="11"/>
      <c r="WTI67" s="11"/>
      <c r="WTJ67" s="11"/>
      <c r="WTK67" s="11"/>
      <c r="WTL67" s="11"/>
      <c r="WTM67" s="11"/>
      <c r="WTN67" s="11"/>
      <c r="WTO67" s="11"/>
      <c r="WTP67" s="11"/>
      <c r="WTQ67" s="11"/>
      <c r="WTR67" s="11"/>
      <c r="WTS67" s="11"/>
      <c r="WTT67" s="11"/>
      <c r="WTU67" s="11"/>
      <c r="WTV67" s="11"/>
      <c r="WTW67" s="11"/>
      <c r="WTX67" s="11"/>
      <c r="WTY67" s="11"/>
      <c r="WTZ67" s="11"/>
      <c r="WUA67" s="11"/>
      <c r="WUB67" s="11"/>
      <c r="WUC67" s="11"/>
      <c r="WUD67" s="11"/>
      <c r="WUE67" s="11"/>
      <c r="WUF67" s="11"/>
      <c r="WUG67" s="11"/>
      <c r="WUH67" s="11"/>
      <c r="WUI67" s="11"/>
      <c r="WUJ67" s="11"/>
      <c r="WUK67" s="11"/>
      <c r="WUL67" s="11"/>
      <c r="WUM67" s="11"/>
      <c r="WUN67" s="11"/>
    </row>
    <row r="68" spans="1:16108" ht="12.75" customHeight="1" x14ac:dyDescent="0.3">
      <c r="A68" s="378" t="s">
        <v>70</v>
      </c>
      <c r="B68" s="758" t="s">
        <v>981</v>
      </c>
      <c r="C68" s="758"/>
      <c r="D68" s="758"/>
      <c r="E68" s="758"/>
      <c r="F68" s="758"/>
      <c r="G68" s="758"/>
      <c r="H68" s="758"/>
      <c r="I68" s="758"/>
      <c r="J68" s="758"/>
      <c r="K68" s="758"/>
      <c r="L68" s="758"/>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c r="CCO68" s="11"/>
      <c r="CCP68" s="11"/>
      <c r="CCQ68" s="11"/>
      <c r="CCR68" s="11"/>
      <c r="CCS68" s="11"/>
      <c r="CCT68" s="11"/>
      <c r="CCU68" s="11"/>
      <c r="CCV68" s="11"/>
      <c r="CCW68" s="11"/>
      <c r="CCX68" s="11"/>
      <c r="CCY68" s="11"/>
      <c r="CCZ68" s="11"/>
      <c r="CDA68" s="11"/>
      <c r="CDB68" s="11"/>
      <c r="CDC68" s="11"/>
      <c r="CDD68" s="11"/>
      <c r="CDE68" s="11"/>
      <c r="CDF68" s="11"/>
      <c r="CDG68" s="11"/>
      <c r="CDH68" s="11"/>
      <c r="CDI68" s="11"/>
      <c r="CDJ68" s="11"/>
      <c r="CDK68" s="11"/>
      <c r="CDL68" s="11"/>
      <c r="CDM68" s="11"/>
      <c r="CDN68" s="11"/>
      <c r="CDO68" s="11"/>
      <c r="CDP68" s="11"/>
      <c r="CDQ68" s="11"/>
      <c r="CDR68" s="11"/>
      <c r="CDS68" s="11"/>
      <c r="CDT68" s="11"/>
      <c r="CDU68" s="11"/>
      <c r="CDV68" s="11"/>
      <c r="CDW68" s="11"/>
      <c r="CDX68" s="11"/>
      <c r="CDY68" s="11"/>
      <c r="CDZ68" s="11"/>
      <c r="CEA68" s="11"/>
      <c r="CEB68" s="11"/>
      <c r="CEC68" s="11"/>
      <c r="CED68" s="11"/>
      <c r="CEE68" s="11"/>
      <c r="CEF68" s="11"/>
      <c r="CEG68" s="11"/>
      <c r="CEH68" s="11"/>
      <c r="CEI68" s="11"/>
      <c r="CEJ68" s="11"/>
      <c r="CEK68" s="11"/>
      <c r="CEL68" s="11"/>
      <c r="CEM68" s="11"/>
      <c r="CEN68" s="11"/>
      <c r="CEO68" s="11"/>
      <c r="CEP68" s="11"/>
      <c r="CEQ68" s="11"/>
      <c r="CER68" s="11"/>
      <c r="CES68" s="11"/>
      <c r="CET68" s="11"/>
      <c r="CEU68" s="11"/>
      <c r="CEV68" s="11"/>
      <c r="CEW68" s="11"/>
      <c r="CEX68" s="11"/>
      <c r="CEY68" s="11"/>
      <c r="CEZ68" s="11"/>
      <c r="CFA68" s="11"/>
      <c r="CFB68" s="11"/>
      <c r="CFC68" s="11"/>
      <c r="CFD68" s="11"/>
      <c r="CFE68" s="11"/>
      <c r="CFF68" s="11"/>
      <c r="CFG68" s="11"/>
      <c r="CFH68" s="11"/>
      <c r="CFI68" s="11"/>
      <c r="CFJ68" s="11"/>
      <c r="CFK68" s="11"/>
      <c r="CFL68" s="11"/>
      <c r="CFM68" s="11"/>
      <c r="CFN68" s="11"/>
      <c r="CFO68" s="11"/>
      <c r="CFP68" s="11"/>
      <c r="CFQ68" s="11"/>
      <c r="CFR68" s="11"/>
      <c r="CFS68" s="11"/>
      <c r="CFT68" s="11"/>
      <c r="CFU68" s="11"/>
      <c r="CFV68" s="11"/>
      <c r="CFW68" s="11"/>
      <c r="CFX68" s="11"/>
      <c r="CFY68" s="11"/>
      <c r="CFZ68" s="11"/>
      <c r="CGA68" s="11"/>
      <c r="CGB68" s="11"/>
      <c r="CGC68" s="11"/>
      <c r="CGD68" s="11"/>
      <c r="CGE68" s="11"/>
      <c r="CGF68" s="11"/>
      <c r="CGG68" s="11"/>
      <c r="CGH68" s="11"/>
      <c r="CGI68" s="11"/>
      <c r="CGJ68" s="11"/>
      <c r="CGK68" s="11"/>
      <c r="CGL68" s="11"/>
      <c r="CGM68" s="11"/>
      <c r="CGN68" s="11"/>
      <c r="CGO68" s="11"/>
      <c r="CGP68" s="11"/>
      <c r="CGQ68" s="11"/>
      <c r="CGR68" s="11"/>
      <c r="CGS68" s="11"/>
      <c r="CGT68" s="11"/>
      <c r="CGU68" s="11"/>
      <c r="CGV68" s="11"/>
      <c r="CGW68" s="11"/>
      <c r="CGX68" s="11"/>
      <c r="CGY68" s="11"/>
      <c r="CGZ68" s="11"/>
      <c r="CHA68" s="11"/>
      <c r="CHB68" s="11"/>
      <c r="CHC68" s="11"/>
      <c r="CHD68" s="11"/>
      <c r="CHE68" s="11"/>
      <c r="CHF68" s="11"/>
      <c r="CHG68" s="11"/>
      <c r="CHH68" s="11"/>
      <c r="CHI68" s="11"/>
      <c r="CHJ68" s="11"/>
      <c r="CHK68" s="11"/>
      <c r="CHL68" s="11"/>
      <c r="CHM68" s="11"/>
      <c r="CHN68" s="11"/>
      <c r="CHO68" s="11"/>
      <c r="CHP68" s="11"/>
      <c r="CHQ68" s="11"/>
      <c r="CHR68" s="11"/>
      <c r="CHS68" s="11"/>
      <c r="CHT68" s="11"/>
      <c r="CHU68" s="11"/>
      <c r="CHV68" s="11"/>
      <c r="CHW68" s="11"/>
      <c r="CHX68" s="11"/>
      <c r="CHY68" s="11"/>
      <c r="CHZ68" s="11"/>
      <c r="CIA68" s="11"/>
      <c r="CIB68" s="11"/>
      <c r="CIC68" s="11"/>
      <c r="CID68" s="11"/>
      <c r="CIE68" s="11"/>
      <c r="CIF68" s="11"/>
      <c r="CIG68" s="11"/>
      <c r="CIH68" s="11"/>
      <c r="CII68" s="11"/>
      <c r="CIJ68" s="11"/>
      <c r="CIK68" s="11"/>
      <c r="CIL68" s="11"/>
      <c r="CIM68" s="11"/>
      <c r="CIN68" s="11"/>
      <c r="CIO68" s="11"/>
      <c r="CIP68" s="11"/>
      <c r="CIQ68" s="11"/>
      <c r="CIR68" s="11"/>
      <c r="CIS68" s="11"/>
      <c r="CIT68" s="11"/>
      <c r="CIU68" s="11"/>
      <c r="CIV68" s="11"/>
      <c r="CIW68" s="11"/>
      <c r="CIX68" s="11"/>
      <c r="CIY68" s="11"/>
      <c r="CIZ68" s="11"/>
      <c r="CJA68" s="11"/>
      <c r="CJB68" s="11"/>
      <c r="CJC68" s="11"/>
      <c r="CJD68" s="11"/>
      <c r="CJE68" s="11"/>
      <c r="CJF68" s="11"/>
      <c r="CJG68" s="11"/>
      <c r="CJH68" s="11"/>
      <c r="CJI68" s="11"/>
      <c r="CJJ68" s="11"/>
      <c r="CJK68" s="11"/>
      <c r="CJL68" s="11"/>
      <c r="CJM68" s="11"/>
      <c r="CJN68" s="11"/>
      <c r="CJO68" s="11"/>
      <c r="CJP68" s="11"/>
      <c r="CJQ68" s="11"/>
      <c r="CJR68" s="11"/>
      <c r="CJS68" s="11"/>
      <c r="CJT68" s="11"/>
      <c r="CJU68" s="11"/>
      <c r="CJV68" s="11"/>
      <c r="CJW68" s="11"/>
      <c r="CJX68" s="11"/>
      <c r="CJY68" s="11"/>
      <c r="CJZ68" s="11"/>
      <c r="CKA68" s="11"/>
      <c r="CKB68" s="11"/>
      <c r="CKC68" s="11"/>
      <c r="CKD68" s="11"/>
      <c r="CKE68" s="11"/>
      <c r="CKF68" s="11"/>
      <c r="CKG68" s="11"/>
      <c r="CKH68" s="11"/>
      <c r="CKI68" s="11"/>
      <c r="CKJ68" s="11"/>
      <c r="CKK68" s="11"/>
      <c r="CKL68" s="11"/>
      <c r="CKM68" s="11"/>
      <c r="CKN68" s="11"/>
      <c r="CKO68" s="11"/>
      <c r="CKP68" s="11"/>
      <c r="CKQ68" s="11"/>
      <c r="CKR68" s="11"/>
      <c r="CKS68" s="11"/>
      <c r="CKT68" s="11"/>
      <c r="CKU68" s="11"/>
      <c r="CKV68" s="11"/>
      <c r="CKW68" s="11"/>
      <c r="CKX68" s="11"/>
      <c r="CKY68" s="11"/>
      <c r="CKZ68" s="11"/>
      <c r="CLA68" s="11"/>
      <c r="CLB68" s="11"/>
      <c r="CLC68" s="11"/>
      <c r="CLD68" s="11"/>
      <c r="CLE68" s="11"/>
      <c r="CLF68" s="11"/>
      <c r="CLG68" s="11"/>
      <c r="CLH68" s="11"/>
      <c r="CLI68" s="11"/>
      <c r="CLJ68" s="11"/>
      <c r="CLK68" s="11"/>
      <c r="CLL68" s="11"/>
      <c r="CLM68" s="11"/>
      <c r="CLN68" s="11"/>
      <c r="CLO68" s="11"/>
      <c r="CLP68" s="11"/>
      <c r="CLQ68" s="11"/>
      <c r="CLR68" s="11"/>
      <c r="CLS68" s="11"/>
      <c r="CLT68" s="11"/>
      <c r="CLU68" s="11"/>
      <c r="CLV68" s="11"/>
      <c r="CLW68" s="11"/>
      <c r="CLX68" s="11"/>
      <c r="CLY68" s="11"/>
      <c r="CLZ68" s="11"/>
      <c r="CMA68" s="11"/>
      <c r="CMB68" s="11"/>
      <c r="CMC68" s="11"/>
      <c r="CMD68" s="11"/>
      <c r="CME68" s="11"/>
      <c r="CMF68" s="11"/>
      <c r="CMG68" s="11"/>
      <c r="CMH68" s="11"/>
      <c r="CMI68" s="11"/>
      <c r="CMJ68" s="11"/>
      <c r="CMK68" s="11"/>
      <c r="CML68" s="11"/>
      <c r="CMM68" s="11"/>
      <c r="CMN68" s="11"/>
      <c r="CMO68" s="11"/>
      <c r="CMP68" s="11"/>
      <c r="CMQ68" s="11"/>
      <c r="CMR68" s="11"/>
      <c r="CMS68" s="11"/>
      <c r="CMT68" s="11"/>
      <c r="CMU68" s="11"/>
      <c r="CMV68" s="11"/>
      <c r="CMW68" s="11"/>
      <c r="CMX68" s="11"/>
      <c r="CMY68" s="11"/>
      <c r="CMZ68" s="11"/>
      <c r="CNA68" s="11"/>
      <c r="CNB68" s="11"/>
      <c r="CNC68" s="11"/>
      <c r="CND68" s="11"/>
      <c r="CNE68" s="11"/>
      <c r="CNF68" s="11"/>
      <c r="CNG68" s="11"/>
      <c r="CNH68" s="11"/>
      <c r="CNI68" s="11"/>
      <c r="CNJ68" s="11"/>
      <c r="CNK68" s="11"/>
      <c r="CNL68" s="11"/>
      <c r="CNM68" s="11"/>
      <c r="CNN68" s="11"/>
      <c r="CNO68" s="11"/>
      <c r="CNP68" s="11"/>
      <c r="CNQ68" s="11"/>
      <c r="CNR68" s="11"/>
      <c r="CNS68" s="11"/>
      <c r="CNT68" s="11"/>
      <c r="CNU68" s="11"/>
      <c r="CNV68" s="11"/>
      <c r="CNW68" s="11"/>
      <c r="CNX68" s="11"/>
      <c r="CNY68" s="11"/>
      <c r="CNZ68" s="11"/>
      <c r="COA68" s="11"/>
      <c r="COB68" s="11"/>
      <c r="COC68" s="11"/>
      <c r="COD68" s="11"/>
      <c r="COE68" s="11"/>
      <c r="COF68" s="11"/>
      <c r="COG68" s="11"/>
      <c r="COH68" s="11"/>
      <c r="COI68" s="11"/>
      <c r="COJ68" s="11"/>
      <c r="COK68" s="11"/>
      <c r="COL68" s="11"/>
      <c r="COM68" s="11"/>
      <c r="CON68" s="11"/>
      <c r="COO68" s="11"/>
      <c r="COP68" s="11"/>
      <c r="COQ68" s="11"/>
      <c r="COR68" s="11"/>
      <c r="COS68" s="11"/>
      <c r="COT68" s="11"/>
      <c r="COU68" s="11"/>
      <c r="COV68" s="11"/>
      <c r="COW68" s="11"/>
      <c r="COX68" s="11"/>
      <c r="COY68" s="11"/>
      <c r="COZ68" s="11"/>
      <c r="CPA68" s="11"/>
      <c r="CPB68" s="11"/>
      <c r="CPC68" s="11"/>
      <c r="CPD68" s="11"/>
      <c r="CPE68" s="11"/>
      <c r="CPF68" s="11"/>
      <c r="CPG68" s="11"/>
      <c r="CPH68" s="11"/>
      <c r="CPI68" s="11"/>
      <c r="CPJ68" s="11"/>
      <c r="CPK68" s="11"/>
      <c r="CPL68" s="11"/>
      <c r="CPM68" s="11"/>
      <c r="CPN68" s="11"/>
      <c r="CPO68" s="11"/>
      <c r="CPP68" s="11"/>
      <c r="CPQ68" s="11"/>
      <c r="CPR68" s="11"/>
      <c r="CPS68" s="11"/>
      <c r="CPT68" s="11"/>
      <c r="CPU68" s="11"/>
      <c r="CPV68" s="11"/>
      <c r="CPW68" s="11"/>
      <c r="CPX68" s="11"/>
      <c r="CPY68" s="11"/>
      <c r="CPZ68" s="11"/>
      <c r="CQA68" s="11"/>
      <c r="CQB68" s="11"/>
      <c r="CQC68" s="11"/>
      <c r="CQD68" s="11"/>
      <c r="CQE68" s="11"/>
      <c r="CQF68" s="11"/>
      <c r="CQG68" s="11"/>
      <c r="CQH68" s="11"/>
      <c r="CQI68" s="11"/>
      <c r="CQJ68" s="11"/>
      <c r="CQK68" s="11"/>
      <c r="CQL68" s="11"/>
      <c r="CQM68" s="11"/>
      <c r="CQN68" s="11"/>
      <c r="CQO68" s="11"/>
      <c r="CQP68" s="11"/>
      <c r="CQQ68" s="11"/>
      <c r="CQR68" s="11"/>
      <c r="CQS68" s="11"/>
      <c r="CQT68" s="11"/>
      <c r="CQU68" s="11"/>
      <c r="CQV68" s="11"/>
      <c r="CQW68" s="11"/>
      <c r="CQX68" s="11"/>
      <c r="CQY68" s="11"/>
      <c r="CQZ68" s="11"/>
      <c r="CRA68" s="11"/>
      <c r="CRB68" s="11"/>
      <c r="CRC68" s="11"/>
      <c r="CRD68" s="11"/>
      <c r="CRE68" s="11"/>
      <c r="CRF68" s="11"/>
      <c r="CRG68" s="11"/>
      <c r="CRH68" s="11"/>
      <c r="CRI68" s="11"/>
      <c r="CRJ68" s="11"/>
      <c r="CRK68" s="11"/>
      <c r="CRL68" s="11"/>
      <c r="CRM68" s="11"/>
      <c r="CRN68" s="11"/>
      <c r="CRO68" s="11"/>
      <c r="CRP68" s="11"/>
      <c r="CRQ68" s="11"/>
      <c r="CRR68" s="11"/>
      <c r="CRS68" s="11"/>
      <c r="CRT68" s="11"/>
      <c r="CRU68" s="11"/>
      <c r="CRV68" s="11"/>
      <c r="CRW68" s="11"/>
      <c r="CRX68" s="11"/>
      <c r="CRY68" s="11"/>
      <c r="CRZ68" s="11"/>
      <c r="CSA68" s="11"/>
      <c r="CSB68" s="11"/>
      <c r="CSC68" s="11"/>
      <c r="CSD68" s="11"/>
      <c r="CSE68" s="11"/>
      <c r="CSF68" s="11"/>
      <c r="CSG68" s="11"/>
      <c r="CSH68" s="11"/>
      <c r="CSI68" s="11"/>
      <c r="CSJ68" s="11"/>
      <c r="CSK68" s="11"/>
      <c r="CSL68" s="11"/>
      <c r="CSM68" s="11"/>
      <c r="CSN68" s="11"/>
      <c r="CSO68" s="11"/>
      <c r="CSP68" s="11"/>
      <c r="CSQ68" s="11"/>
      <c r="CSR68" s="11"/>
      <c r="CSS68" s="11"/>
      <c r="CST68" s="11"/>
      <c r="CSU68" s="11"/>
      <c r="CSV68" s="11"/>
      <c r="CSW68" s="11"/>
      <c r="CSX68" s="11"/>
      <c r="CSY68" s="11"/>
      <c r="CSZ68" s="11"/>
      <c r="CTA68" s="11"/>
      <c r="CTB68" s="11"/>
      <c r="CTC68" s="11"/>
      <c r="CTD68" s="11"/>
      <c r="CTE68" s="11"/>
      <c r="CTF68" s="11"/>
      <c r="CTG68" s="11"/>
      <c r="CTH68" s="11"/>
      <c r="CTI68" s="11"/>
      <c r="CTJ68" s="11"/>
      <c r="CTK68" s="11"/>
      <c r="CTL68" s="11"/>
      <c r="CTM68" s="11"/>
      <c r="CTN68" s="11"/>
      <c r="CTO68" s="11"/>
      <c r="CTP68" s="11"/>
      <c r="CTQ68" s="11"/>
      <c r="CTR68" s="11"/>
      <c r="CTS68" s="11"/>
      <c r="CTT68" s="11"/>
      <c r="CTU68" s="11"/>
      <c r="CTV68" s="11"/>
      <c r="CTW68" s="11"/>
      <c r="CTX68" s="11"/>
      <c r="CTY68" s="11"/>
      <c r="CTZ68" s="11"/>
      <c r="CUA68" s="11"/>
      <c r="CUB68" s="11"/>
      <c r="CUC68" s="11"/>
      <c r="CUD68" s="11"/>
      <c r="CUE68" s="11"/>
      <c r="CUF68" s="11"/>
      <c r="CUG68" s="11"/>
      <c r="CUH68" s="11"/>
      <c r="CUI68" s="11"/>
      <c r="CUJ68" s="11"/>
      <c r="CUK68" s="11"/>
      <c r="CUL68" s="11"/>
      <c r="CUM68" s="11"/>
      <c r="CUN68" s="11"/>
      <c r="CUO68" s="11"/>
      <c r="CUP68" s="11"/>
      <c r="CUQ68" s="11"/>
      <c r="CUR68" s="11"/>
      <c r="CUS68" s="11"/>
      <c r="CUT68" s="11"/>
      <c r="CUU68" s="11"/>
      <c r="CUV68" s="11"/>
      <c r="CUW68" s="11"/>
      <c r="CUX68" s="11"/>
      <c r="CUY68" s="11"/>
      <c r="CUZ68" s="11"/>
      <c r="CVA68" s="11"/>
      <c r="CVB68" s="11"/>
      <c r="CVC68" s="11"/>
      <c r="CVD68" s="11"/>
      <c r="CVE68" s="11"/>
      <c r="CVF68" s="11"/>
      <c r="CVG68" s="11"/>
      <c r="CVH68" s="11"/>
      <c r="CVI68" s="11"/>
      <c r="CVJ68" s="11"/>
      <c r="CVK68" s="11"/>
      <c r="CVL68" s="11"/>
      <c r="CVM68" s="11"/>
      <c r="CVN68" s="11"/>
      <c r="CVO68" s="11"/>
      <c r="CVP68" s="11"/>
      <c r="CVQ68" s="11"/>
      <c r="CVR68" s="11"/>
      <c r="CVS68" s="11"/>
      <c r="CVT68" s="11"/>
      <c r="CVU68" s="11"/>
      <c r="CVV68" s="11"/>
      <c r="CVW68" s="11"/>
      <c r="CVX68" s="11"/>
      <c r="CVY68" s="11"/>
      <c r="CVZ68" s="11"/>
      <c r="CWA68" s="11"/>
      <c r="CWB68" s="11"/>
      <c r="CWC68" s="11"/>
      <c r="CWD68" s="11"/>
      <c r="CWE68" s="11"/>
      <c r="CWF68" s="11"/>
      <c r="CWG68" s="11"/>
      <c r="CWH68" s="11"/>
      <c r="CWI68" s="11"/>
      <c r="CWJ68" s="11"/>
      <c r="CWK68" s="11"/>
      <c r="CWL68" s="11"/>
      <c r="CWM68" s="11"/>
      <c r="CWN68" s="11"/>
      <c r="CWO68" s="11"/>
      <c r="CWP68" s="11"/>
      <c r="CWQ68" s="11"/>
      <c r="CWR68" s="11"/>
      <c r="CWS68" s="11"/>
      <c r="CWT68" s="11"/>
      <c r="CWU68" s="11"/>
      <c r="CWV68" s="11"/>
      <c r="CWW68" s="11"/>
      <c r="CWX68" s="11"/>
      <c r="CWY68" s="11"/>
      <c r="CWZ68" s="11"/>
      <c r="CXA68" s="11"/>
      <c r="CXB68" s="11"/>
      <c r="CXC68" s="11"/>
      <c r="CXD68" s="11"/>
      <c r="CXE68" s="11"/>
      <c r="CXF68" s="11"/>
      <c r="CXG68" s="11"/>
      <c r="CXH68" s="11"/>
      <c r="CXI68" s="11"/>
      <c r="CXJ68" s="11"/>
      <c r="CXK68" s="11"/>
      <c r="CXL68" s="11"/>
      <c r="CXM68" s="11"/>
      <c r="CXN68" s="11"/>
      <c r="CXO68" s="11"/>
      <c r="CXP68" s="11"/>
      <c r="CXQ68" s="11"/>
      <c r="CXR68" s="11"/>
      <c r="CXS68" s="11"/>
      <c r="CXT68" s="11"/>
      <c r="CXU68" s="11"/>
      <c r="CXV68" s="11"/>
      <c r="CXW68" s="11"/>
      <c r="CXX68" s="11"/>
      <c r="CXY68" s="11"/>
      <c r="CXZ68" s="11"/>
      <c r="CYA68" s="11"/>
      <c r="CYB68" s="11"/>
      <c r="CYC68" s="11"/>
      <c r="CYD68" s="11"/>
      <c r="CYE68" s="11"/>
      <c r="CYF68" s="11"/>
      <c r="CYG68" s="11"/>
      <c r="CYH68" s="11"/>
      <c r="CYI68" s="11"/>
      <c r="CYJ68" s="11"/>
      <c r="CYK68" s="11"/>
      <c r="CYL68" s="11"/>
      <c r="CYM68" s="11"/>
      <c r="CYN68" s="11"/>
      <c r="CYO68" s="11"/>
      <c r="CYP68" s="11"/>
      <c r="CYQ68" s="11"/>
      <c r="CYR68" s="11"/>
      <c r="CYS68" s="11"/>
      <c r="CYT68" s="11"/>
      <c r="CYU68" s="11"/>
      <c r="CYV68" s="11"/>
      <c r="CYW68" s="11"/>
      <c r="CYX68" s="11"/>
      <c r="CYY68" s="11"/>
      <c r="CYZ68" s="11"/>
      <c r="CZA68" s="11"/>
      <c r="CZB68" s="11"/>
      <c r="CZC68" s="11"/>
      <c r="CZD68" s="11"/>
      <c r="CZE68" s="11"/>
      <c r="CZF68" s="11"/>
      <c r="CZG68" s="11"/>
      <c r="CZH68" s="11"/>
      <c r="CZI68" s="11"/>
      <c r="CZJ68" s="11"/>
      <c r="CZK68" s="11"/>
      <c r="CZL68" s="11"/>
      <c r="CZM68" s="11"/>
      <c r="CZN68" s="11"/>
      <c r="CZO68" s="11"/>
      <c r="CZP68" s="11"/>
      <c r="CZQ68" s="11"/>
      <c r="CZR68" s="11"/>
      <c r="CZS68" s="11"/>
      <c r="CZT68" s="11"/>
      <c r="CZU68" s="11"/>
      <c r="CZV68" s="11"/>
      <c r="CZW68" s="11"/>
      <c r="CZX68" s="11"/>
      <c r="CZY68" s="11"/>
      <c r="CZZ68" s="11"/>
      <c r="DAA68" s="11"/>
      <c r="DAB68" s="11"/>
      <c r="DAC68" s="11"/>
      <c r="DAD68" s="11"/>
      <c r="DAE68" s="11"/>
      <c r="DAF68" s="11"/>
      <c r="DAG68" s="11"/>
      <c r="DAH68" s="11"/>
      <c r="DAI68" s="11"/>
      <c r="DAJ68" s="11"/>
      <c r="DAK68" s="11"/>
      <c r="DAL68" s="11"/>
      <c r="DAM68" s="11"/>
      <c r="DAN68" s="11"/>
      <c r="DAO68" s="11"/>
      <c r="DAP68" s="11"/>
      <c r="DAQ68" s="11"/>
      <c r="DAR68" s="11"/>
      <c r="DAS68" s="11"/>
      <c r="DAT68" s="11"/>
      <c r="DAU68" s="11"/>
      <c r="DAV68" s="11"/>
      <c r="DAW68" s="11"/>
      <c r="DAX68" s="11"/>
      <c r="DAY68" s="11"/>
      <c r="DAZ68" s="11"/>
      <c r="DBA68" s="11"/>
      <c r="DBB68" s="11"/>
      <c r="DBC68" s="11"/>
      <c r="DBD68" s="11"/>
      <c r="DBE68" s="11"/>
      <c r="DBF68" s="11"/>
      <c r="DBG68" s="11"/>
      <c r="DBH68" s="11"/>
      <c r="DBI68" s="11"/>
      <c r="DBJ68" s="11"/>
      <c r="DBK68" s="11"/>
      <c r="DBL68" s="11"/>
      <c r="DBM68" s="11"/>
      <c r="DBN68" s="11"/>
      <c r="DBO68" s="11"/>
      <c r="DBP68" s="11"/>
      <c r="DBQ68" s="11"/>
      <c r="DBR68" s="11"/>
      <c r="DBS68" s="11"/>
      <c r="DBT68" s="11"/>
      <c r="DBU68" s="11"/>
      <c r="DBV68" s="11"/>
      <c r="DBW68" s="11"/>
      <c r="DBX68" s="11"/>
      <c r="DBY68" s="11"/>
      <c r="DBZ68" s="11"/>
      <c r="DCA68" s="11"/>
      <c r="DCB68" s="11"/>
      <c r="DCC68" s="11"/>
      <c r="DCD68" s="11"/>
      <c r="DCE68" s="11"/>
      <c r="DCF68" s="11"/>
      <c r="DCG68" s="11"/>
      <c r="DCH68" s="11"/>
      <c r="DCI68" s="11"/>
      <c r="DCJ68" s="11"/>
      <c r="DCK68" s="11"/>
      <c r="DCL68" s="11"/>
      <c r="DCM68" s="11"/>
      <c r="DCN68" s="11"/>
      <c r="DCO68" s="11"/>
      <c r="DCP68" s="11"/>
      <c r="DCQ68" s="11"/>
      <c r="DCR68" s="11"/>
      <c r="DCS68" s="11"/>
      <c r="DCT68" s="11"/>
      <c r="DCU68" s="11"/>
      <c r="DCV68" s="11"/>
      <c r="DCW68" s="11"/>
      <c r="DCX68" s="11"/>
      <c r="DCY68" s="11"/>
      <c r="DCZ68" s="11"/>
      <c r="DDA68" s="11"/>
      <c r="DDB68" s="11"/>
      <c r="DDC68" s="11"/>
      <c r="DDD68" s="11"/>
      <c r="DDE68" s="11"/>
      <c r="DDF68" s="11"/>
      <c r="DDG68" s="11"/>
      <c r="DDH68" s="11"/>
      <c r="DDI68" s="11"/>
      <c r="DDJ68" s="11"/>
      <c r="DDK68" s="11"/>
      <c r="DDL68" s="11"/>
      <c r="DDM68" s="11"/>
      <c r="DDN68" s="11"/>
      <c r="DDO68" s="11"/>
      <c r="DDP68" s="11"/>
      <c r="DDQ68" s="11"/>
      <c r="DDR68" s="11"/>
      <c r="DDS68" s="11"/>
      <c r="DDT68" s="11"/>
      <c r="DDU68" s="11"/>
      <c r="DDV68" s="11"/>
      <c r="DDW68" s="11"/>
      <c r="DDX68" s="11"/>
      <c r="DDY68" s="11"/>
      <c r="DDZ68" s="11"/>
      <c r="DEA68" s="11"/>
      <c r="DEB68" s="11"/>
      <c r="DEC68" s="11"/>
      <c r="DED68" s="11"/>
      <c r="DEE68" s="11"/>
      <c r="DEF68" s="11"/>
      <c r="DEG68" s="11"/>
      <c r="DEH68" s="11"/>
      <c r="DEI68" s="11"/>
      <c r="DEJ68" s="11"/>
      <c r="DEK68" s="11"/>
      <c r="DEL68" s="11"/>
      <c r="DEM68" s="11"/>
      <c r="DEN68" s="11"/>
      <c r="DEO68" s="11"/>
      <c r="DEP68" s="11"/>
      <c r="DEQ68" s="11"/>
      <c r="DER68" s="11"/>
      <c r="DES68" s="11"/>
      <c r="DET68" s="11"/>
      <c r="DEU68" s="11"/>
      <c r="DEV68" s="11"/>
      <c r="DEW68" s="11"/>
      <c r="DEX68" s="11"/>
      <c r="DEY68" s="11"/>
      <c r="DEZ68" s="11"/>
      <c r="DFA68" s="11"/>
      <c r="DFB68" s="11"/>
      <c r="DFC68" s="11"/>
      <c r="DFD68" s="11"/>
      <c r="DFE68" s="11"/>
      <c r="DFF68" s="11"/>
      <c r="DFG68" s="11"/>
      <c r="DFH68" s="11"/>
      <c r="DFI68" s="11"/>
      <c r="DFJ68" s="11"/>
      <c r="DFK68" s="11"/>
      <c r="DFL68" s="11"/>
      <c r="DFM68" s="11"/>
      <c r="DFN68" s="11"/>
      <c r="DFO68" s="11"/>
      <c r="DFP68" s="11"/>
      <c r="DFQ68" s="11"/>
      <c r="DFR68" s="11"/>
      <c r="DFS68" s="11"/>
      <c r="DFT68" s="11"/>
      <c r="DFU68" s="11"/>
      <c r="DFV68" s="11"/>
      <c r="DFW68" s="11"/>
      <c r="DFX68" s="11"/>
      <c r="DFY68" s="11"/>
      <c r="DFZ68" s="11"/>
      <c r="DGA68" s="11"/>
      <c r="DGB68" s="11"/>
      <c r="DGC68" s="11"/>
      <c r="DGD68" s="11"/>
      <c r="DGE68" s="11"/>
      <c r="DGF68" s="11"/>
      <c r="DGG68" s="11"/>
      <c r="DGH68" s="11"/>
      <c r="DGI68" s="11"/>
      <c r="DGJ68" s="11"/>
      <c r="DGK68" s="11"/>
      <c r="DGL68" s="11"/>
      <c r="DGM68" s="11"/>
      <c r="DGN68" s="11"/>
      <c r="DGO68" s="11"/>
      <c r="DGP68" s="11"/>
      <c r="DGQ68" s="11"/>
      <c r="DGR68" s="11"/>
      <c r="DGS68" s="11"/>
      <c r="DGT68" s="11"/>
      <c r="DGU68" s="11"/>
      <c r="DGV68" s="11"/>
      <c r="DGW68" s="11"/>
      <c r="DGX68" s="11"/>
      <c r="DGY68" s="11"/>
      <c r="DGZ68" s="11"/>
      <c r="DHA68" s="11"/>
      <c r="DHB68" s="11"/>
      <c r="DHC68" s="11"/>
      <c r="DHD68" s="11"/>
      <c r="DHE68" s="11"/>
      <c r="DHF68" s="11"/>
      <c r="DHG68" s="11"/>
      <c r="DHH68" s="11"/>
      <c r="DHI68" s="11"/>
      <c r="DHJ68" s="11"/>
      <c r="DHK68" s="11"/>
      <c r="DHL68" s="11"/>
      <c r="DHM68" s="11"/>
      <c r="DHN68" s="11"/>
      <c r="DHO68" s="11"/>
      <c r="DHP68" s="11"/>
      <c r="DHQ68" s="11"/>
      <c r="DHR68" s="11"/>
      <c r="DHS68" s="11"/>
      <c r="DHT68" s="11"/>
      <c r="DHU68" s="11"/>
      <c r="DHV68" s="11"/>
      <c r="DHW68" s="11"/>
      <c r="DHX68" s="11"/>
      <c r="DHY68" s="11"/>
      <c r="DHZ68" s="11"/>
      <c r="DIA68" s="11"/>
      <c r="DIB68" s="11"/>
      <c r="DIC68" s="11"/>
      <c r="DID68" s="11"/>
      <c r="DIE68" s="11"/>
      <c r="DIF68" s="11"/>
      <c r="DIG68" s="11"/>
      <c r="DIH68" s="11"/>
      <c r="DII68" s="11"/>
      <c r="DIJ68" s="11"/>
      <c r="DIK68" s="11"/>
      <c r="DIL68" s="11"/>
      <c r="DIM68" s="11"/>
      <c r="DIN68" s="11"/>
      <c r="DIO68" s="11"/>
      <c r="DIP68" s="11"/>
      <c r="DIQ68" s="11"/>
      <c r="DIR68" s="11"/>
      <c r="DIS68" s="11"/>
      <c r="DIT68" s="11"/>
      <c r="DIU68" s="11"/>
      <c r="DIV68" s="11"/>
      <c r="DIW68" s="11"/>
      <c r="DIX68" s="11"/>
      <c r="DIY68" s="11"/>
      <c r="DIZ68" s="11"/>
      <c r="DJA68" s="11"/>
      <c r="DJB68" s="11"/>
      <c r="DJC68" s="11"/>
      <c r="DJD68" s="11"/>
      <c r="DJE68" s="11"/>
      <c r="DJF68" s="11"/>
      <c r="DJG68" s="11"/>
      <c r="DJH68" s="11"/>
      <c r="DJI68" s="11"/>
      <c r="DJJ68" s="11"/>
      <c r="DJK68" s="11"/>
      <c r="DJL68" s="11"/>
      <c r="DJM68" s="11"/>
      <c r="DJN68" s="11"/>
      <c r="DJO68" s="11"/>
      <c r="DJP68" s="11"/>
      <c r="DJQ68" s="11"/>
      <c r="DJR68" s="11"/>
      <c r="DJS68" s="11"/>
      <c r="DJT68" s="11"/>
      <c r="DJU68" s="11"/>
      <c r="DJV68" s="11"/>
      <c r="DJW68" s="11"/>
      <c r="DJX68" s="11"/>
      <c r="DJY68" s="11"/>
      <c r="DJZ68" s="11"/>
      <c r="DKA68" s="11"/>
      <c r="DKB68" s="11"/>
      <c r="DKC68" s="11"/>
      <c r="DKD68" s="11"/>
      <c r="DKE68" s="11"/>
      <c r="DKF68" s="11"/>
      <c r="DKG68" s="11"/>
      <c r="DKH68" s="11"/>
      <c r="DKI68" s="11"/>
      <c r="DKJ68" s="11"/>
      <c r="DKK68" s="11"/>
      <c r="DKL68" s="11"/>
      <c r="DKM68" s="11"/>
      <c r="DKN68" s="11"/>
      <c r="DKO68" s="11"/>
      <c r="DKP68" s="11"/>
      <c r="DKQ68" s="11"/>
      <c r="DKR68" s="11"/>
      <c r="DKS68" s="11"/>
      <c r="DKT68" s="11"/>
      <c r="DKU68" s="11"/>
      <c r="DKV68" s="11"/>
      <c r="DKW68" s="11"/>
      <c r="DKX68" s="11"/>
      <c r="DKY68" s="11"/>
      <c r="DKZ68" s="11"/>
      <c r="DLA68" s="11"/>
      <c r="DLB68" s="11"/>
      <c r="DLC68" s="11"/>
      <c r="DLD68" s="11"/>
      <c r="DLE68" s="11"/>
      <c r="DLF68" s="11"/>
      <c r="DLG68" s="11"/>
      <c r="DLH68" s="11"/>
      <c r="DLI68" s="11"/>
      <c r="DLJ68" s="11"/>
      <c r="DLK68" s="11"/>
      <c r="DLL68" s="11"/>
      <c r="DLM68" s="11"/>
      <c r="DLN68" s="11"/>
      <c r="DLO68" s="11"/>
      <c r="DLP68" s="11"/>
      <c r="DLQ68" s="11"/>
      <c r="DLR68" s="11"/>
      <c r="DLS68" s="11"/>
      <c r="DLT68" s="11"/>
      <c r="DLU68" s="11"/>
      <c r="DLV68" s="11"/>
      <c r="DLW68" s="11"/>
      <c r="DLX68" s="11"/>
      <c r="DLY68" s="11"/>
      <c r="DLZ68" s="11"/>
      <c r="DMA68" s="11"/>
      <c r="DMB68" s="11"/>
      <c r="DMC68" s="11"/>
      <c r="DMD68" s="11"/>
      <c r="DME68" s="11"/>
      <c r="DMF68" s="11"/>
      <c r="DMG68" s="11"/>
      <c r="DMH68" s="11"/>
      <c r="DMI68" s="11"/>
      <c r="DMJ68" s="11"/>
      <c r="DMK68" s="11"/>
      <c r="DML68" s="11"/>
      <c r="DMM68" s="11"/>
      <c r="DMN68" s="11"/>
      <c r="DMO68" s="11"/>
      <c r="DMP68" s="11"/>
      <c r="DMQ68" s="11"/>
      <c r="DMR68" s="11"/>
      <c r="DMS68" s="11"/>
      <c r="DMT68" s="11"/>
      <c r="DMU68" s="11"/>
      <c r="DMV68" s="11"/>
      <c r="DMW68" s="11"/>
      <c r="DMX68" s="11"/>
      <c r="DMY68" s="11"/>
      <c r="DMZ68" s="11"/>
      <c r="DNA68" s="11"/>
      <c r="DNB68" s="11"/>
      <c r="DNC68" s="11"/>
      <c r="DND68" s="11"/>
      <c r="DNE68" s="11"/>
      <c r="DNF68" s="11"/>
      <c r="DNG68" s="11"/>
      <c r="DNH68" s="11"/>
      <c r="DNI68" s="11"/>
      <c r="DNJ68" s="11"/>
      <c r="DNK68" s="11"/>
      <c r="DNL68" s="11"/>
      <c r="DNM68" s="11"/>
      <c r="DNN68" s="11"/>
      <c r="DNO68" s="11"/>
      <c r="DNP68" s="11"/>
      <c r="DNQ68" s="11"/>
      <c r="DNR68" s="11"/>
      <c r="DNS68" s="11"/>
      <c r="DNT68" s="11"/>
      <c r="DNU68" s="11"/>
      <c r="DNV68" s="11"/>
      <c r="DNW68" s="11"/>
      <c r="DNX68" s="11"/>
      <c r="DNY68" s="11"/>
      <c r="DNZ68" s="11"/>
      <c r="DOA68" s="11"/>
      <c r="DOB68" s="11"/>
      <c r="DOC68" s="11"/>
      <c r="DOD68" s="11"/>
      <c r="DOE68" s="11"/>
      <c r="DOF68" s="11"/>
      <c r="DOG68" s="11"/>
      <c r="DOH68" s="11"/>
      <c r="DOI68" s="11"/>
      <c r="DOJ68" s="11"/>
      <c r="DOK68" s="11"/>
      <c r="DOL68" s="11"/>
      <c r="DOM68" s="11"/>
      <c r="DON68" s="11"/>
      <c r="DOO68" s="11"/>
      <c r="DOP68" s="11"/>
      <c r="DOQ68" s="11"/>
      <c r="DOR68" s="11"/>
      <c r="DOS68" s="11"/>
      <c r="DOT68" s="11"/>
      <c r="DOU68" s="11"/>
      <c r="DOV68" s="11"/>
      <c r="DOW68" s="11"/>
      <c r="DOX68" s="11"/>
      <c r="DOY68" s="11"/>
      <c r="DOZ68" s="11"/>
      <c r="DPA68" s="11"/>
      <c r="DPB68" s="11"/>
      <c r="DPC68" s="11"/>
      <c r="DPD68" s="11"/>
      <c r="DPE68" s="11"/>
      <c r="DPF68" s="11"/>
      <c r="DPG68" s="11"/>
      <c r="DPH68" s="11"/>
      <c r="DPI68" s="11"/>
      <c r="DPJ68" s="11"/>
      <c r="DPK68" s="11"/>
      <c r="DPL68" s="11"/>
      <c r="DPM68" s="11"/>
      <c r="DPN68" s="11"/>
      <c r="DPO68" s="11"/>
      <c r="DPP68" s="11"/>
      <c r="DPQ68" s="11"/>
      <c r="DPR68" s="11"/>
      <c r="DPS68" s="11"/>
      <c r="DPT68" s="11"/>
      <c r="DPU68" s="11"/>
      <c r="DPV68" s="11"/>
      <c r="DPW68" s="11"/>
      <c r="DPX68" s="11"/>
      <c r="DPY68" s="11"/>
      <c r="DPZ68" s="11"/>
      <c r="DQA68" s="11"/>
      <c r="DQB68" s="11"/>
      <c r="DQC68" s="11"/>
      <c r="DQD68" s="11"/>
      <c r="DQE68" s="11"/>
      <c r="DQF68" s="11"/>
      <c r="DQG68" s="11"/>
      <c r="DQH68" s="11"/>
      <c r="DQI68" s="11"/>
      <c r="DQJ68" s="11"/>
      <c r="DQK68" s="11"/>
      <c r="DQL68" s="11"/>
      <c r="DQM68" s="11"/>
      <c r="DQN68" s="11"/>
      <c r="DQO68" s="11"/>
      <c r="DQP68" s="11"/>
      <c r="DQQ68" s="11"/>
      <c r="DQR68" s="11"/>
      <c r="DQS68" s="11"/>
      <c r="DQT68" s="11"/>
      <c r="DQU68" s="11"/>
      <c r="DQV68" s="11"/>
      <c r="DQW68" s="11"/>
      <c r="DQX68" s="11"/>
      <c r="DQY68" s="11"/>
      <c r="DQZ68" s="11"/>
      <c r="DRA68" s="11"/>
      <c r="DRB68" s="11"/>
      <c r="DRC68" s="11"/>
      <c r="DRD68" s="11"/>
      <c r="DRE68" s="11"/>
      <c r="DRF68" s="11"/>
      <c r="DRG68" s="11"/>
      <c r="DRH68" s="11"/>
      <c r="DRI68" s="11"/>
      <c r="DRJ68" s="11"/>
      <c r="DRK68" s="11"/>
      <c r="DRL68" s="11"/>
      <c r="DRM68" s="11"/>
      <c r="DRN68" s="11"/>
      <c r="DRO68" s="11"/>
      <c r="DRP68" s="11"/>
      <c r="DRQ68" s="11"/>
      <c r="DRR68" s="11"/>
      <c r="DRS68" s="11"/>
      <c r="DRT68" s="11"/>
      <c r="DRU68" s="11"/>
      <c r="DRV68" s="11"/>
      <c r="DRW68" s="11"/>
      <c r="DRX68" s="11"/>
      <c r="DRY68" s="11"/>
      <c r="DRZ68" s="11"/>
      <c r="DSA68" s="11"/>
      <c r="DSB68" s="11"/>
      <c r="DSC68" s="11"/>
      <c r="DSD68" s="11"/>
      <c r="DSE68" s="11"/>
      <c r="DSF68" s="11"/>
      <c r="DSG68" s="11"/>
      <c r="DSH68" s="11"/>
      <c r="DSI68" s="11"/>
      <c r="DSJ68" s="11"/>
      <c r="DSK68" s="11"/>
      <c r="DSL68" s="11"/>
      <c r="DSM68" s="11"/>
      <c r="DSN68" s="11"/>
      <c r="DSO68" s="11"/>
      <c r="DSP68" s="11"/>
      <c r="DSQ68" s="11"/>
      <c r="DSR68" s="11"/>
      <c r="DSS68" s="11"/>
      <c r="DST68" s="11"/>
      <c r="DSU68" s="11"/>
      <c r="DSV68" s="11"/>
      <c r="DSW68" s="11"/>
      <c r="DSX68" s="11"/>
      <c r="DSY68" s="11"/>
      <c r="DSZ68" s="11"/>
      <c r="DTA68" s="11"/>
      <c r="DTB68" s="11"/>
      <c r="DTC68" s="11"/>
      <c r="DTD68" s="11"/>
      <c r="DTE68" s="11"/>
      <c r="DTF68" s="11"/>
      <c r="DTG68" s="11"/>
      <c r="DTH68" s="11"/>
      <c r="DTI68" s="11"/>
      <c r="DTJ68" s="11"/>
      <c r="DTK68" s="11"/>
      <c r="DTL68" s="11"/>
      <c r="DTM68" s="11"/>
      <c r="DTN68" s="11"/>
      <c r="DTO68" s="11"/>
      <c r="DTP68" s="11"/>
      <c r="DTQ68" s="11"/>
      <c r="DTR68" s="11"/>
      <c r="DTS68" s="11"/>
      <c r="DTT68" s="11"/>
      <c r="DTU68" s="11"/>
      <c r="DTV68" s="11"/>
      <c r="DTW68" s="11"/>
      <c r="DTX68" s="11"/>
      <c r="DTY68" s="11"/>
      <c r="DTZ68" s="11"/>
      <c r="DUA68" s="11"/>
      <c r="DUB68" s="11"/>
      <c r="DUC68" s="11"/>
      <c r="DUD68" s="11"/>
      <c r="DUE68" s="11"/>
      <c r="DUF68" s="11"/>
      <c r="DUG68" s="11"/>
      <c r="DUH68" s="11"/>
      <c r="DUI68" s="11"/>
      <c r="DUJ68" s="11"/>
      <c r="DUK68" s="11"/>
      <c r="DUL68" s="11"/>
      <c r="DUM68" s="11"/>
      <c r="DUN68" s="11"/>
      <c r="DUO68" s="11"/>
      <c r="DUP68" s="11"/>
      <c r="DUQ68" s="11"/>
      <c r="DUR68" s="11"/>
      <c r="DUS68" s="11"/>
      <c r="DUT68" s="11"/>
      <c r="DUU68" s="11"/>
      <c r="DUV68" s="11"/>
      <c r="DUW68" s="11"/>
      <c r="DUX68" s="11"/>
      <c r="DUY68" s="11"/>
      <c r="DUZ68" s="11"/>
      <c r="DVA68" s="11"/>
      <c r="DVB68" s="11"/>
      <c r="DVC68" s="11"/>
      <c r="DVD68" s="11"/>
      <c r="DVE68" s="11"/>
      <c r="DVF68" s="11"/>
      <c r="DVG68" s="11"/>
      <c r="DVH68" s="11"/>
      <c r="DVI68" s="11"/>
      <c r="DVJ68" s="11"/>
      <c r="DVK68" s="11"/>
      <c r="DVL68" s="11"/>
      <c r="DVM68" s="11"/>
      <c r="DVN68" s="11"/>
      <c r="DVO68" s="11"/>
      <c r="DVP68" s="11"/>
      <c r="DVQ68" s="11"/>
      <c r="DVR68" s="11"/>
      <c r="DVS68" s="11"/>
      <c r="DVT68" s="11"/>
      <c r="DVU68" s="11"/>
      <c r="DVV68" s="11"/>
      <c r="DVW68" s="11"/>
      <c r="DVX68" s="11"/>
      <c r="DVY68" s="11"/>
      <c r="DVZ68" s="11"/>
      <c r="DWA68" s="11"/>
      <c r="DWB68" s="11"/>
      <c r="DWC68" s="11"/>
      <c r="DWD68" s="11"/>
      <c r="DWE68" s="11"/>
      <c r="DWF68" s="11"/>
      <c r="DWG68" s="11"/>
      <c r="DWH68" s="11"/>
      <c r="DWI68" s="11"/>
      <c r="DWJ68" s="11"/>
      <c r="DWK68" s="11"/>
      <c r="DWL68" s="11"/>
      <c r="DWM68" s="11"/>
      <c r="DWN68" s="11"/>
      <c r="DWO68" s="11"/>
      <c r="DWP68" s="11"/>
      <c r="DWQ68" s="11"/>
      <c r="DWR68" s="11"/>
      <c r="DWS68" s="11"/>
      <c r="DWT68" s="11"/>
      <c r="DWU68" s="11"/>
      <c r="DWV68" s="11"/>
      <c r="DWW68" s="11"/>
      <c r="DWX68" s="11"/>
      <c r="DWY68" s="11"/>
      <c r="DWZ68" s="11"/>
      <c r="DXA68" s="11"/>
      <c r="DXB68" s="11"/>
      <c r="DXC68" s="11"/>
      <c r="DXD68" s="11"/>
      <c r="DXE68" s="11"/>
      <c r="DXF68" s="11"/>
      <c r="DXG68" s="11"/>
      <c r="DXH68" s="11"/>
      <c r="DXI68" s="11"/>
      <c r="DXJ68" s="11"/>
      <c r="DXK68" s="11"/>
      <c r="DXL68" s="11"/>
      <c r="DXM68" s="11"/>
      <c r="DXN68" s="11"/>
      <c r="DXO68" s="11"/>
      <c r="DXP68" s="11"/>
      <c r="DXQ68" s="11"/>
      <c r="DXR68" s="11"/>
      <c r="DXS68" s="11"/>
      <c r="DXT68" s="11"/>
      <c r="DXU68" s="11"/>
      <c r="DXV68" s="11"/>
      <c r="DXW68" s="11"/>
      <c r="DXX68" s="11"/>
      <c r="DXY68" s="11"/>
      <c r="DXZ68" s="11"/>
      <c r="DYA68" s="11"/>
      <c r="DYB68" s="11"/>
      <c r="DYC68" s="11"/>
      <c r="DYD68" s="11"/>
      <c r="DYE68" s="11"/>
      <c r="DYF68" s="11"/>
      <c r="DYG68" s="11"/>
      <c r="DYH68" s="11"/>
      <c r="DYI68" s="11"/>
      <c r="DYJ68" s="11"/>
      <c r="DYK68" s="11"/>
      <c r="DYL68" s="11"/>
      <c r="DYM68" s="11"/>
      <c r="DYN68" s="11"/>
      <c r="DYO68" s="11"/>
      <c r="DYP68" s="11"/>
      <c r="DYQ68" s="11"/>
      <c r="DYR68" s="11"/>
      <c r="DYS68" s="11"/>
      <c r="DYT68" s="11"/>
      <c r="DYU68" s="11"/>
      <c r="DYV68" s="11"/>
      <c r="DYW68" s="11"/>
      <c r="DYX68" s="11"/>
      <c r="DYY68" s="11"/>
      <c r="DYZ68" s="11"/>
      <c r="DZA68" s="11"/>
      <c r="DZB68" s="11"/>
      <c r="DZC68" s="11"/>
      <c r="DZD68" s="11"/>
      <c r="DZE68" s="11"/>
      <c r="DZF68" s="11"/>
      <c r="DZG68" s="11"/>
      <c r="DZH68" s="11"/>
      <c r="DZI68" s="11"/>
      <c r="DZJ68" s="11"/>
      <c r="DZK68" s="11"/>
      <c r="DZL68" s="11"/>
      <c r="DZM68" s="11"/>
      <c r="DZN68" s="11"/>
      <c r="DZO68" s="11"/>
      <c r="DZP68" s="11"/>
      <c r="DZQ68" s="11"/>
      <c r="DZR68" s="11"/>
      <c r="DZS68" s="11"/>
      <c r="DZT68" s="11"/>
      <c r="DZU68" s="11"/>
      <c r="DZV68" s="11"/>
      <c r="DZW68" s="11"/>
      <c r="DZX68" s="11"/>
      <c r="DZY68" s="11"/>
      <c r="DZZ68" s="11"/>
      <c r="EAA68" s="11"/>
      <c r="EAB68" s="11"/>
      <c r="EAC68" s="11"/>
      <c r="EAD68" s="11"/>
      <c r="EAE68" s="11"/>
      <c r="EAF68" s="11"/>
      <c r="EAG68" s="11"/>
      <c r="EAH68" s="11"/>
      <c r="EAI68" s="11"/>
      <c r="EAJ68" s="11"/>
      <c r="EAK68" s="11"/>
      <c r="EAL68" s="11"/>
      <c r="EAM68" s="11"/>
      <c r="EAN68" s="11"/>
      <c r="EAO68" s="11"/>
      <c r="EAP68" s="11"/>
      <c r="EAQ68" s="11"/>
      <c r="EAR68" s="11"/>
      <c r="EAS68" s="11"/>
      <c r="EAT68" s="11"/>
      <c r="EAU68" s="11"/>
      <c r="EAV68" s="11"/>
      <c r="EAW68" s="11"/>
      <c r="EAX68" s="11"/>
      <c r="EAY68" s="11"/>
      <c r="EAZ68" s="11"/>
      <c r="EBA68" s="11"/>
      <c r="EBB68" s="11"/>
      <c r="EBC68" s="11"/>
      <c r="EBD68" s="11"/>
      <c r="EBE68" s="11"/>
      <c r="EBF68" s="11"/>
      <c r="EBG68" s="11"/>
      <c r="EBH68" s="11"/>
      <c r="EBI68" s="11"/>
      <c r="EBJ68" s="11"/>
      <c r="EBK68" s="11"/>
      <c r="EBL68" s="11"/>
      <c r="EBM68" s="11"/>
      <c r="EBN68" s="11"/>
      <c r="EBO68" s="11"/>
      <c r="EBP68" s="11"/>
      <c r="EBQ68" s="11"/>
      <c r="EBR68" s="11"/>
      <c r="EBS68" s="11"/>
      <c r="EBT68" s="11"/>
      <c r="EBU68" s="11"/>
      <c r="EBV68" s="11"/>
      <c r="EBW68" s="11"/>
      <c r="EBX68" s="11"/>
      <c r="EBY68" s="11"/>
      <c r="EBZ68" s="11"/>
      <c r="ECA68" s="11"/>
      <c r="ECB68" s="11"/>
      <c r="ECC68" s="11"/>
      <c r="ECD68" s="11"/>
      <c r="ECE68" s="11"/>
      <c r="ECF68" s="11"/>
      <c r="ECG68" s="11"/>
      <c r="ECH68" s="11"/>
      <c r="ECI68" s="11"/>
      <c r="ECJ68" s="11"/>
      <c r="ECK68" s="11"/>
      <c r="ECL68" s="11"/>
      <c r="ECM68" s="11"/>
      <c r="ECN68" s="11"/>
      <c r="ECO68" s="11"/>
      <c r="ECP68" s="11"/>
      <c r="ECQ68" s="11"/>
      <c r="ECR68" s="11"/>
      <c r="ECS68" s="11"/>
      <c r="ECT68" s="11"/>
      <c r="ECU68" s="11"/>
      <c r="ECV68" s="11"/>
      <c r="ECW68" s="11"/>
      <c r="ECX68" s="11"/>
      <c r="ECY68" s="11"/>
      <c r="ECZ68" s="11"/>
      <c r="EDA68" s="11"/>
      <c r="EDB68" s="11"/>
      <c r="EDC68" s="11"/>
      <c r="EDD68" s="11"/>
      <c r="EDE68" s="11"/>
      <c r="EDF68" s="11"/>
      <c r="EDG68" s="11"/>
      <c r="EDH68" s="11"/>
      <c r="EDI68" s="11"/>
      <c r="EDJ68" s="11"/>
      <c r="EDK68" s="11"/>
      <c r="EDL68" s="11"/>
      <c r="EDM68" s="11"/>
      <c r="EDN68" s="11"/>
      <c r="EDO68" s="11"/>
      <c r="EDP68" s="11"/>
      <c r="EDQ68" s="11"/>
      <c r="EDR68" s="11"/>
      <c r="EDS68" s="11"/>
      <c r="EDT68" s="11"/>
      <c r="EDU68" s="11"/>
      <c r="EDV68" s="11"/>
      <c r="EDW68" s="11"/>
      <c r="EDX68" s="11"/>
      <c r="EDY68" s="11"/>
      <c r="EDZ68" s="11"/>
      <c r="EEA68" s="11"/>
      <c r="EEB68" s="11"/>
      <c r="EEC68" s="11"/>
      <c r="EED68" s="11"/>
      <c r="EEE68" s="11"/>
      <c r="EEF68" s="11"/>
      <c r="EEG68" s="11"/>
      <c r="EEH68" s="11"/>
      <c r="EEI68" s="11"/>
      <c r="EEJ68" s="11"/>
      <c r="EEK68" s="11"/>
      <c r="EEL68" s="11"/>
      <c r="EEM68" s="11"/>
      <c r="EEN68" s="11"/>
      <c r="EEO68" s="11"/>
      <c r="EEP68" s="11"/>
      <c r="EEQ68" s="11"/>
      <c r="EER68" s="11"/>
      <c r="EES68" s="11"/>
      <c r="EET68" s="11"/>
      <c r="EEU68" s="11"/>
      <c r="EEV68" s="11"/>
      <c r="EEW68" s="11"/>
      <c r="EEX68" s="11"/>
      <c r="EEY68" s="11"/>
      <c r="EEZ68" s="11"/>
      <c r="EFA68" s="11"/>
      <c r="EFB68" s="11"/>
      <c r="EFC68" s="11"/>
      <c r="EFD68" s="11"/>
      <c r="EFE68" s="11"/>
      <c r="EFF68" s="11"/>
      <c r="EFG68" s="11"/>
      <c r="EFH68" s="11"/>
      <c r="EFI68" s="11"/>
      <c r="EFJ68" s="11"/>
      <c r="EFK68" s="11"/>
      <c r="EFL68" s="11"/>
      <c r="EFM68" s="11"/>
      <c r="EFN68" s="11"/>
      <c r="EFO68" s="11"/>
      <c r="EFP68" s="11"/>
      <c r="EFQ68" s="11"/>
      <c r="EFR68" s="11"/>
      <c r="EFS68" s="11"/>
      <c r="EFT68" s="11"/>
      <c r="EFU68" s="11"/>
      <c r="EFV68" s="11"/>
      <c r="EFW68" s="11"/>
      <c r="EFX68" s="11"/>
      <c r="EFY68" s="11"/>
      <c r="EFZ68" s="11"/>
      <c r="EGA68" s="11"/>
      <c r="EGB68" s="11"/>
      <c r="EGC68" s="11"/>
      <c r="EGD68" s="11"/>
      <c r="EGE68" s="11"/>
      <c r="EGF68" s="11"/>
      <c r="EGG68" s="11"/>
      <c r="EGH68" s="11"/>
      <c r="EGI68" s="11"/>
      <c r="EGJ68" s="11"/>
      <c r="EGK68" s="11"/>
      <c r="EGL68" s="11"/>
      <c r="EGM68" s="11"/>
      <c r="EGN68" s="11"/>
      <c r="EGO68" s="11"/>
      <c r="EGP68" s="11"/>
      <c r="EGQ68" s="11"/>
      <c r="EGR68" s="11"/>
      <c r="EGS68" s="11"/>
      <c r="EGT68" s="11"/>
      <c r="EGU68" s="11"/>
      <c r="EGV68" s="11"/>
      <c r="EGW68" s="11"/>
      <c r="EGX68" s="11"/>
      <c r="EGY68" s="11"/>
      <c r="EGZ68" s="11"/>
      <c r="EHA68" s="11"/>
      <c r="EHB68" s="11"/>
      <c r="EHC68" s="11"/>
      <c r="EHD68" s="11"/>
      <c r="EHE68" s="11"/>
      <c r="EHF68" s="11"/>
      <c r="EHG68" s="11"/>
      <c r="EHH68" s="11"/>
      <c r="EHI68" s="11"/>
      <c r="EHJ68" s="11"/>
      <c r="EHK68" s="11"/>
      <c r="EHL68" s="11"/>
      <c r="EHM68" s="11"/>
      <c r="EHN68" s="11"/>
      <c r="EHO68" s="11"/>
      <c r="EHP68" s="11"/>
      <c r="EHQ68" s="11"/>
      <c r="EHR68" s="11"/>
      <c r="EHS68" s="11"/>
      <c r="EHT68" s="11"/>
      <c r="EHU68" s="11"/>
      <c r="EHV68" s="11"/>
      <c r="EHW68" s="11"/>
      <c r="EHX68" s="11"/>
      <c r="EHY68" s="11"/>
      <c r="EHZ68" s="11"/>
      <c r="EIA68" s="11"/>
      <c r="EIB68" s="11"/>
      <c r="EIC68" s="11"/>
      <c r="EID68" s="11"/>
      <c r="EIE68" s="11"/>
      <c r="EIF68" s="11"/>
      <c r="EIG68" s="11"/>
      <c r="EIH68" s="11"/>
      <c r="EII68" s="11"/>
      <c r="EIJ68" s="11"/>
      <c r="EIK68" s="11"/>
      <c r="EIL68" s="11"/>
      <c r="EIM68" s="11"/>
      <c r="EIN68" s="11"/>
      <c r="EIO68" s="11"/>
      <c r="EIP68" s="11"/>
      <c r="EIQ68" s="11"/>
      <c r="EIR68" s="11"/>
      <c r="EIS68" s="11"/>
      <c r="EIT68" s="11"/>
      <c r="EIU68" s="11"/>
      <c r="EIV68" s="11"/>
      <c r="EIW68" s="11"/>
      <c r="EIX68" s="11"/>
      <c r="EIY68" s="11"/>
      <c r="EIZ68" s="11"/>
      <c r="EJA68" s="11"/>
      <c r="EJB68" s="11"/>
      <c r="EJC68" s="11"/>
      <c r="EJD68" s="11"/>
      <c r="EJE68" s="11"/>
      <c r="EJF68" s="11"/>
      <c r="EJG68" s="11"/>
      <c r="EJH68" s="11"/>
      <c r="EJI68" s="11"/>
      <c r="EJJ68" s="11"/>
      <c r="EJK68" s="11"/>
      <c r="EJL68" s="11"/>
      <c r="EJM68" s="11"/>
      <c r="EJN68" s="11"/>
      <c r="EJO68" s="11"/>
      <c r="EJP68" s="11"/>
      <c r="EJQ68" s="11"/>
      <c r="EJR68" s="11"/>
      <c r="EJS68" s="11"/>
      <c r="EJT68" s="11"/>
      <c r="EJU68" s="11"/>
      <c r="EJV68" s="11"/>
      <c r="EJW68" s="11"/>
      <c r="EJX68" s="11"/>
      <c r="EJY68" s="11"/>
      <c r="EJZ68" s="11"/>
      <c r="EKA68" s="11"/>
      <c r="EKB68" s="11"/>
      <c r="EKC68" s="11"/>
      <c r="EKD68" s="11"/>
      <c r="EKE68" s="11"/>
      <c r="EKF68" s="11"/>
      <c r="EKG68" s="11"/>
      <c r="EKH68" s="11"/>
      <c r="EKI68" s="11"/>
      <c r="EKJ68" s="11"/>
      <c r="EKK68" s="11"/>
      <c r="EKL68" s="11"/>
      <c r="EKM68" s="11"/>
      <c r="EKN68" s="11"/>
      <c r="EKO68" s="11"/>
      <c r="EKP68" s="11"/>
      <c r="EKQ68" s="11"/>
      <c r="EKR68" s="11"/>
      <c r="EKS68" s="11"/>
      <c r="EKT68" s="11"/>
      <c r="EKU68" s="11"/>
      <c r="EKV68" s="11"/>
      <c r="EKW68" s="11"/>
      <c r="EKX68" s="11"/>
      <c r="EKY68" s="11"/>
      <c r="EKZ68" s="11"/>
      <c r="ELA68" s="11"/>
      <c r="ELB68" s="11"/>
      <c r="ELC68" s="11"/>
      <c r="ELD68" s="11"/>
      <c r="ELE68" s="11"/>
      <c r="ELF68" s="11"/>
      <c r="ELG68" s="11"/>
      <c r="ELH68" s="11"/>
      <c r="ELI68" s="11"/>
      <c r="ELJ68" s="11"/>
      <c r="ELK68" s="11"/>
      <c r="ELL68" s="11"/>
      <c r="ELM68" s="11"/>
      <c r="ELN68" s="11"/>
      <c r="ELO68" s="11"/>
      <c r="ELP68" s="11"/>
      <c r="ELQ68" s="11"/>
      <c r="ELR68" s="11"/>
      <c r="ELS68" s="11"/>
      <c r="ELT68" s="11"/>
      <c r="ELU68" s="11"/>
      <c r="ELV68" s="11"/>
      <c r="ELW68" s="11"/>
      <c r="ELX68" s="11"/>
      <c r="ELY68" s="11"/>
      <c r="ELZ68" s="11"/>
      <c r="EMA68" s="11"/>
      <c r="EMB68" s="11"/>
      <c r="EMC68" s="11"/>
      <c r="EMD68" s="11"/>
      <c r="EME68" s="11"/>
      <c r="EMF68" s="11"/>
      <c r="EMG68" s="11"/>
      <c r="EMH68" s="11"/>
      <c r="EMI68" s="11"/>
      <c r="EMJ68" s="11"/>
      <c r="EMK68" s="11"/>
      <c r="EML68" s="11"/>
      <c r="EMM68" s="11"/>
      <c r="EMN68" s="11"/>
      <c r="EMO68" s="11"/>
      <c r="EMP68" s="11"/>
      <c r="EMQ68" s="11"/>
      <c r="EMR68" s="11"/>
      <c r="EMS68" s="11"/>
      <c r="EMT68" s="11"/>
      <c r="EMU68" s="11"/>
      <c r="EMV68" s="11"/>
      <c r="EMW68" s="11"/>
      <c r="EMX68" s="11"/>
      <c r="EMY68" s="11"/>
      <c r="EMZ68" s="11"/>
      <c r="ENA68" s="11"/>
      <c r="ENB68" s="11"/>
      <c r="ENC68" s="11"/>
      <c r="END68" s="11"/>
      <c r="ENE68" s="11"/>
      <c r="ENF68" s="11"/>
      <c r="ENG68" s="11"/>
      <c r="ENH68" s="11"/>
      <c r="ENI68" s="11"/>
      <c r="ENJ68" s="11"/>
      <c r="ENK68" s="11"/>
      <c r="ENL68" s="11"/>
      <c r="ENM68" s="11"/>
      <c r="ENN68" s="11"/>
      <c r="ENO68" s="11"/>
      <c r="ENP68" s="11"/>
      <c r="ENQ68" s="11"/>
      <c r="ENR68" s="11"/>
      <c r="ENS68" s="11"/>
      <c r="ENT68" s="11"/>
      <c r="ENU68" s="11"/>
      <c r="ENV68" s="11"/>
      <c r="ENW68" s="11"/>
      <c r="ENX68" s="11"/>
      <c r="ENY68" s="11"/>
      <c r="ENZ68" s="11"/>
      <c r="EOA68" s="11"/>
      <c r="EOB68" s="11"/>
      <c r="EOC68" s="11"/>
      <c r="EOD68" s="11"/>
      <c r="EOE68" s="11"/>
      <c r="EOF68" s="11"/>
      <c r="EOG68" s="11"/>
      <c r="EOH68" s="11"/>
      <c r="EOI68" s="11"/>
      <c r="EOJ68" s="11"/>
      <c r="EOK68" s="11"/>
      <c r="EOL68" s="11"/>
      <c r="EOM68" s="11"/>
      <c r="EON68" s="11"/>
      <c r="EOO68" s="11"/>
      <c r="EOP68" s="11"/>
      <c r="EOQ68" s="11"/>
      <c r="EOR68" s="11"/>
      <c r="EOS68" s="11"/>
      <c r="EOT68" s="11"/>
      <c r="EOU68" s="11"/>
      <c r="EOV68" s="11"/>
      <c r="EOW68" s="11"/>
      <c r="EOX68" s="11"/>
      <c r="EOY68" s="11"/>
      <c r="EOZ68" s="11"/>
      <c r="EPA68" s="11"/>
      <c r="EPB68" s="11"/>
      <c r="EPC68" s="11"/>
      <c r="EPD68" s="11"/>
      <c r="EPE68" s="11"/>
      <c r="EPF68" s="11"/>
      <c r="EPG68" s="11"/>
      <c r="EPH68" s="11"/>
      <c r="EPI68" s="11"/>
      <c r="EPJ68" s="11"/>
      <c r="EPK68" s="11"/>
      <c r="EPL68" s="11"/>
      <c r="EPM68" s="11"/>
      <c r="EPN68" s="11"/>
      <c r="EPO68" s="11"/>
      <c r="EPP68" s="11"/>
      <c r="EPQ68" s="11"/>
      <c r="EPR68" s="11"/>
      <c r="EPS68" s="11"/>
      <c r="EPT68" s="11"/>
      <c r="EPU68" s="11"/>
      <c r="EPV68" s="11"/>
      <c r="EPW68" s="11"/>
      <c r="EPX68" s="11"/>
      <c r="EPY68" s="11"/>
      <c r="EPZ68" s="11"/>
      <c r="EQA68" s="11"/>
      <c r="EQB68" s="11"/>
      <c r="EQC68" s="11"/>
      <c r="EQD68" s="11"/>
      <c r="EQE68" s="11"/>
      <c r="EQF68" s="11"/>
      <c r="EQG68" s="11"/>
      <c r="EQH68" s="11"/>
      <c r="EQI68" s="11"/>
      <c r="EQJ68" s="11"/>
      <c r="EQK68" s="11"/>
      <c r="EQL68" s="11"/>
      <c r="EQM68" s="11"/>
      <c r="EQN68" s="11"/>
      <c r="EQO68" s="11"/>
      <c r="EQP68" s="11"/>
      <c r="EQQ68" s="11"/>
      <c r="EQR68" s="11"/>
      <c r="EQS68" s="11"/>
      <c r="EQT68" s="11"/>
      <c r="EQU68" s="11"/>
      <c r="EQV68" s="11"/>
      <c r="EQW68" s="11"/>
      <c r="EQX68" s="11"/>
      <c r="EQY68" s="11"/>
      <c r="EQZ68" s="11"/>
      <c r="ERA68" s="11"/>
      <c r="ERB68" s="11"/>
      <c r="ERC68" s="11"/>
      <c r="ERD68" s="11"/>
      <c r="ERE68" s="11"/>
      <c r="ERF68" s="11"/>
      <c r="ERG68" s="11"/>
      <c r="ERH68" s="11"/>
      <c r="ERI68" s="11"/>
      <c r="ERJ68" s="11"/>
      <c r="ERK68" s="11"/>
      <c r="ERL68" s="11"/>
      <c r="ERM68" s="11"/>
      <c r="ERN68" s="11"/>
      <c r="ERO68" s="11"/>
      <c r="ERP68" s="11"/>
      <c r="ERQ68" s="11"/>
      <c r="ERR68" s="11"/>
      <c r="ERS68" s="11"/>
      <c r="ERT68" s="11"/>
      <c r="ERU68" s="11"/>
      <c r="ERV68" s="11"/>
      <c r="ERW68" s="11"/>
      <c r="ERX68" s="11"/>
      <c r="ERY68" s="11"/>
      <c r="ERZ68" s="11"/>
      <c r="ESA68" s="11"/>
      <c r="ESB68" s="11"/>
      <c r="ESC68" s="11"/>
      <c r="ESD68" s="11"/>
      <c r="ESE68" s="11"/>
      <c r="ESF68" s="11"/>
      <c r="ESG68" s="11"/>
      <c r="ESH68" s="11"/>
      <c r="ESI68" s="11"/>
      <c r="ESJ68" s="11"/>
      <c r="ESK68" s="11"/>
      <c r="ESL68" s="11"/>
      <c r="ESM68" s="11"/>
      <c r="ESN68" s="11"/>
      <c r="ESO68" s="11"/>
      <c r="ESP68" s="11"/>
      <c r="ESQ68" s="11"/>
      <c r="ESR68" s="11"/>
      <c r="ESS68" s="11"/>
      <c r="EST68" s="11"/>
      <c r="ESU68" s="11"/>
      <c r="ESV68" s="11"/>
      <c r="ESW68" s="11"/>
      <c r="ESX68" s="11"/>
      <c r="ESY68" s="11"/>
      <c r="ESZ68" s="11"/>
      <c r="ETA68" s="11"/>
      <c r="ETB68" s="11"/>
      <c r="ETC68" s="11"/>
      <c r="ETD68" s="11"/>
      <c r="ETE68" s="11"/>
      <c r="ETF68" s="11"/>
      <c r="ETG68" s="11"/>
      <c r="ETH68" s="11"/>
      <c r="ETI68" s="11"/>
      <c r="ETJ68" s="11"/>
      <c r="ETK68" s="11"/>
      <c r="ETL68" s="11"/>
      <c r="ETM68" s="11"/>
      <c r="ETN68" s="11"/>
      <c r="ETO68" s="11"/>
      <c r="ETP68" s="11"/>
      <c r="ETQ68" s="11"/>
      <c r="ETR68" s="11"/>
      <c r="ETS68" s="11"/>
      <c r="ETT68" s="11"/>
      <c r="ETU68" s="11"/>
      <c r="ETV68" s="11"/>
      <c r="ETW68" s="11"/>
      <c r="ETX68" s="11"/>
      <c r="ETY68" s="11"/>
      <c r="ETZ68" s="11"/>
      <c r="EUA68" s="11"/>
      <c r="EUB68" s="11"/>
      <c r="EUC68" s="11"/>
      <c r="EUD68" s="11"/>
      <c r="EUE68" s="11"/>
      <c r="EUF68" s="11"/>
      <c r="EUG68" s="11"/>
      <c r="EUH68" s="11"/>
      <c r="EUI68" s="11"/>
      <c r="EUJ68" s="11"/>
      <c r="EUK68" s="11"/>
      <c r="EUL68" s="11"/>
      <c r="EUM68" s="11"/>
      <c r="EUN68" s="11"/>
      <c r="EUO68" s="11"/>
      <c r="EUP68" s="11"/>
      <c r="EUQ68" s="11"/>
      <c r="EUR68" s="11"/>
      <c r="EUS68" s="11"/>
      <c r="EUT68" s="11"/>
      <c r="EUU68" s="11"/>
      <c r="EUV68" s="11"/>
      <c r="EUW68" s="11"/>
      <c r="EUX68" s="11"/>
      <c r="EUY68" s="11"/>
      <c r="EUZ68" s="11"/>
      <c r="EVA68" s="11"/>
      <c r="EVB68" s="11"/>
      <c r="EVC68" s="11"/>
      <c r="EVD68" s="11"/>
      <c r="EVE68" s="11"/>
      <c r="EVF68" s="11"/>
      <c r="EVG68" s="11"/>
      <c r="EVH68" s="11"/>
      <c r="EVI68" s="11"/>
      <c r="EVJ68" s="11"/>
      <c r="EVK68" s="11"/>
      <c r="EVL68" s="11"/>
      <c r="EVM68" s="11"/>
      <c r="EVN68" s="11"/>
      <c r="EVO68" s="11"/>
      <c r="EVP68" s="11"/>
      <c r="EVQ68" s="11"/>
      <c r="EVR68" s="11"/>
      <c r="EVS68" s="11"/>
      <c r="EVT68" s="11"/>
      <c r="EVU68" s="11"/>
      <c r="EVV68" s="11"/>
      <c r="EVW68" s="11"/>
      <c r="EVX68" s="11"/>
      <c r="EVY68" s="11"/>
      <c r="EVZ68" s="11"/>
      <c r="EWA68" s="11"/>
      <c r="EWB68" s="11"/>
      <c r="EWC68" s="11"/>
      <c r="EWD68" s="11"/>
      <c r="EWE68" s="11"/>
      <c r="EWF68" s="11"/>
      <c r="EWG68" s="11"/>
      <c r="EWH68" s="11"/>
      <c r="EWI68" s="11"/>
      <c r="EWJ68" s="11"/>
      <c r="EWK68" s="11"/>
      <c r="EWL68" s="11"/>
      <c r="EWM68" s="11"/>
      <c r="EWN68" s="11"/>
      <c r="EWO68" s="11"/>
      <c r="EWP68" s="11"/>
      <c r="EWQ68" s="11"/>
      <c r="EWR68" s="11"/>
      <c r="EWS68" s="11"/>
      <c r="EWT68" s="11"/>
      <c r="EWU68" s="11"/>
      <c r="EWV68" s="11"/>
      <c r="EWW68" s="11"/>
      <c r="EWX68" s="11"/>
      <c r="EWY68" s="11"/>
      <c r="EWZ68" s="11"/>
      <c r="EXA68" s="11"/>
      <c r="EXB68" s="11"/>
      <c r="EXC68" s="11"/>
      <c r="EXD68" s="11"/>
      <c r="EXE68" s="11"/>
      <c r="EXF68" s="11"/>
      <c r="EXG68" s="11"/>
      <c r="EXH68" s="11"/>
      <c r="EXI68" s="11"/>
      <c r="EXJ68" s="11"/>
      <c r="EXK68" s="11"/>
      <c r="EXL68" s="11"/>
      <c r="EXM68" s="11"/>
      <c r="EXN68" s="11"/>
      <c r="EXO68" s="11"/>
      <c r="EXP68" s="11"/>
      <c r="EXQ68" s="11"/>
      <c r="EXR68" s="11"/>
      <c r="EXS68" s="11"/>
      <c r="EXT68" s="11"/>
      <c r="EXU68" s="11"/>
      <c r="EXV68" s="11"/>
      <c r="EXW68" s="11"/>
      <c r="EXX68" s="11"/>
      <c r="EXY68" s="11"/>
      <c r="EXZ68" s="11"/>
      <c r="EYA68" s="11"/>
      <c r="EYB68" s="11"/>
      <c r="EYC68" s="11"/>
      <c r="EYD68" s="11"/>
      <c r="EYE68" s="11"/>
      <c r="EYF68" s="11"/>
      <c r="EYG68" s="11"/>
      <c r="EYH68" s="11"/>
      <c r="EYI68" s="11"/>
      <c r="EYJ68" s="11"/>
      <c r="EYK68" s="11"/>
      <c r="EYL68" s="11"/>
      <c r="EYM68" s="11"/>
      <c r="EYN68" s="11"/>
      <c r="EYO68" s="11"/>
      <c r="EYP68" s="11"/>
      <c r="EYQ68" s="11"/>
      <c r="EYR68" s="11"/>
      <c r="EYS68" s="11"/>
      <c r="EYT68" s="11"/>
      <c r="EYU68" s="11"/>
      <c r="EYV68" s="11"/>
      <c r="EYW68" s="11"/>
      <c r="EYX68" s="11"/>
      <c r="EYY68" s="11"/>
      <c r="EYZ68" s="11"/>
      <c r="EZA68" s="11"/>
      <c r="EZB68" s="11"/>
      <c r="EZC68" s="11"/>
      <c r="EZD68" s="11"/>
      <c r="EZE68" s="11"/>
      <c r="EZF68" s="11"/>
      <c r="EZG68" s="11"/>
      <c r="EZH68" s="11"/>
      <c r="EZI68" s="11"/>
      <c r="EZJ68" s="11"/>
      <c r="EZK68" s="11"/>
      <c r="EZL68" s="11"/>
      <c r="EZM68" s="11"/>
      <c r="EZN68" s="11"/>
      <c r="EZO68" s="11"/>
      <c r="EZP68" s="11"/>
      <c r="EZQ68" s="11"/>
      <c r="EZR68" s="11"/>
      <c r="EZS68" s="11"/>
      <c r="EZT68" s="11"/>
      <c r="EZU68" s="11"/>
      <c r="EZV68" s="11"/>
      <c r="EZW68" s="11"/>
      <c r="EZX68" s="11"/>
      <c r="EZY68" s="11"/>
      <c r="EZZ68" s="11"/>
      <c r="FAA68" s="11"/>
      <c r="FAB68" s="11"/>
      <c r="FAC68" s="11"/>
      <c r="FAD68" s="11"/>
      <c r="FAE68" s="11"/>
      <c r="FAF68" s="11"/>
      <c r="FAG68" s="11"/>
      <c r="FAH68" s="11"/>
      <c r="FAI68" s="11"/>
      <c r="FAJ68" s="11"/>
      <c r="FAK68" s="11"/>
      <c r="FAL68" s="11"/>
      <c r="FAM68" s="11"/>
      <c r="FAN68" s="11"/>
      <c r="FAO68" s="11"/>
      <c r="FAP68" s="11"/>
      <c r="FAQ68" s="11"/>
      <c r="FAR68" s="11"/>
      <c r="FAS68" s="11"/>
      <c r="FAT68" s="11"/>
      <c r="FAU68" s="11"/>
      <c r="FAV68" s="11"/>
      <c r="FAW68" s="11"/>
      <c r="FAX68" s="11"/>
      <c r="FAY68" s="11"/>
      <c r="FAZ68" s="11"/>
      <c r="FBA68" s="11"/>
      <c r="FBB68" s="11"/>
      <c r="FBC68" s="11"/>
      <c r="FBD68" s="11"/>
      <c r="FBE68" s="11"/>
      <c r="FBF68" s="11"/>
      <c r="FBG68" s="11"/>
      <c r="FBH68" s="11"/>
      <c r="FBI68" s="11"/>
      <c r="FBJ68" s="11"/>
      <c r="FBK68" s="11"/>
      <c r="FBL68" s="11"/>
      <c r="FBM68" s="11"/>
      <c r="FBN68" s="11"/>
      <c r="FBO68" s="11"/>
      <c r="FBP68" s="11"/>
      <c r="FBQ68" s="11"/>
      <c r="FBR68" s="11"/>
      <c r="FBS68" s="11"/>
      <c r="FBT68" s="11"/>
      <c r="FBU68" s="11"/>
      <c r="FBV68" s="11"/>
      <c r="FBW68" s="11"/>
      <c r="FBX68" s="11"/>
      <c r="FBY68" s="11"/>
      <c r="FBZ68" s="11"/>
      <c r="FCA68" s="11"/>
      <c r="FCB68" s="11"/>
      <c r="FCC68" s="11"/>
      <c r="FCD68" s="11"/>
      <c r="FCE68" s="11"/>
      <c r="FCF68" s="11"/>
      <c r="FCG68" s="11"/>
      <c r="FCH68" s="11"/>
      <c r="FCI68" s="11"/>
      <c r="FCJ68" s="11"/>
      <c r="FCK68" s="11"/>
      <c r="FCL68" s="11"/>
      <c r="FCM68" s="11"/>
      <c r="FCN68" s="11"/>
      <c r="FCO68" s="11"/>
      <c r="FCP68" s="11"/>
      <c r="FCQ68" s="11"/>
      <c r="FCR68" s="11"/>
      <c r="FCS68" s="11"/>
      <c r="FCT68" s="11"/>
      <c r="FCU68" s="11"/>
      <c r="FCV68" s="11"/>
      <c r="FCW68" s="11"/>
      <c r="FCX68" s="11"/>
      <c r="FCY68" s="11"/>
      <c r="FCZ68" s="11"/>
      <c r="FDA68" s="11"/>
      <c r="FDB68" s="11"/>
      <c r="FDC68" s="11"/>
      <c r="FDD68" s="11"/>
      <c r="FDE68" s="11"/>
      <c r="FDF68" s="11"/>
      <c r="FDG68" s="11"/>
      <c r="FDH68" s="11"/>
      <c r="FDI68" s="11"/>
      <c r="FDJ68" s="11"/>
      <c r="FDK68" s="11"/>
      <c r="FDL68" s="11"/>
      <c r="FDM68" s="11"/>
      <c r="FDN68" s="11"/>
      <c r="FDO68" s="11"/>
      <c r="FDP68" s="11"/>
      <c r="FDQ68" s="11"/>
      <c r="FDR68" s="11"/>
      <c r="FDS68" s="11"/>
      <c r="FDT68" s="11"/>
      <c r="FDU68" s="11"/>
      <c r="FDV68" s="11"/>
      <c r="FDW68" s="11"/>
      <c r="FDX68" s="11"/>
      <c r="FDY68" s="11"/>
      <c r="FDZ68" s="11"/>
      <c r="FEA68" s="11"/>
      <c r="FEB68" s="11"/>
      <c r="FEC68" s="11"/>
      <c r="FED68" s="11"/>
      <c r="FEE68" s="11"/>
      <c r="FEF68" s="11"/>
      <c r="FEG68" s="11"/>
      <c r="FEH68" s="11"/>
      <c r="FEI68" s="11"/>
      <c r="FEJ68" s="11"/>
      <c r="FEK68" s="11"/>
      <c r="FEL68" s="11"/>
      <c r="FEM68" s="11"/>
      <c r="FEN68" s="11"/>
      <c r="FEO68" s="11"/>
      <c r="FEP68" s="11"/>
      <c r="FEQ68" s="11"/>
      <c r="FER68" s="11"/>
      <c r="FES68" s="11"/>
      <c r="FET68" s="11"/>
      <c r="FEU68" s="11"/>
      <c r="FEV68" s="11"/>
      <c r="FEW68" s="11"/>
      <c r="FEX68" s="11"/>
      <c r="FEY68" s="11"/>
      <c r="FEZ68" s="11"/>
      <c r="FFA68" s="11"/>
      <c r="FFB68" s="11"/>
      <c r="FFC68" s="11"/>
      <c r="FFD68" s="11"/>
      <c r="FFE68" s="11"/>
      <c r="FFF68" s="11"/>
      <c r="FFG68" s="11"/>
      <c r="FFH68" s="11"/>
      <c r="FFI68" s="11"/>
      <c r="FFJ68" s="11"/>
      <c r="FFK68" s="11"/>
      <c r="FFL68" s="11"/>
      <c r="FFM68" s="11"/>
      <c r="FFN68" s="11"/>
      <c r="FFO68" s="11"/>
      <c r="FFP68" s="11"/>
      <c r="FFQ68" s="11"/>
      <c r="FFR68" s="11"/>
      <c r="FFS68" s="11"/>
      <c r="FFT68" s="11"/>
      <c r="FFU68" s="11"/>
      <c r="FFV68" s="11"/>
      <c r="FFW68" s="11"/>
      <c r="FFX68" s="11"/>
      <c r="FFY68" s="11"/>
      <c r="FFZ68" s="11"/>
      <c r="FGA68" s="11"/>
      <c r="FGB68" s="11"/>
      <c r="FGC68" s="11"/>
      <c r="FGD68" s="11"/>
      <c r="FGE68" s="11"/>
      <c r="FGF68" s="11"/>
      <c r="FGG68" s="11"/>
      <c r="FGH68" s="11"/>
      <c r="FGI68" s="11"/>
      <c r="FGJ68" s="11"/>
      <c r="FGK68" s="11"/>
      <c r="FGL68" s="11"/>
      <c r="FGM68" s="11"/>
      <c r="FGN68" s="11"/>
      <c r="FGO68" s="11"/>
      <c r="FGP68" s="11"/>
      <c r="FGQ68" s="11"/>
      <c r="FGR68" s="11"/>
      <c r="FGS68" s="11"/>
      <c r="FGT68" s="11"/>
      <c r="FGU68" s="11"/>
      <c r="FGV68" s="11"/>
      <c r="FGW68" s="11"/>
      <c r="FGX68" s="11"/>
      <c r="FGY68" s="11"/>
      <c r="FGZ68" s="11"/>
      <c r="FHA68" s="11"/>
      <c r="FHB68" s="11"/>
      <c r="FHC68" s="11"/>
      <c r="FHD68" s="11"/>
      <c r="FHE68" s="11"/>
      <c r="FHF68" s="11"/>
      <c r="FHG68" s="11"/>
      <c r="FHH68" s="11"/>
      <c r="FHI68" s="11"/>
      <c r="FHJ68" s="11"/>
      <c r="FHK68" s="11"/>
      <c r="FHL68" s="11"/>
      <c r="FHM68" s="11"/>
      <c r="FHN68" s="11"/>
      <c r="FHO68" s="11"/>
      <c r="FHP68" s="11"/>
      <c r="FHQ68" s="11"/>
      <c r="FHR68" s="11"/>
      <c r="FHS68" s="11"/>
      <c r="FHT68" s="11"/>
      <c r="FHU68" s="11"/>
      <c r="FHV68" s="11"/>
      <c r="FHW68" s="11"/>
      <c r="FHX68" s="11"/>
      <c r="FHY68" s="11"/>
      <c r="FHZ68" s="11"/>
      <c r="FIA68" s="11"/>
      <c r="FIB68" s="11"/>
      <c r="FIC68" s="11"/>
      <c r="FID68" s="11"/>
      <c r="FIE68" s="11"/>
      <c r="FIF68" s="11"/>
      <c r="FIG68" s="11"/>
      <c r="FIH68" s="11"/>
      <c r="FII68" s="11"/>
      <c r="FIJ68" s="11"/>
      <c r="FIK68" s="11"/>
      <c r="FIL68" s="11"/>
      <c r="FIM68" s="11"/>
      <c r="FIN68" s="11"/>
      <c r="FIO68" s="11"/>
      <c r="FIP68" s="11"/>
      <c r="FIQ68" s="11"/>
      <c r="FIR68" s="11"/>
      <c r="FIS68" s="11"/>
      <c r="FIT68" s="11"/>
      <c r="FIU68" s="11"/>
      <c r="FIV68" s="11"/>
      <c r="FIW68" s="11"/>
      <c r="FIX68" s="11"/>
      <c r="FIY68" s="11"/>
      <c r="FIZ68" s="11"/>
      <c r="FJA68" s="11"/>
      <c r="FJB68" s="11"/>
      <c r="FJC68" s="11"/>
      <c r="FJD68" s="11"/>
      <c r="FJE68" s="11"/>
      <c r="FJF68" s="11"/>
      <c r="FJG68" s="11"/>
      <c r="FJH68" s="11"/>
      <c r="FJI68" s="11"/>
      <c r="FJJ68" s="11"/>
      <c r="FJK68" s="11"/>
      <c r="FJL68" s="11"/>
      <c r="FJM68" s="11"/>
      <c r="FJN68" s="11"/>
      <c r="FJO68" s="11"/>
      <c r="FJP68" s="11"/>
      <c r="FJQ68" s="11"/>
      <c r="FJR68" s="11"/>
      <c r="FJS68" s="11"/>
      <c r="FJT68" s="11"/>
      <c r="FJU68" s="11"/>
      <c r="FJV68" s="11"/>
      <c r="FJW68" s="11"/>
      <c r="FJX68" s="11"/>
      <c r="FJY68" s="11"/>
      <c r="FJZ68" s="11"/>
      <c r="FKA68" s="11"/>
      <c r="FKB68" s="11"/>
      <c r="FKC68" s="11"/>
      <c r="FKD68" s="11"/>
      <c r="FKE68" s="11"/>
      <c r="FKF68" s="11"/>
      <c r="FKG68" s="11"/>
      <c r="FKH68" s="11"/>
      <c r="FKI68" s="11"/>
      <c r="FKJ68" s="11"/>
      <c r="FKK68" s="11"/>
      <c r="FKL68" s="11"/>
      <c r="FKM68" s="11"/>
      <c r="FKN68" s="11"/>
      <c r="FKO68" s="11"/>
      <c r="FKP68" s="11"/>
      <c r="FKQ68" s="11"/>
      <c r="FKR68" s="11"/>
      <c r="FKS68" s="11"/>
      <c r="FKT68" s="11"/>
      <c r="FKU68" s="11"/>
      <c r="FKV68" s="11"/>
      <c r="FKW68" s="11"/>
      <c r="FKX68" s="11"/>
      <c r="FKY68" s="11"/>
      <c r="FKZ68" s="11"/>
      <c r="FLA68" s="11"/>
      <c r="FLB68" s="11"/>
      <c r="FLC68" s="11"/>
      <c r="FLD68" s="11"/>
      <c r="FLE68" s="11"/>
      <c r="FLF68" s="11"/>
      <c r="FLG68" s="11"/>
      <c r="FLH68" s="11"/>
      <c r="FLI68" s="11"/>
      <c r="FLJ68" s="11"/>
      <c r="FLK68" s="11"/>
      <c r="FLL68" s="11"/>
      <c r="FLM68" s="11"/>
      <c r="FLN68" s="11"/>
      <c r="FLO68" s="11"/>
      <c r="FLP68" s="11"/>
      <c r="FLQ68" s="11"/>
      <c r="FLR68" s="11"/>
      <c r="FLS68" s="11"/>
      <c r="FLT68" s="11"/>
      <c r="FLU68" s="11"/>
      <c r="FLV68" s="11"/>
      <c r="FLW68" s="11"/>
      <c r="FLX68" s="11"/>
      <c r="FLY68" s="11"/>
      <c r="FLZ68" s="11"/>
      <c r="FMA68" s="11"/>
      <c r="FMB68" s="11"/>
      <c r="FMC68" s="11"/>
      <c r="FMD68" s="11"/>
      <c r="FME68" s="11"/>
      <c r="FMF68" s="11"/>
      <c r="FMG68" s="11"/>
      <c r="FMH68" s="11"/>
      <c r="FMI68" s="11"/>
      <c r="FMJ68" s="11"/>
      <c r="FMK68" s="11"/>
      <c r="FML68" s="11"/>
      <c r="FMM68" s="11"/>
      <c r="FMN68" s="11"/>
      <c r="FMO68" s="11"/>
      <c r="FMP68" s="11"/>
      <c r="FMQ68" s="11"/>
      <c r="FMR68" s="11"/>
      <c r="FMS68" s="11"/>
      <c r="FMT68" s="11"/>
      <c r="FMU68" s="11"/>
      <c r="FMV68" s="11"/>
      <c r="FMW68" s="11"/>
      <c r="FMX68" s="11"/>
      <c r="FMY68" s="11"/>
      <c r="FMZ68" s="11"/>
      <c r="FNA68" s="11"/>
      <c r="FNB68" s="11"/>
      <c r="FNC68" s="11"/>
      <c r="FND68" s="11"/>
      <c r="FNE68" s="11"/>
      <c r="FNF68" s="11"/>
      <c r="FNG68" s="11"/>
      <c r="FNH68" s="11"/>
      <c r="FNI68" s="11"/>
      <c r="FNJ68" s="11"/>
      <c r="FNK68" s="11"/>
      <c r="FNL68" s="11"/>
      <c r="FNM68" s="11"/>
      <c r="FNN68" s="11"/>
      <c r="FNO68" s="11"/>
      <c r="FNP68" s="11"/>
      <c r="FNQ68" s="11"/>
      <c r="FNR68" s="11"/>
      <c r="FNS68" s="11"/>
      <c r="FNT68" s="11"/>
      <c r="FNU68" s="11"/>
      <c r="FNV68" s="11"/>
      <c r="FNW68" s="11"/>
      <c r="FNX68" s="11"/>
      <c r="FNY68" s="11"/>
      <c r="FNZ68" s="11"/>
      <c r="FOA68" s="11"/>
      <c r="FOB68" s="11"/>
      <c r="FOC68" s="11"/>
      <c r="FOD68" s="11"/>
      <c r="FOE68" s="11"/>
      <c r="FOF68" s="11"/>
      <c r="FOG68" s="11"/>
      <c r="FOH68" s="11"/>
      <c r="FOI68" s="11"/>
      <c r="FOJ68" s="11"/>
      <c r="FOK68" s="11"/>
      <c r="FOL68" s="11"/>
      <c r="FOM68" s="11"/>
      <c r="FON68" s="11"/>
      <c r="FOO68" s="11"/>
      <c r="FOP68" s="11"/>
      <c r="FOQ68" s="11"/>
      <c r="FOR68" s="11"/>
      <c r="FOS68" s="11"/>
      <c r="FOT68" s="11"/>
      <c r="FOU68" s="11"/>
      <c r="FOV68" s="11"/>
      <c r="FOW68" s="11"/>
      <c r="FOX68" s="11"/>
      <c r="FOY68" s="11"/>
      <c r="FOZ68" s="11"/>
      <c r="FPA68" s="11"/>
      <c r="FPB68" s="11"/>
      <c r="FPC68" s="11"/>
      <c r="FPD68" s="11"/>
      <c r="FPE68" s="11"/>
      <c r="FPF68" s="11"/>
      <c r="FPG68" s="11"/>
      <c r="FPH68" s="11"/>
      <c r="FPI68" s="11"/>
      <c r="FPJ68" s="11"/>
      <c r="FPK68" s="11"/>
      <c r="FPL68" s="11"/>
      <c r="FPM68" s="11"/>
      <c r="FPN68" s="11"/>
      <c r="FPO68" s="11"/>
      <c r="FPP68" s="11"/>
      <c r="FPQ68" s="11"/>
      <c r="FPR68" s="11"/>
      <c r="FPS68" s="11"/>
      <c r="FPT68" s="11"/>
      <c r="FPU68" s="11"/>
      <c r="FPV68" s="11"/>
      <c r="FPW68" s="11"/>
      <c r="FPX68" s="11"/>
      <c r="FPY68" s="11"/>
      <c r="FPZ68" s="11"/>
      <c r="FQA68" s="11"/>
      <c r="FQB68" s="11"/>
      <c r="FQC68" s="11"/>
      <c r="FQD68" s="11"/>
      <c r="FQE68" s="11"/>
      <c r="FQF68" s="11"/>
      <c r="FQG68" s="11"/>
      <c r="FQH68" s="11"/>
      <c r="FQI68" s="11"/>
      <c r="FQJ68" s="11"/>
      <c r="FQK68" s="11"/>
      <c r="FQL68" s="11"/>
      <c r="FQM68" s="11"/>
      <c r="FQN68" s="11"/>
      <c r="FQO68" s="11"/>
      <c r="FQP68" s="11"/>
      <c r="FQQ68" s="11"/>
      <c r="FQR68" s="11"/>
      <c r="FQS68" s="11"/>
      <c r="FQT68" s="11"/>
      <c r="FQU68" s="11"/>
      <c r="FQV68" s="11"/>
      <c r="FQW68" s="11"/>
      <c r="FQX68" s="11"/>
      <c r="FQY68" s="11"/>
      <c r="FQZ68" s="11"/>
      <c r="FRA68" s="11"/>
      <c r="FRB68" s="11"/>
      <c r="FRC68" s="11"/>
      <c r="FRD68" s="11"/>
      <c r="FRE68" s="11"/>
      <c r="FRF68" s="11"/>
      <c r="FRG68" s="11"/>
      <c r="FRH68" s="11"/>
      <c r="FRI68" s="11"/>
      <c r="FRJ68" s="11"/>
      <c r="FRK68" s="11"/>
      <c r="FRL68" s="11"/>
      <c r="FRM68" s="11"/>
      <c r="FRN68" s="11"/>
      <c r="FRO68" s="11"/>
      <c r="FRP68" s="11"/>
      <c r="FRQ68" s="11"/>
      <c r="FRR68" s="11"/>
      <c r="FRS68" s="11"/>
      <c r="FRT68" s="11"/>
      <c r="FRU68" s="11"/>
      <c r="FRV68" s="11"/>
      <c r="FRW68" s="11"/>
      <c r="FRX68" s="11"/>
      <c r="FRY68" s="11"/>
      <c r="FRZ68" s="11"/>
      <c r="FSA68" s="11"/>
      <c r="FSB68" s="11"/>
      <c r="FSC68" s="11"/>
      <c r="FSD68" s="11"/>
      <c r="FSE68" s="11"/>
      <c r="FSF68" s="11"/>
      <c r="FSG68" s="11"/>
      <c r="FSH68" s="11"/>
      <c r="FSI68" s="11"/>
      <c r="FSJ68" s="11"/>
      <c r="FSK68" s="11"/>
      <c r="FSL68" s="11"/>
      <c r="FSM68" s="11"/>
      <c r="FSN68" s="11"/>
      <c r="FSO68" s="11"/>
      <c r="FSP68" s="11"/>
      <c r="FSQ68" s="11"/>
      <c r="FSR68" s="11"/>
      <c r="FSS68" s="11"/>
      <c r="FST68" s="11"/>
      <c r="FSU68" s="11"/>
      <c r="FSV68" s="11"/>
      <c r="FSW68" s="11"/>
      <c r="FSX68" s="11"/>
      <c r="FSY68" s="11"/>
      <c r="FSZ68" s="11"/>
      <c r="FTA68" s="11"/>
      <c r="FTB68" s="11"/>
      <c r="FTC68" s="11"/>
      <c r="FTD68" s="11"/>
      <c r="FTE68" s="11"/>
      <c r="FTF68" s="11"/>
      <c r="FTG68" s="11"/>
      <c r="FTH68" s="11"/>
      <c r="FTI68" s="11"/>
      <c r="FTJ68" s="11"/>
      <c r="FTK68" s="11"/>
      <c r="FTL68" s="11"/>
      <c r="FTM68" s="11"/>
      <c r="FTN68" s="11"/>
      <c r="FTO68" s="11"/>
      <c r="FTP68" s="11"/>
      <c r="FTQ68" s="11"/>
      <c r="FTR68" s="11"/>
      <c r="FTS68" s="11"/>
      <c r="FTT68" s="11"/>
      <c r="FTU68" s="11"/>
      <c r="FTV68" s="11"/>
      <c r="FTW68" s="11"/>
      <c r="FTX68" s="11"/>
      <c r="FTY68" s="11"/>
      <c r="FTZ68" s="11"/>
      <c r="FUA68" s="11"/>
      <c r="FUB68" s="11"/>
      <c r="FUC68" s="11"/>
      <c r="FUD68" s="11"/>
      <c r="FUE68" s="11"/>
      <c r="FUF68" s="11"/>
      <c r="FUG68" s="11"/>
      <c r="FUH68" s="11"/>
      <c r="FUI68" s="11"/>
      <c r="FUJ68" s="11"/>
      <c r="FUK68" s="11"/>
      <c r="FUL68" s="11"/>
      <c r="FUM68" s="11"/>
      <c r="FUN68" s="11"/>
      <c r="FUO68" s="11"/>
      <c r="FUP68" s="11"/>
      <c r="FUQ68" s="11"/>
      <c r="FUR68" s="11"/>
      <c r="FUS68" s="11"/>
      <c r="FUT68" s="11"/>
      <c r="FUU68" s="11"/>
      <c r="FUV68" s="11"/>
      <c r="FUW68" s="11"/>
      <c r="FUX68" s="11"/>
      <c r="FUY68" s="11"/>
      <c r="FUZ68" s="11"/>
      <c r="FVA68" s="11"/>
      <c r="FVB68" s="11"/>
      <c r="FVC68" s="11"/>
      <c r="FVD68" s="11"/>
      <c r="FVE68" s="11"/>
      <c r="FVF68" s="11"/>
      <c r="FVG68" s="11"/>
      <c r="FVH68" s="11"/>
      <c r="FVI68" s="11"/>
      <c r="FVJ68" s="11"/>
      <c r="FVK68" s="11"/>
      <c r="FVL68" s="11"/>
      <c r="FVM68" s="11"/>
      <c r="FVN68" s="11"/>
      <c r="FVO68" s="11"/>
      <c r="FVP68" s="11"/>
      <c r="FVQ68" s="11"/>
      <c r="FVR68" s="11"/>
      <c r="FVS68" s="11"/>
      <c r="FVT68" s="11"/>
      <c r="FVU68" s="11"/>
      <c r="FVV68" s="11"/>
      <c r="FVW68" s="11"/>
      <c r="FVX68" s="11"/>
      <c r="FVY68" s="11"/>
      <c r="FVZ68" s="11"/>
      <c r="FWA68" s="11"/>
      <c r="FWB68" s="11"/>
      <c r="FWC68" s="11"/>
      <c r="FWD68" s="11"/>
      <c r="FWE68" s="11"/>
      <c r="FWF68" s="11"/>
      <c r="FWG68" s="11"/>
      <c r="FWH68" s="11"/>
      <c r="FWI68" s="11"/>
      <c r="FWJ68" s="11"/>
      <c r="FWK68" s="11"/>
      <c r="FWL68" s="11"/>
      <c r="FWM68" s="11"/>
      <c r="FWN68" s="11"/>
      <c r="FWO68" s="11"/>
      <c r="FWP68" s="11"/>
      <c r="FWQ68" s="11"/>
      <c r="FWR68" s="11"/>
      <c r="FWS68" s="11"/>
      <c r="FWT68" s="11"/>
      <c r="FWU68" s="11"/>
      <c r="FWV68" s="11"/>
      <c r="FWW68" s="11"/>
      <c r="FWX68" s="11"/>
      <c r="FWY68" s="11"/>
      <c r="FWZ68" s="11"/>
      <c r="FXA68" s="11"/>
      <c r="FXB68" s="11"/>
      <c r="FXC68" s="11"/>
      <c r="FXD68" s="11"/>
      <c r="FXE68" s="11"/>
      <c r="FXF68" s="11"/>
      <c r="FXG68" s="11"/>
      <c r="FXH68" s="11"/>
      <c r="FXI68" s="11"/>
      <c r="FXJ68" s="11"/>
      <c r="FXK68" s="11"/>
      <c r="FXL68" s="11"/>
      <c r="FXM68" s="11"/>
      <c r="FXN68" s="11"/>
      <c r="FXO68" s="11"/>
      <c r="FXP68" s="11"/>
      <c r="FXQ68" s="11"/>
      <c r="FXR68" s="11"/>
      <c r="FXS68" s="11"/>
      <c r="FXT68" s="11"/>
      <c r="FXU68" s="11"/>
      <c r="FXV68" s="11"/>
      <c r="FXW68" s="11"/>
      <c r="FXX68" s="11"/>
      <c r="FXY68" s="11"/>
      <c r="FXZ68" s="11"/>
      <c r="FYA68" s="11"/>
      <c r="FYB68" s="11"/>
      <c r="FYC68" s="11"/>
      <c r="FYD68" s="11"/>
      <c r="FYE68" s="11"/>
      <c r="FYF68" s="11"/>
      <c r="FYG68" s="11"/>
      <c r="FYH68" s="11"/>
      <c r="FYI68" s="11"/>
      <c r="FYJ68" s="11"/>
      <c r="FYK68" s="11"/>
      <c r="FYL68" s="11"/>
      <c r="FYM68" s="11"/>
      <c r="FYN68" s="11"/>
      <c r="FYO68" s="11"/>
      <c r="FYP68" s="11"/>
      <c r="FYQ68" s="11"/>
      <c r="FYR68" s="11"/>
      <c r="FYS68" s="11"/>
      <c r="FYT68" s="11"/>
      <c r="FYU68" s="11"/>
      <c r="FYV68" s="11"/>
      <c r="FYW68" s="11"/>
      <c r="FYX68" s="11"/>
      <c r="FYY68" s="11"/>
      <c r="FYZ68" s="11"/>
      <c r="FZA68" s="11"/>
      <c r="FZB68" s="11"/>
      <c r="FZC68" s="11"/>
      <c r="FZD68" s="11"/>
      <c r="FZE68" s="11"/>
      <c r="FZF68" s="11"/>
      <c r="FZG68" s="11"/>
      <c r="FZH68" s="11"/>
      <c r="FZI68" s="11"/>
      <c r="FZJ68" s="11"/>
      <c r="FZK68" s="11"/>
      <c r="FZL68" s="11"/>
      <c r="FZM68" s="11"/>
      <c r="FZN68" s="11"/>
      <c r="FZO68" s="11"/>
      <c r="FZP68" s="11"/>
      <c r="FZQ68" s="11"/>
      <c r="FZR68" s="11"/>
      <c r="FZS68" s="11"/>
      <c r="FZT68" s="11"/>
      <c r="FZU68" s="11"/>
      <c r="FZV68" s="11"/>
      <c r="FZW68" s="11"/>
      <c r="FZX68" s="11"/>
      <c r="FZY68" s="11"/>
      <c r="FZZ68" s="11"/>
      <c r="GAA68" s="11"/>
      <c r="GAB68" s="11"/>
      <c r="GAC68" s="11"/>
      <c r="GAD68" s="11"/>
      <c r="GAE68" s="11"/>
      <c r="GAF68" s="11"/>
      <c r="GAG68" s="11"/>
      <c r="GAH68" s="11"/>
      <c r="GAI68" s="11"/>
      <c r="GAJ68" s="11"/>
      <c r="GAK68" s="11"/>
      <c r="GAL68" s="11"/>
      <c r="GAM68" s="11"/>
      <c r="GAN68" s="11"/>
      <c r="GAO68" s="11"/>
      <c r="GAP68" s="11"/>
      <c r="GAQ68" s="11"/>
      <c r="GAR68" s="11"/>
      <c r="GAS68" s="11"/>
      <c r="GAT68" s="11"/>
      <c r="GAU68" s="11"/>
      <c r="GAV68" s="11"/>
      <c r="GAW68" s="11"/>
      <c r="GAX68" s="11"/>
      <c r="GAY68" s="11"/>
      <c r="GAZ68" s="11"/>
      <c r="GBA68" s="11"/>
      <c r="GBB68" s="11"/>
      <c r="GBC68" s="11"/>
      <c r="GBD68" s="11"/>
      <c r="GBE68" s="11"/>
      <c r="GBF68" s="11"/>
      <c r="GBG68" s="11"/>
      <c r="GBH68" s="11"/>
      <c r="GBI68" s="11"/>
      <c r="GBJ68" s="11"/>
      <c r="GBK68" s="11"/>
      <c r="GBL68" s="11"/>
      <c r="GBM68" s="11"/>
      <c r="GBN68" s="11"/>
      <c r="GBO68" s="11"/>
      <c r="GBP68" s="11"/>
      <c r="GBQ68" s="11"/>
      <c r="GBR68" s="11"/>
      <c r="GBS68" s="11"/>
      <c r="GBT68" s="11"/>
      <c r="GBU68" s="11"/>
      <c r="GBV68" s="11"/>
      <c r="GBW68" s="11"/>
      <c r="GBX68" s="11"/>
      <c r="GBY68" s="11"/>
      <c r="GBZ68" s="11"/>
      <c r="GCA68" s="11"/>
      <c r="GCB68" s="11"/>
      <c r="GCC68" s="11"/>
      <c r="GCD68" s="11"/>
      <c r="GCE68" s="11"/>
      <c r="GCF68" s="11"/>
      <c r="GCG68" s="11"/>
      <c r="GCH68" s="11"/>
      <c r="GCI68" s="11"/>
      <c r="GCJ68" s="11"/>
      <c r="GCK68" s="11"/>
      <c r="GCL68" s="11"/>
      <c r="GCM68" s="11"/>
      <c r="GCN68" s="11"/>
      <c r="GCO68" s="11"/>
      <c r="GCP68" s="11"/>
      <c r="GCQ68" s="11"/>
      <c r="GCR68" s="11"/>
      <c r="GCS68" s="11"/>
      <c r="GCT68" s="11"/>
      <c r="GCU68" s="11"/>
      <c r="GCV68" s="11"/>
      <c r="GCW68" s="11"/>
      <c r="GCX68" s="11"/>
      <c r="GCY68" s="11"/>
      <c r="GCZ68" s="11"/>
      <c r="GDA68" s="11"/>
      <c r="GDB68" s="11"/>
      <c r="GDC68" s="11"/>
      <c r="GDD68" s="11"/>
      <c r="GDE68" s="11"/>
      <c r="GDF68" s="11"/>
      <c r="GDG68" s="11"/>
      <c r="GDH68" s="11"/>
      <c r="GDI68" s="11"/>
      <c r="GDJ68" s="11"/>
      <c r="GDK68" s="11"/>
      <c r="GDL68" s="11"/>
      <c r="GDM68" s="11"/>
      <c r="GDN68" s="11"/>
      <c r="GDO68" s="11"/>
      <c r="GDP68" s="11"/>
      <c r="GDQ68" s="11"/>
      <c r="GDR68" s="11"/>
      <c r="GDS68" s="11"/>
      <c r="GDT68" s="11"/>
      <c r="GDU68" s="11"/>
      <c r="GDV68" s="11"/>
      <c r="GDW68" s="11"/>
      <c r="GDX68" s="11"/>
      <c r="GDY68" s="11"/>
      <c r="GDZ68" s="11"/>
      <c r="GEA68" s="11"/>
      <c r="GEB68" s="11"/>
      <c r="GEC68" s="11"/>
      <c r="GED68" s="11"/>
      <c r="GEE68" s="11"/>
      <c r="GEF68" s="11"/>
      <c r="GEG68" s="11"/>
      <c r="GEH68" s="11"/>
      <c r="GEI68" s="11"/>
      <c r="GEJ68" s="11"/>
      <c r="GEK68" s="11"/>
      <c r="GEL68" s="11"/>
      <c r="GEM68" s="11"/>
      <c r="GEN68" s="11"/>
      <c r="GEO68" s="11"/>
      <c r="GEP68" s="11"/>
      <c r="GEQ68" s="11"/>
      <c r="GER68" s="11"/>
      <c r="GES68" s="11"/>
      <c r="GET68" s="11"/>
      <c r="GEU68" s="11"/>
      <c r="GEV68" s="11"/>
      <c r="GEW68" s="11"/>
      <c r="GEX68" s="11"/>
      <c r="GEY68" s="11"/>
      <c r="GEZ68" s="11"/>
      <c r="GFA68" s="11"/>
      <c r="GFB68" s="11"/>
      <c r="GFC68" s="11"/>
      <c r="GFD68" s="11"/>
      <c r="GFE68" s="11"/>
      <c r="GFF68" s="11"/>
      <c r="GFG68" s="11"/>
      <c r="GFH68" s="11"/>
      <c r="GFI68" s="11"/>
      <c r="GFJ68" s="11"/>
      <c r="GFK68" s="11"/>
      <c r="GFL68" s="11"/>
      <c r="GFM68" s="11"/>
      <c r="GFN68" s="11"/>
      <c r="GFO68" s="11"/>
      <c r="GFP68" s="11"/>
      <c r="GFQ68" s="11"/>
      <c r="GFR68" s="11"/>
      <c r="GFS68" s="11"/>
      <c r="GFT68" s="11"/>
      <c r="GFU68" s="11"/>
      <c r="GFV68" s="11"/>
      <c r="GFW68" s="11"/>
      <c r="GFX68" s="11"/>
      <c r="GFY68" s="11"/>
      <c r="GFZ68" s="11"/>
      <c r="GGA68" s="11"/>
      <c r="GGB68" s="11"/>
      <c r="GGC68" s="11"/>
      <c r="GGD68" s="11"/>
      <c r="GGE68" s="11"/>
      <c r="GGF68" s="11"/>
      <c r="GGG68" s="11"/>
      <c r="GGH68" s="11"/>
      <c r="GGI68" s="11"/>
      <c r="GGJ68" s="11"/>
      <c r="GGK68" s="11"/>
      <c r="GGL68" s="11"/>
      <c r="GGM68" s="11"/>
      <c r="GGN68" s="11"/>
      <c r="GGO68" s="11"/>
      <c r="GGP68" s="11"/>
      <c r="GGQ68" s="11"/>
      <c r="GGR68" s="11"/>
      <c r="GGS68" s="11"/>
      <c r="GGT68" s="11"/>
      <c r="GGU68" s="11"/>
      <c r="GGV68" s="11"/>
      <c r="GGW68" s="11"/>
      <c r="GGX68" s="11"/>
      <c r="GGY68" s="11"/>
      <c r="GGZ68" s="11"/>
      <c r="GHA68" s="11"/>
      <c r="GHB68" s="11"/>
      <c r="GHC68" s="11"/>
      <c r="GHD68" s="11"/>
      <c r="GHE68" s="11"/>
      <c r="GHF68" s="11"/>
      <c r="GHG68" s="11"/>
      <c r="GHH68" s="11"/>
      <c r="GHI68" s="11"/>
      <c r="GHJ68" s="11"/>
      <c r="GHK68" s="11"/>
      <c r="GHL68" s="11"/>
      <c r="GHM68" s="11"/>
      <c r="GHN68" s="11"/>
      <c r="GHO68" s="11"/>
      <c r="GHP68" s="11"/>
      <c r="GHQ68" s="11"/>
      <c r="GHR68" s="11"/>
      <c r="GHS68" s="11"/>
      <c r="GHT68" s="11"/>
      <c r="GHU68" s="11"/>
      <c r="GHV68" s="11"/>
      <c r="GHW68" s="11"/>
      <c r="GHX68" s="11"/>
      <c r="GHY68" s="11"/>
      <c r="GHZ68" s="11"/>
      <c r="GIA68" s="11"/>
      <c r="GIB68" s="11"/>
      <c r="GIC68" s="11"/>
      <c r="GID68" s="11"/>
      <c r="GIE68" s="11"/>
      <c r="GIF68" s="11"/>
      <c r="GIG68" s="11"/>
      <c r="GIH68" s="11"/>
      <c r="GII68" s="11"/>
      <c r="GIJ68" s="11"/>
      <c r="GIK68" s="11"/>
      <c r="GIL68" s="11"/>
      <c r="GIM68" s="11"/>
      <c r="GIN68" s="11"/>
      <c r="GIO68" s="11"/>
      <c r="GIP68" s="11"/>
      <c r="GIQ68" s="11"/>
      <c r="GIR68" s="11"/>
      <c r="GIS68" s="11"/>
      <c r="GIT68" s="11"/>
      <c r="GIU68" s="11"/>
      <c r="GIV68" s="11"/>
      <c r="GIW68" s="11"/>
      <c r="GIX68" s="11"/>
      <c r="GIY68" s="11"/>
      <c r="GIZ68" s="11"/>
      <c r="GJA68" s="11"/>
      <c r="GJB68" s="11"/>
      <c r="GJC68" s="11"/>
      <c r="GJD68" s="11"/>
      <c r="GJE68" s="11"/>
      <c r="GJF68" s="11"/>
      <c r="GJG68" s="11"/>
      <c r="GJH68" s="11"/>
      <c r="GJI68" s="11"/>
      <c r="GJJ68" s="11"/>
      <c r="GJK68" s="11"/>
      <c r="GJL68" s="11"/>
      <c r="GJM68" s="11"/>
      <c r="GJN68" s="11"/>
      <c r="GJO68" s="11"/>
      <c r="GJP68" s="11"/>
      <c r="GJQ68" s="11"/>
      <c r="GJR68" s="11"/>
      <c r="GJS68" s="11"/>
      <c r="GJT68" s="11"/>
      <c r="GJU68" s="11"/>
      <c r="GJV68" s="11"/>
      <c r="GJW68" s="11"/>
      <c r="GJX68" s="11"/>
      <c r="GJY68" s="11"/>
      <c r="GJZ68" s="11"/>
      <c r="GKA68" s="11"/>
      <c r="GKB68" s="11"/>
      <c r="GKC68" s="11"/>
      <c r="GKD68" s="11"/>
      <c r="GKE68" s="11"/>
      <c r="GKF68" s="11"/>
      <c r="GKG68" s="11"/>
      <c r="GKH68" s="11"/>
      <c r="GKI68" s="11"/>
      <c r="GKJ68" s="11"/>
      <c r="GKK68" s="11"/>
      <c r="GKL68" s="11"/>
      <c r="GKM68" s="11"/>
      <c r="GKN68" s="11"/>
      <c r="GKO68" s="11"/>
      <c r="GKP68" s="11"/>
      <c r="GKQ68" s="11"/>
      <c r="GKR68" s="11"/>
      <c r="GKS68" s="11"/>
      <c r="GKT68" s="11"/>
      <c r="GKU68" s="11"/>
      <c r="GKV68" s="11"/>
      <c r="GKW68" s="11"/>
      <c r="GKX68" s="11"/>
      <c r="GKY68" s="11"/>
      <c r="GKZ68" s="11"/>
      <c r="GLA68" s="11"/>
      <c r="GLB68" s="11"/>
      <c r="GLC68" s="11"/>
      <c r="GLD68" s="11"/>
      <c r="GLE68" s="11"/>
      <c r="GLF68" s="11"/>
      <c r="GLG68" s="11"/>
      <c r="GLH68" s="11"/>
      <c r="GLI68" s="11"/>
      <c r="GLJ68" s="11"/>
      <c r="GLK68" s="11"/>
      <c r="GLL68" s="11"/>
      <c r="GLM68" s="11"/>
      <c r="GLN68" s="11"/>
      <c r="GLO68" s="11"/>
      <c r="GLP68" s="11"/>
      <c r="GLQ68" s="11"/>
      <c r="GLR68" s="11"/>
      <c r="GLS68" s="11"/>
      <c r="GLT68" s="11"/>
      <c r="GLU68" s="11"/>
      <c r="GLV68" s="11"/>
      <c r="GLW68" s="11"/>
      <c r="GLX68" s="11"/>
      <c r="GLY68" s="11"/>
      <c r="GLZ68" s="11"/>
      <c r="GMA68" s="11"/>
      <c r="GMB68" s="11"/>
      <c r="GMC68" s="11"/>
      <c r="GMD68" s="11"/>
      <c r="GME68" s="11"/>
      <c r="GMF68" s="11"/>
      <c r="GMG68" s="11"/>
      <c r="GMH68" s="11"/>
      <c r="GMI68" s="11"/>
      <c r="GMJ68" s="11"/>
      <c r="GMK68" s="11"/>
      <c r="GML68" s="11"/>
      <c r="GMM68" s="11"/>
      <c r="GMN68" s="11"/>
      <c r="GMO68" s="11"/>
      <c r="GMP68" s="11"/>
      <c r="GMQ68" s="11"/>
      <c r="GMR68" s="11"/>
      <c r="GMS68" s="11"/>
      <c r="GMT68" s="11"/>
      <c r="GMU68" s="11"/>
      <c r="GMV68" s="11"/>
      <c r="GMW68" s="11"/>
      <c r="GMX68" s="11"/>
      <c r="GMY68" s="11"/>
      <c r="GMZ68" s="11"/>
      <c r="GNA68" s="11"/>
      <c r="GNB68" s="11"/>
      <c r="GNC68" s="11"/>
      <c r="GND68" s="11"/>
      <c r="GNE68" s="11"/>
      <c r="GNF68" s="11"/>
      <c r="GNG68" s="11"/>
      <c r="GNH68" s="11"/>
      <c r="GNI68" s="11"/>
      <c r="GNJ68" s="11"/>
      <c r="GNK68" s="11"/>
      <c r="GNL68" s="11"/>
      <c r="GNM68" s="11"/>
      <c r="GNN68" s="11"/>
      <c r="GNO68" s="11"/>
      <c r="GNP68" s="11"/>
      <c r="GNQ68" s="11"/>
      <c r="GNR68" s="11"/>
      <c r="GNS68" s="11"/>
      <c r="GNT68" s="11"/>
      <c r="GNU68" s="11"/>
      <c r="GNV68" s="11"/>
      <c r="GNW68" s="11"/>
      <c r="GNX68" s="11"/>
      <c r="GNY68" s="11"/>
      <c r="GNZ68" s="11"/>
      <c r="GOA68" s="11"/>
      <c r="GOB68" s="11"/>
      <c r="GOC68" s="11"/>
      <c r="GOD68" s="11"/>
      <c r="GOE68" s="11"/>
      <c r="GOF68" s="11"/>
      <c r="GOG68" s="11"/>
      <c r="GOH68" s="11"/>
      <c r="GOI68" s="11"/>
      <c r="GOJ68" s="11"/>
      <c r="GOK68" s="11"/>
      <c r="GOL68" s="11"/>
      <c r="GOM68" s="11"/>
      <c r="GON68" s="11"/>
      <c r="GOO68" s="11"/>
      <c r="GOP68" s="11"/>
      <c r="GOQ68" s="11"/>
      <c r="GOR68" s="11"/>
      <c r="GOS68" s="11"/>
      <c r="GOT68" s="11"/>
      <c r="GOU68" s="11"/>
      <c r="GOV68" s="11"/>
      <c r="GOW68" s="11"/>
      <c r="GOX68" s="11"/>
      <c r="GOY68" s="11"/>
      <c r="GOZ68" s="11"/>
      <c r="GPA68" s="11"/>
      <c r="GPB68" s="11"/>
      <c r="GPC68" s="11"/>
      <c r="GPD68" s="11"/>
      <c r="GPE68" s="11"/>
      <c r="GPF68" s="11"/>
      <c r="GPG68" s="11"/>
      <c r="GPH68" s="11"/>
      <c r="GPI68" s="11"/>
      <c r="GPJ68" s="11"/>
      <c r="GPK68" s="11"/>
      <c r="GPL68" s="11"/>
      <c r="GPM68" s="11"/>
      <c r="GPN68" s="11"/>
      <c r="GPO68" s="11"/>
      <c r="GPP68" s="11"/>
      <c r="GPQ68" s="11"/>
      <c r="GPR68" s="11"/>
      <c r="GPS68" s="11"/>
      <c r="GPT68" s="11"/>
      <c r="GPU68" s="11"/>
      <c r="GPV68" s="11"/>
      <c r="GPW68" s="11"/>
      <c r="GPX68" s="11"/>
      <c r="GPY68" s="11"/>
      <c r="GPZ68" s="11"/>
      <c r="GQA68" s="11"/>
      <c r="GQB68" s="11"/>
      <c r="GQC68" s="11"/>
      <c r="GQD68" s="11"/>
      <c r="GQE68" s="11"/>
      <c r="GQF68" s="11"/>
      <c r="GQG68" s="11"/>
      <c r="GQH68" s="11"/>
      <c r="GQI68" s="11"/>
      <c r="GQJ68" s="11"/>
      <c r="GQK68" s="11"/>
      <c r="GQL68" s="11"/>
      <c r="GQM68" s="11"/>
      <c r="GQN68" s="11"/>
      <c r="GQO68" s="11"/>
      <c r="GQP68" s="11"/>
      <c r="GQQ68" s="11"/>
      <c r="GQR68" s="11"/>
      <c r="GQS68" s="11"/>
      <c r="GQT68" s="11"/>
      <c r="GQU68" s="11"/>
      <c r="GQV68" s="11"/>
      <c r="GQW68" s="11"/>
      <c r="GQX68" s="11"/>
      <c r="GQY68" s="11"/>
      <c r="GQZ68" s="11"/>
      <c r="GRA68" s="11"/>
      <c r="GRB68" s="11"/>
      <c r="GRC68" s="11"/>
      <c r="GRD68" s="11"/>
      <c r="GRE68" s="11"/>
      <c r="GRF68" s="11"/>
      <c r="GRG68" s="11"/>
      <c r="GRH68" s="11"/>
      <c r="GRI68" s="11"/>
      <c r="GRJ68" s="11"/>
      <c r="GRK68" s="11"/>
      <c r="GRL68" s="11"/>
      <c r="GRM68" s="11"/>
      <c r="GRN68" s="11"/>
      <c r="GRO68" s="11"/>
      <c r="GRP68" s="11"/>
      <c r="GRQ68" s="11"/>
      <c r="GRR68" s="11"/>
      <c r="GRS68" s="11"/>
      <c r="GRT68" s="11"/>
      <c r="GRU68" s="11"/>
      <c r="GRV68" s="11"/>
      <c r="GRW68" s="11"/>
      <c r="GRX68" s="11"/>
      <c r="GRY68" s="11"/>
      <c r="GRZ68" s="11"/>
      <c r="GSA68" s="11"/>
      <c r="GSB68" s="11"/>
      <c r="GSC68" s="11"/>
      <c r="GSD68" s="11"/>
      <c r="GSE68" s="11"/>
      <c r="GSF68" s="11"/>
      <c r="GSG68" s="11"/>
      <c r="GSH68" s="11"/>
      <c r="GSI68" s="11"/>
      <c r="GSJ68" s="11"/>
      <c r="GSK68" s="11"/>
      <c r="GSL68" s="11"/>
      <c r="GSM68" s="11"/>
      <c r="GSN68" s="11"/>
      <c r="GSO68" s="11"/>
      <c r="GSP68" s="11"/>
      <c r="GSQ68" s="11"/>
      <c r="GSR68" s="11"/>
      <c r="GSS68" s="11"/>
      <c r="GST68" s="11"/>
      <c r="GSU68" s="11"/>
      <c r="GSV68" s="11"/>
      <c r="GSW68" s="11"/>
      <c r="GSX68" s="11"/>
      <c r="GSY68" s="11"/>
      <c r="GSZ68" s="11"/>
      <c r="GTA68" s="11"/>
      <c r="GTB68" s="11"/>
      <c r="GTC68" s="11"/>
      <c r="GTD68" s="11"/>
      <c r="GTE68" s="11"/>
      <c r="GTF68" s="11"/>
      <c r="GTG68" s="11"/>
      <c r="GTH68" s="11"/>
      <c r="GTI68" s="11"/>
      <c r="GTJ68" s="11"/>
      <c r="GTK68" s="11"/>
      <c r="GTL68" s="11"/>
      <c r="GTM68" s="11"/>
      <c r="GTN68" s="11"/>
      <c r="GTO68" s="11"/>
      <c r="GTP68" s="11"/>
      <c r="GTQ68" s="11"/>
      <c r="GTR68" s="11"/>
      <c r="GTS68" s="11"/>
      <c r="GTT68" s="11"/>
      <c r="GTU68" s="11"/>
      <c r="GTV68" s="11"/>
      <c r="GTW68" s="11"/>
      <c r="GTX68" s="11"/>
      <c r="GTY68" s="11"/>
      <c r="GTZ68" s="11"/>
      <c r="GUA68" s="11"/>
      <c r="GUB68" s="11"/>
      <c r="GUC68" s="11"/>
      <c r="GUD68" s="11"/>
      <c r="GUE68" s="11"/>
      <c r="GUF68" s="11"/>
      <c r="GUG68" s="11"/>
      <c r="GUH68" s="11"/>
      <c r="GUI68" s="11"/>
      <c r="GUJ68" s="11"/>
      <c r="GUK68" s="11"/>
      <c r="GUL68" s="11"/>
      <c r="GUM68" s="11"/>
      <c r="GUN68" s="11"/>
      <c r="GUO68" s="11"/>
      <c r="GUP68" s="11"/>
      <c r="GUQ68" s="11"/>
      <c r="GUR68" s="11"/>
      <c r="GUS68" s="11"/>
      <c r="GUT68" s="11"/>
      <c r="GUU68" s="11"/>
      <c r="GUV68" s="11"/>
      <c r="GUW68" s="11"/>
      <c r="GUX68" s="11"/>
      <c r="GUY68" s="11"/>
      <c r="GUZ68" s="11"/>
      <c r="GVA68" s="11"/>
      <c r="GVB68" s="11"/>
      <c r="GVC68" s="11"/>
      <c r="GVD68" s="11"/>
      <c r="GVE68" s="11"/>
      <c r="GVF68" s="11"/>
      <c r="GVG68" s="11"/>
      <c r="GVH68" s="11"/>
      <c r="GVI68" s="11"/>
      <c r="GVJ68" s="11"/>
      <c r="GVK68" s="11"/>
      <c r="GVL68" s="11"/>
      <c r="GVM68" s="11"/>
      <c r="GVN68" s="11"/>
      <c r="GVO68" s="11"/>
      <c r="GVP68" s="11"/>
      <c r="GVQ68" s="11"/>
      <c r="GVR68" s="11"/>
      <c r="GVS68" s="11"/>
      <c r="GVT68" s="11"/>
      <c r="GVU68" s="11"/>
      <c r="GVV68" s="11"/>
      <c r="GVW68" s="11"/>
      <c r="GVX68" s="11"/>
      <c r="GVY68" s="11"/>
      <c r="GVZ68" s="11"/>
      <c r="GWA68" s="11"/>
      <c r="GWB68" s="11"/>
      <c r="GWC68" s="11"/>
      <c r="GWD68" s="11"/>
      <c r="GWE68" s="11"/>
      <c r="GWF68" s="11"/>
      <c r="GWG68" s="11"/>
      <c r="GWH68" s="11"/>
      <c r="GWI68" s="11"/>
      <c r="GWJ68" s="11"/>
      <c r="GWK68" s="11"/>
      <c r="GWL68" s="11"/>
      <c r="GWM68" s="11"/>
      <c r="GWN68" s="11"/>
      <c r="GWO68" s="11"/>
      <c r="GWP68" s="11"/>
      <c r="GWQ68" s="11"/>
      <c r="GWR68" s="11"/>
      <c r="GWS68" s="11"/>
      <c r="GWT68" s="11"/>
      <c r="GWU68" s="11"/>
      <c r="GWV68" s="11"/>
      <c r="GWW68" s="11"/>
      <c r="GWX68" s="11"/>
      <c r="GWY68" s="11"/>
      <c r="GWZ68" s="11"/>
      <c r="GXA68" s="11"/>
      <c r="GXB68" s="11"/>
      <c r="GXC68" s="11"/>
      <c r="GXD68" s="11"/>
      <c r="GXE68" s="11"/>
      <c r="GXF68" s="11"/>
      <c r="GXG68" s="11"/>
      <c r="GXH68" s="11"/>
      <c r="GXI68" s="11"/>
      <c r="GXJ68" s="11"/>
      <c r="GXK68" s="11"/>
      <c r="GXL68" s="11"/>
      <c r="GXM68" s="11"/>
      <c r="GXN68" s="11"/>
      <c r="GXO68" s="11"/>
      <c r="GXP68" s="11"/>
      <c r="GXQ68" s="11"/>
      <c r="GXR68" s="11"/>
      <c r="GXS68" s="11"/>
      <c r="GXT68" s="11"/>
      <c r="GXU68" s="11"/>
      <c r="GXV68" s="11"/>
      <c r="GXW68" s="11"/>
      <c r="GXX68" s="11"/>
      <c r="GXY68" s="11"/>
      <c r="GXZ68" s="11"/>
      <c r="GYA68" s="11"/>
      <c r="GYB68" s="11"/>
      <c r="GYC68" s="11"/>
      <c r="GYD68" s="11"/>
      <c r="GYE68" s="11"/>
      <c r="GYF68" s="11"/>
      <c r="GYG68" s="11"/>
      <c r="GYH68" s="11"/>
      <c r="GYI68" s="11"/>
      <c r="GYJ68" s="11"/>
      <c r="GYK68" s="11"/>
      <c r="GYL68" s="11"/>
      <c r="GYM68" s="11"/>
      <c r="GYN68" s="11"/>
      <c r="GYO68" s="11"/>
      <c r="GYP68" s="11"/>
      <c r="GYQ68" s="11"/>
      <c r="GYR68" s="11"/>
      <c r="GYS68" s="11"/>
      <c r="GYT68" s="11"/>
      <c r="GYU68" s="11"/>
      <c r="GYV68" s="11"/>
      <c r="GYW68" s="11"/>
      <c r="GYX68" s="11"/>
      <c r="GYY68" s="11"/>
      <c r="GYZ68" s="11"/>
      <c r="GZA68" s="11"/>
      <c r="GZB68" s="11"/>
      <c r="GZC68" s="11"/>
      <c r="GZD68" s="11"/>
      <c r="GZE68" s="11"/>
      <c r="GZF68" s="11"/>
      <c r="GZG68" s="11"/>
      <c r="GZH68" s="11"/>
      <c r="GZI68" s="11"/>
      <c r="GZJ68" s="11"/>
      <c r="GZK68" s="11"/>
      <c r="GZL68" s="11"/>
      <c r="GZM68" s="11"/>
      <c r="GZN68" s="11"/>
      <c r="GZO68" s="11"/>
      <c r="GZP68" s="11"/>
      <c r="GZQ68" s="11"/>
      <c r="GZR68" s="11"/>
      <c r="GZS68" s="11"/>
      <c r="GZT68" s="11"/>
      <c r="GZU68" s="11"/>
      <c r="GZV68" s="11"/>
      <c r="GZW68" s="11"/>
      <c r="GZX68" s="11"/>
      <c r="GZY68" s="11"/>
      <c r="GZZ68" s="11"/>
      <c r="HAA68" s="11"/>
      <c r="HAB68" s="11"/>
      <c r="HAC68" s="11"/>
      <c r="HAD68" s="11"/>
      <c r="HAE68" s="11"/>
      <c r="HAF68" s="11"/>
      <c r="HAG68" s="11"/>
      <c r="HAH68" s="11"/>
      <c r="HAI68" s="11"/>
      <c r="HAJ68" s="11"/>
      <c r="HAK68" s="11"/>
      <c r="HAL68" s="11"/>
      <c r="HAM68" s="11"/>
      <c r="HAN68" s="11"/>
      <c r="HAO68" s="11"/>
      <c r="HAP68" s="11"/>
      <c r="HAQ68" s="11"/>
      <c r="HAR68" s="11"/>
      <c r="HAS68" s="11"/>
      <c r="HAT68" s="11"/>
      <c r="HAU68" s="11"/>
      <c r="HAV68" s="11"/>
      <c r="HAW68" s="11"/>
      <c r="HAX68" s="11"/>
      <c r="HAY68" s="11"/>
      <c r="HAZ68" s="11"/>
      <c r="HBA68" s="11"/>
      <c r="HBB68" s="11"/>
      <c r="HBC68" s="11"/>
      <c r="HBD68" s="11"/>
      <c r="HBE68" s="11"/>
      <c r="HBF68" s="11"/>
      <c r="HBG68" s="11"/>
      <c r="HBH68" s="11"/>
      <c r="HBI68" s="11"/>
      <c r="HBJ68" s="11"/>
      <c r="HBK68" s="11"/>
      <c r="HBL68" s="11"/>
      <c r="HBM68" s="11"/>
      <c r="HBN68" s="11"/>
      <c r="HBO68" s="11"/>
      <c r="HBP68" s="11"/>
      <c r="HBQ68" s="11"/>
      <c r="HBR68" s="11"/>
      <c r="HBS68" s="11"/>
      <c r="HBT68" s="11"/>
      <c r="HBU68" s="11"/>
      <c r="HBV68" s="11"/>
      <c r="HBW68" s="11"/>
      <c r="HBX68" s="11"/>
      <c r="HBY68" s="11"/>
      <c r="HBZ68" s="11"/>
      <c r="HCA68" s="11"/>
      <c r="HCB68" s="11"/>
      <c r="HCC68" s="11"/>
      <c r="HCD68" s="11"/>
      <c r="HCE68" s="11"/>
      <c r="HCF68" s="11"/>
      <c r="HCG68" s="11"/>
      <c r="HCH68" s="11"/>
      <c r="HCI68" s="11"/>
      <c r="HCJ68" s="11"/>
      <c r="HCK68" s="11"/>
      <c r="HCL68" s="11"/>
      <c r="HCM68" s="11"/>
      <c r="HCN68" s="11"/>
      <c r="HCO68" s="11"/>
      <c r="HCP68" s="11"/>
      <c r="HCQ68" s="11"/>
      <c r="HCR68" s="11"/>
      <c r="HCS68" s="11"/>
      <c r="HCT68" s="11"/>
      <c r="HCU68" s="11"/>
      <c r="HCV68" s="11"/>
      <c r="HCW68" s="11"/>
      <c r="HCX68" s="11"/>
      <c r="HCY68" s="11"/>
      <c r="HCZ68" s="11"/>
      <c r="HDA68" s="11"/>
      <c r="HDB68" s="11"/>
      <c r="HDC68" s="11"/>
      <c r="HDD68" s="11"/>
      <c r="HDE68" s="11"/>
      <c r="HDF68" s="11"/>
      <c r="HDG68" s="11"/>
      <c r="HDH68" s="11"/>
      <c r="HDI68" s="11"/>
      <c r="HDJ68" s="11"/>
      <c r="HDK68" s="11"/>
      <c r="HDL68" s="11"/>
      <c r="HDM68" s="11"/>
      <c r="HDN68" s="11"/>
      <c r="HDO68" s="11"/>
      <c r="HDP68" s="11"/>
      <c r="HDQ68" s="11"/>
      <c r="HDR68" s="11"/>
      <c r="HDS68" s="11"/>
      <c r="HDT68" s="11"/>
      <c r="HDU68" s="11"/>
      <c r="HDV68" s="11"/>
      <c r="HDW68" s="11"/>
      <c r="HDX68" s="11"/>
      <c r="HDY68" s="11"/>
      <c r="HDZ68" s="11"/>
      <c r="HEA68" s="11"/>
      <c r="HEB68" s="11"/>
      <c r="HEC68" s="11"/>
      <c r="HED68" s="11"/>
      <c r="HEE68" s="11"/>
      <c r="HEF68" s="11"/>
      <c r="HEG68" s="11"/>
      <c r="HEH68" s="11"/>
      <c r="HEI68" s="11"/>
      <c r="HEJ68" s="11"/>
      <c r="HEK68" s="11"/>
      <c r="HEL68" s="11"/>
      <c r="HEM68" s="11"/>
      <c r="HEN68" s="11"/>
      <c r="HEO68" s="11"/>
      <c r="HEP68" s="11"/>
      <c r="HEQ68" s="11"/>
      <c r="HER68" s="11"/>
      <c r="HES68" s="11"/>
      <c r="HET68" s="11"/>
      <c r="HEU68" s="11"/>
      <c r="HEV68" s="11"/>
      <c r="HEW68" s="11"/>
      <c r="HEX68" s="11"/>
      <c r="HEY68" s="11"/>
      <c r="HEZ68" s="11"/>
      <c r="HFA68" s="11"/>
      <c r="HFB68" s="11"/>
      <c r="HFC68" s="11"/>
      <c r="HFD68" s="11"/>
      <c r="HFE68" s="11"/>
      <c r="HFF68" s="11"/>
      <c r="HFG68" s="11"/>
      <c r="HFH68" s="11"/>
      <c r="HFI68" s="11"/>
      <c r="HFJ68" s="11"/>
      <c r="HFK68" s="11"/>
      <c r="HFL68" s="11"/>
      <c r="HFM68" s="11"/>
      <c r="HFN68" s="11"/>
      <c r="HFO68" s="11"/>
      <c r="HFP68" s="11"/>
      <c r="HFQ68" s="11"/>
      <c r="HFR68" s="11"/>
      <c r="HFS68" s="11"/>
      <c r="HFT68" s="11"/>
      <c r="HFU68" s="11"/>
      <c r="HFV68" s="11"/>
      <c r="HFW68" s="11"/>
      <c r="HFX68" s="11"/>
      <c r="HFY68" s="11"/>
      <c r="HFZ68" s="11"/>
      <c r="HGA68" s="11"/>
      <c r="HGB68" s="11"/>
      <c r="HGC68" s="11"/>
      <c r="HGD68" s="11"/>
      <c r="HGE68" s="11"/>
      <c r="HGF68" s="11"/>
      <c r="HGG68" s="11"/>
      <c r="HGH68" s="11"/>
      <c r="HGI68" s="11"/>
      <c r="HGJ68" s="11"/>
      <c r="HGK68" s="11"/>
      <c r="HGL68" s="11"/>
      <c r="HGM68" s="11"/>
      <c r="HGN68" s="11"/>
      <c r="HGO68" s="11"/>
      <c r="HGP68" s="11"/>
      <c r="HGQ68" s="11"/>
      <c r="HGR68" s="11"/>
      <c r="HGS68" s="11"/>
      <c r="HGT68" s="11"/>
      <c r="HGU68" s="11"/>
      <c r="HGV68" s="11"/>
      <c r="HGW68" s="11"/>
      <c r="HGX68" s="11"/>
      <c r="HGY68" s="11"/>
      <c r="HGZ68" s="11"/>
      <c r="HHA68" s="11"/>
      <c r="HHB68" s="11"/>
      <c r="HHC68" s="11"/>
      <c r="HHD68" s="11"/>
      <c r="HHE68" s="11"/>
      <c r="HHF68" s="11"/>
      <c r="HHG68" s="11"/>
      <c r="HHH68" s="11"/>
      <c r="HHI68" s="11"/>
      <c r="HHJ68" s="11"/>
      <c r="HHK68" s="11"/>
      <c r="HHL68" s="11"/>
      <c r="HHM68" s="11"/>
      <c r="HHN68" s="11"/>
      <c r="HHO68" s="11"/>
      <c r="HHP68" s="11"/>
      <c r="HHQ68" s="11"/>
      <c r="HHR68" s="11"/>
      <c r="HHS68" s="11"/>
      <c r="HHT68" s="11"/>
      <c r="HHU68" s="11"/>
      <c r="HHV68" s="11"/>
      <c r="HHW68" s="11"/>
      <c r="HHX68" s="11"/>
      <c r="HHY68" s="11"/>
      <c r="HHZ68" s="11"/>
      <c r="HIA68" s="11"/>
      <c r="HIB68" s="11"/>
      <c r="HIC68" s="11"/>
      <c r="HID68" s="11"/>
      <c r="HIE68" s="11"/>
      <c r="HIF68" s="11"/>
      <c r="HIG68" s="11"/>
      <c r="HIH68" s="11"/>
      <c r="HII68" s="11"/>
      <c r="HIJ68" s="11"/>
      <c r="HIK68" s="11"/>
      <c r="HIL68" s="11"/>
      <c r="HIM68" s="11"/>
      <c r="HIN68" s="11"/>
      <c r="HIO68" s="11"/>
      <c r="HIP68" s="11"/>
      <c r="HIQ68" s="11"/>
      <c r="HIR68" s="11"/>
      <c r="HIS68" s="11"/>
      <c r="HIT68" s="11"/>
      <c r="HIU68" s="11"/>
      <c r="HIV68" s="11"/>
      <c r="HIW68" s="11"/>
      <c r="HIX68" s="11"/>
      <c r="HIY68" s="11"/>
      <c r="HIZ68" s="11"/>
      <c r="HJA68" s="11"/>
      <c r="HJB68" s="11"/>
      <c r="HJC68" s="11"/>
      <c r="HJD68" s="11"/>
      <c r="HJE68" s="11"/>
      <c r="HJF68" s="11"/>
      <c r="HJG68" s="11"/>
      <c r="HJH68" s="11"/>
      <c r="HJI68" s="11"/>
      <c r="HJJ68" s="11"/>
      <c r="HJK68" s="11"/>
      <c r="HJL68" s="11"/>
      <c r="HJM68" s="11"/>
      <c r="HJN68" s="11"/>
      <c r="HJO68" s="11"/>
      <c r="HJP68" s="11"/>
      <c r="HJQ68" s="11"/>
      <c r="HJR68" s="11"/>
      <c r="HJS68" s="11"/>
      <c r="HJT68" s="11"/>
      <c r="HJU68" s="11"/>
      <c r="HJV68" s="11"/>
      <c r="HJW68" s="11"/>
      <c r="HJX68" s="11"/>
      <c r="HJY68" s="11"/>
      <c r="HJZ68" s="11"/>
      <c r="HKA68" s="11"/>
      <c r="HKB68" s="11"/>
      <c r="HKC68" s="11"/>
      <c r="HKD68" s="11"/>
      <c r="HKE68" s="11"/>
      <c r="HKF68" s="11"/>
      <c r="HKG68" s="11"/>
      <c r="HKH68" s="11"/>
      <c r="HKI68" s="11"/>
      <c r="HKJ68" s="11"/>
      <c r="HKK68" s="11"/>
      <c r="HKL68" s="11"/>
      <c r="HKM68" s="11"/>
      <c r="HKN68" s="11"/>
      <c r="HKO68" s="11"/>
      <c r="HKP68" s="11"/>
      <c r="HKQ68" s="11"/>
      <c r="HKR68" s="11"/>
      <c r="HKS68" s="11"/>
      <c r="HKT68" s="11"/>
      <c r="HKU68" s="11"/>
      <c r="HKV68" s="11"/>
      <c r="HKW68" s="11"/>
      <c r="HKX68" s="11"/>
      <c r="HKY68" s="11"/>
      <c r="HKZ68" s="11"/>
      <c r="HLA68" s="11"/>
      <c r="HLB68" s="11"/>
      <c r="HLC68" s="11"/>
      <c r="HLD68" s="11"/>
      <c r="HLE68" s="11"/>
      <c r="HLF68" s="11"/>
      <c r="HLG68" s="11"/>
      <c r="HLH68" s="11"/>
      <c r="HLI68" s="11"/>
      <c r="HLJ68" s="11"/>
      <c r="HLK68" s="11"/>
      <c r="HLL68" s="11"/>
      <c r="HLM68" s="11"/>
      <c r="HLN68" s="11"/>
      <c r="HLO68" s="11"/>
      <c r="HLP68" s="11"/>
      <c r="HLQ68" s="11"/>
      <c r="HLR68" s="11"/>
      <c r="HLS68" s="11"/>
      <c r="HLT68" s="11"/>
      <c r="HLU68" s="11"/>
      <c r="HLV68" s="11"/>
      <c r="HLW68" s="11"/>
      <c r="HLX68" s="11"/>
      <c r="HLY68" s="11"/>
      <c r="HLZ68" s="11"/>
      <c r="HMA68" s="11"/>
      <c r="HMB68" s="11"/>
      <c r="HMC68" s="11"/>
      <c r="HMD68" s="11"/>
      <c r="HME68" s="11"/>
      <c r="HMF68" s="11"/>
      <c r="HMG68" s="11"/>
      <c r="HMH68" s="11"/>
      <c r="HMI68" s="11"/>
      <c r="HMJ68" s="11"/>
      <c r="HMK68" s="11"/>
      <c r="HML68" s="11"/>
      <c r="HMM68" s="11"/>
      <c r="HMN68" s="11"/>
      <c r="HMO68" s="11"/>
      <c r="HMP68" s="11"/>
      <c r="HMQ68" s="11"/>
      <c r="HMR68" s="11"/>
      <c r="HMS68" s="11"/>
      <c r="HMT68" s="11"/>
      <c r="HMU68" s="11"/>
      <c r="HMV68" s="11"/>
      <c r="HMW68" s="11"/>
      <c r="HMX68" s="11"/>
      <c r="HMY68" s="11"/>
      <c r="HMZ68" s="11"/>
      <c r="HNA68" s="11"/>
      <c r="HNB68" s="11"/>
      <c r="HNC68" s="11"/>
      <c r="HND68" s="11"/>
      <c r="HNE68" s="11"/>
      <c r="HNF68" s="11"/>
      <c r="HNG68" s="11"/>
      <c r="HNH68" s="11"/>
      <c r="HNI68" s="11"/>
      <c r="HNJ68" s="11"/>
      <c r="HNK68" s="11"/>
      <c r="HNL68" s="11"/>
      <c r="HNM68" s="11"/>
      <c r="HNN68" s="11"/>
      <c r="HNO68" s="11"/>
      <c r="HNP68" s="11"/>
      <c r="HNQ68" s="11"/>
      <c r="HNR68" s="11"/>
      <c r="HNS68" s="11"/>
      <c r="HNT68" s="11"/>
      <c r="HNU68" s="11"/>
      <c r="HNV68" s="11"/>
      <c r="HNW68" s="11"/>
      <c r="HNX68" s="11"/>
      <c r="HNY68" s="11"/>
      <c r="HNZ68" s="11"/>
      <c r="HOA68" s="11"/>
      <c r="HOB68" s="11"/>
      <c r="HOC68" s="11"/>
      <c r="HOD68" s="11"/>
      <c r="HOE68" s="11"/>
      <c r="HOF68" s="11"/>
      <c r="HOG68" s="11"/>
      <c r="HOH68" s="11"/>
      <c r="HOI68" s="11"/>
      <c r="HOJ68" s="11"/>
      <c r="HOK68" s="11"/>
      <c r="HOL68" s="11"/>
      <c r="HOM68" s="11"/>
      <c r="HON68" s="11"/>
      <c r="HOO68" s="11"/>
      <c r="HOP68" s="11"/>
      <c r="HOQ68" s="11"/>
      <c r="HOR68" s="11"/>
      <c r="HOS68" s="11"/>
      <c r="HOT68" s="11"/>
      <c r="HOU68" s="11"/>
      <c r="HOV68" s="11"/>
      <c r="HOW68" s="11"/>
      <c r="HOX68" s="11"/>
      <c r="HOY68" s="11"/>
      <c r="HOZ68" s="11"/>
      <c r="HPA68" s="11"/>
      <c r="HPB68" s="11"/>
      <c r="HPC68" s="11"/>
      <c r="HPD68" s="11"/>
      <c r="HPE68" s="11"/>
      <c r="HPF68" s="11"/>
      <c r="HPG68" s="11"/>
      <c r="HPH68" s="11"/>
      <c r="HPI68" s="11"/>
      <c r="HPJ68" s="11"/>
      <c r="HPK68" s="11"/>
      <c r="HPL68" s="11"/>
      <c r="HPM68" s="11"/>
      <c r="HPN68" s="11"/>
      <c r="HPO68" s="11"/>
      <c r="HPP68" s="11"/>
      <c r="HPQ68" s="11"/>
      <c r="HPR68" s="11"/>
      <c r="HPS68" s="11"/>
      <c r="HPT68" s="11"/>
      <c r="HPU68" s="11"/>
      <c r="HPV68" s="11"/>
      <c r="HPW68" s="11"/>
      <c r="HPX68" s="11"/>
      <c r="HPY68" s="11"/>
      <c r="HPZ68" s="11"/>
      <c r="HQA68" s="11"/>
      <c r="HQB68" s="11"/>
      <c r="HQC68" s="11"/>
      <c r="HQD68" s="11"/>
      <c r="HQE68" s="11"/>
      <c r="HQF68" s="11"/>
      <c r="HQG68" s="11"/>
      <c r="HQH68" s="11"/>
      <c r="HQI68" s="11"/>
      <c r="HQJ68" s="11"/>
      <c r="HQK68" s="11"/>
      <c r="HQL68" s="11"/>
      <c r="HQM68" s="11"/>
      <c r="HQN68" s="11"/>
      <c r="HQO68" s="11"/>
      <c r="HQP68" s="11"/>
      <c r="HQQ68" s="11"/>
      <c r="HQR68" s="11"/>
      <c r="HQS68" s="11"/>
      <c r="HQT68" s="11"/>
      <c r="HQU68" s="11"/>
      <c r="HQV68" s="11"/>
      <c r="HQW68" s="11"/>
      <c r="HQX68" s="11"/>
      <c r="HQY68" s="11"/>
      <c r="HQZ68" s="11"/>
      <c r="HRA68" s="11"/>
      <c r="HRB68" s="11"/>
      <c r="HRC68" s="11"/>
      <c r="HRD68" s="11"/>
      <c r="HRE68" s="11"/>
      <c r="HRF68" s="11"/>
      <c r="HRG68" s="11"/>
      <c r="HRH68" s="11"/>
      <c r="HRI68" s="11"/>
      <c r="HRJ68" s="11"/>
      <c r="HRK68" s="11"/>
      <c r="HRL68" s="11"/>
      <c r="HRM68" s="11"/>
      <c r="HRN68" s="11"/>
      <c r="HRO68" s="11"/>
      <c r="HRP68" s="11"/>
      <c r="HRQ68" s="11"/>
      <c r="HRR68" s="11"/>
      <c r="HRS68" s="11"/>
      <c r="HRT68" s="11"/>
      <c r="HRU68" s="11"/>
      <c r="HRV68" s="11"/>
      <c r="HRW68" s="11"/>
      <c r="HRX68" s="11"/>
      <c r="HRY68" s="11"/>
      <c r="HRZ68" s="11"/>
      <c r="HSA68" s="11"/>
      <c r="HSB68" s="11"/>
      <c r="HSC68" s="11"/>
      <c r="HSD68" s="11"/>
      <c r="HSE68" s="11"/>
      <c r="HSF68" s="11"/>
      <c r="HSG68" s="11"/>
      <c r="HSH68" s="11"/>
      <c r="HSI68" s="11"/>
      <c r="HSJ68" s="11"/>
      <c r="HSK68" s="11"/>
      <c r="HSL68" s="11"/>
      <c r="HSM68" s="11"/>
      <c r="HSN68" s="11"/>
      <c r="HSO68" s="11"/>
      <c r="HSP68" s="11"/>
      <c r="HSQ68" s="11"/>
      <c r="HSR68" s="11"/>
      <c r="HSS68" s="11"/>
      <c r="HST68" s="11"/>
      <c r="HSU68" s="11"/>
      <c r="HSV68" s="11"/>
      <c r="HSW68" s="11"/>
      <c r="HSX68" s="11"/>
      <c r="HSY68" s="11"/>
      <c r="HSZ68" s="11"/>
      <c r="HTA68" s="11"/>
      <c r="HTB68" s="11"/>
      <c r="HTC68" s="11"/>
      <c r="HTD68" s="11"/>
      <c r="HTE68" s="11"/>
      <c r="HTF68" s="11"/>
      <c r="HTG68" s="11"/>
      <c r="HTH68" s="11"/>
      <c r="HTI68" s="11"/>
      <c r="HTJ68" s="11"/>
      <c r="HTK68" s="11"/>
      <c r="HTL68" s="11"/>
      <c r="HTM68" s="11"/>
      <c r="HTN68" s="11"/>
      <c r="HTO68" s="11"/>
      <c r="HTP68" s="11"/>
      <c r="HTQ68" s="11"/>
      <c r="HTR68" s="11"/>
      <c r="HTS68" s="11"/>
      <c r="HTT68" s="11"/>
      <c r="HTU68" s="11"/>
      <c r="HTV68" s="11"/>
      <c r="HTW68" s="11"/>
      <c r="HTX68" s="11"/>
      <c r="HTY68" s="11"/>
      <c r="HTZ68" s="11"/>
      <c r="HUA68" s="11"/>
      <c r="HUB68" s="11"/>
      <c r="HUC68" s="11"/>
      <c r="HUD68" s="11"/>
      <c r="HUE68" s="11"/>
      <c r="HUF68" s="11"/>
      <c r="HUG68" s="11"/>
      <c r="HUH68" s="11"/>
      <c r="HUI68" s="11"/>
      <c r="HUJ68" s="11"/>
      <c r="HUK68" s="11"/>
      <c r="HUL68" s="11"/>
      <c r="HUM68" s="11"/>
      <c r="HUN68" s="11"/>
      <c r="HUO68" s="11"/>
      <c r="HUP68" s="11"/>
      <c r="HUQ68" s="11"/>
      <c r="HUR68" s="11"/>
      <c r="HUS68" s="11"/>
      <c r="HUT68" s="11"/>
      <c r="HUU68" s="11"/>
      <c r="HUV68" s="11"/>
      <c r="HUW68" s="11"/>
      <c r="HUX68" s="11"/>
      <c r="HUY68" s="11"/>
      <c r="HUZ68" s="11"/>
      <c r="HVA68" s="11"/>
      <c r="HVB68" s="11"/>
      <c r="HVC68" s="11"/>
      <c r="HVD68" s="11"/>
      <c r="HVE68" s="11"/>
      <c r="HVF68" s="11"/>
      <c r="HVG68" s="11"/>
      <c r="HVH68" s="11"/>
      <c r="HVI68" s="11"/>
      <c r="HVJ68" s="11"/>
      <c r="HVK68" s="11"/>
      <c r="HVL68" s="11"/>
      <c r="HVM68" s="11"/>
      <c r="HVN68" s="11"/>
      <c r="HVO68" s="11"/>
      <c r="HVP68" s="11"/>
      <c r="HVQ68" s="11"/>
      <c r="HVR68" s="11"/>
      <c r="HVS68" s="11"/>
      <c r="HVT68" s="11"/>
      <c r="HVU68" s="11"/>
      <c r="HVV68" s="11"/>
      <c r="HVW68" s="11"/>
      <c r="HVX68" s="11"/>
      <c r="HVY68" s="11"/>
      <c r="HVZ68" s="11"/>
      <c r="HWA68" s="11"/>
      <c r="HWB68" s="11"/>
      <c r="HWC68" s="11"/>
      <c r="HWD68" s="11"/>
      <c r="HWE68" s="11"/>
      <c r="HWF68" s="11"/>
      <c r="HWG68" s="11"/>
      <c r="HWH68" s="11"/>
      <c r="HWI68" s="11"/>
      <c r="HWJ68" s="11"/>
      <c r="HWK68" s="11"/>
      <c r="HWL68" s="11"/>
      <c r="HWM68" s="11"/>
      <c r="HWN68" s="11"/>
      <c r="HWO68" s="11"/>
      <c r="HWP68" s="11"/>
      <c r="HWQ68" s="11"/>
      <c r="HWR68" s="11"/>
      <c r="HWS68" s="11"/>
      <c r="HWT68" s="11"/>
      <c r="HWU68" s="11"/>
      <c r="HWV68" s="11"/>
      <c r="HWW68" s="11"/>
      <c r="HWX68" s="11"/>
      <c r="HWY68" s="11"/>
      <c r="HWZ68" s="11"/>
      <c r="HXA68" s="11"/>
      <c r="HXB68" s="11"/>
      <c r="HXC68" s="11"/>
      <c r="HXD68" s="11"/>
      <c r="HXE68" s="11"/>
      <c r="HXF68" s="11"/>
      <c r="HXG68" s="11"/>
      <c r="HXH68" s="11"/>
      <c r="HXI68" s="11"/>
      <c r="HXJ68" s="11"/>
      <c r="HXK68" s="11"/>
      <c r="HXL68" s="11"/>
      <c r="HXM68" s="11"/>
      <c r="HXN68" s="11"/>
      <c r="HXO68" s="11"/>
      <c r="HXP68" s="11"/>
      <c r="HXQ68" s="11"/>
      <c r="HXR68" s="11"/>
      <c r="HXS68" s="11"/>
      <c r="HXT68" s="11"/>
      <c r="HXU68" s="11"/>
      <c r="HXV68" s="11"/>
      <c r="HXW68" s="11"/>
      <c r="HXX68" s="11"/>
      <c r="HXY68" s="11"/>
      <c r="HXZ68" s="11"/>
      <c r="HYA68" s="11"/>
      <c r="HYB68" s="11"/>
      <c r="HYC68" s="11"/>
      <c r="HYD68" s="11"/>
      <c r="HYE68" s="11"/>
      <c r="HYF68" s="11"/>
      <c r="HYG68" s="11"/>
      <c r="HYH68" s="11"/>
      <c r="HYI68" s="11"/>
      <c r="HYJ68" s="11"/>
      <c r="HYK68" s="11"/>
      <c r="HYL68" s="11"/>
      <c r="HYM68" s="11"/>
      <c r="HYN68" s="11"/>
      <c r="HYO68" s="11"/>
      <c r="HYP68" s="11"/>
      <c r="HYQ68" s="11"/>
      <c r="HYR68" s="11"/>
      <c r="HYS68" s="11"/>
      <c r="HYT68" s="11"/>
      <c r="HYU68" s="11"/>
      <c r="HYV68" s="11"/>
      <c r="HYW68" s="11"/>
      <c r="HYX68" s="11"/>
      <c r="HYY68" s="11"/>
      <c r="HYZ68" s="11"/>
      <c r="HZA68" s="11"/>
      <c r="HZB68" s="11"/>
      <c r="HZC68" s="11"/>
      <c r="HZD68" s="11"/>
      <c r="HZE68" s="11"/>
      <c r="HZF68" s="11"/>
      <c r="HZG68" s="11"/>
      <c r="HZH68" s="11"/>
      <c r="HZI68" s="11"/>
      <c r="HZJ68" s="11"/>
      <c r="HZK68" s="11"/>
      <c r="HZL68" s="11"/>
      <c r="HZM68" s="11"/>
      <c r="HZN68" s="11"/>
      <c r="HZO68" s="11"/>
      <c r="HZP68" s="11"/>
      <c r="HZQ68" s="11"/>
      <c r="HZR68" s="11"/>
      <c r="HZS68" s="11"/>
      <c r="HZT68" s="11"/>
      <c r="HZU68" s="11"/>
      <c r="HZV68" s="11"/>
      <c r="HZW68" s="11"/>
      <c r="HZX68" s="11"/>
      <c r="HZY68" s="11"/>
      <c r="HZZ68" s="11"/>
      <c r="IAA68" s="11"/>
      <c r="IAB68" s="11"/>
      <c r="IAC68" s="11"/>
      <c r="IAD68" s="11"/>
      <c r="IAE68" s="11"/>
      <c r="IAF68" s="11"/>
      <c r="IAG68" s="11"/>
      <c r="IAH68" s="11"/>
      <c r="IAI68" s="11"/>
      <c r="IAJ68" s="11"/>
      <c r="IAK68" s="11"/>
      <c r="IAL68" s="11"/>
      <c r="IAM68" s="11"/>
      <c r="IAN68" s="11"/>
      <c r="IAO68" s="11"/>
      <c r="IAP68" s="11"/>
      <c r="IAQ68" s="11"/>
      <c r="IAR68" s="11"/>
      <c r="IAS68" s="11"/>
      <c r="IAT68" s="11"/>
      <c r="IAU68" s="11"/>
      <c r="IAV68" s="11"/>
      <c r="IAW68" s="11"/>
      <c r="IAX68" s="11"/>
      <c r="IAY68" s="11"/>
      <c r="IAZ68" s="11"/>
      <c r="IBA68" s="11"/>
      <c r="IBB68" s="11"/>
      <c r="IBC68" s="11"/>
      <c r="IBD68" s="11"/>
      <c r="IBE68" s="11"/>
      <c r="IBF68" s="11"/>
      <c r="IBG68" s="11"/>
      <c r="IBH68" s="11"/>
      <c r="IBI68" s="11"/>
      <c r="IBJ68" s="11"/>
      <c r="IBK68" s="11"/>
      <c r="IBL68" s="11"/>
      <c r="IBM68" s="11"/>
      <c r="IBN68" s="11"/>
      <c r="IBO68" s="11"/>
      <c r="IBP68" s="11"/>
      <c r="IBQ68" s="11"/>
      <c r="IBR68" s="11"/>
      <c r="IBS68" s="11"/>
      <c r="IBT68" s="11"/>
      <c r="IBU68" s="11"/>
      <c r="IBV68" s="11"/>
      <c r="IBW68" s="11"/>
      <c r="IBX68" s="11"/>
      <c r="IBY68" s="11"/>
      <c r="IBZ68" s="11"/>
      <c r="ICA68" s="11"/>
      <c r="ICB68" s="11"/>
      <c r="ICC68" s="11"/>
      <c r="ICD68" s="11"/>
      <c r="ICE68" s="11"/>
      <c r="ICF68" s="11"/>
      <c r="ICG68" s="11"/>
      <c r="ICH68" s="11"/>
      <c r="ICI68" s="11"/>
      <c r="ICJ68" s="11"/>
      <c r="ICK68" s="11"/>
      <c r="ICL68" s="11"/>
      <c r="ICM68" s="11"/>
      <c r="ICN68" s="11"/>
      <c r="ICO68" s="11"/>
      <c r="ICP68" s="11"/>
      <c r="ICQ68" s="11"/>
      <c r="ICR68" s="11"/>
      <c r="ICS68" s="11"/>
      <c r="ICT68" s="11"/>
      <c r="ICU68" s="11"/>
      <c r="ICV68" s="11"/>
      <c r="ICW68" s="11"/>
      <c r="ICX68" s="11"/>
      <c r="ICY68" s="11"/>
      <c r="ICZ68" s="11"/>
      <c r="IDA68" s="11"/>
      <c r="IDB68" s="11"/>
      <c r="IDC68" s="11"/>
      <c r="IDD68" s="11"/>
      <c r="IDE68" s="11"/>
      <c r="IDF68" s="11"/>
      <c r="IDG68" s="11"/>
      <c r="IDH68" s="11"/>
      <c r="IDI68" s="11"/>
      <c r="IDJ68" s="11"/>
      <c r="IDK68" s="11"/>
      <c r="IDL68" s="11"/>
      <c r="IDM68" s="11"/>
      <c r="IDN68" s="11"/>
      <c r="IDO68" s="11"/>
      <c r="IDP68" s="11"/>
      <c r="IDQ68" s="11"/>
      <c r="IDR68" s="11"/>
      <c r="IDS68" s="11"/>
      <c r="IDT68" s="11"/>
      <c r="IDU68" s="11"/>
      <c r="IDV68" s="11"/>
      <c r="IDW68" s="11"/>
      <c r="IDX68" s="11"/>
      <c r="IDY68" s="11"/>
      <c r="IDZ68" s="11"/>
      <c r="IEA68" s="11"/>
      <c r="IEB68" s="11"/>
      <c r="IEC68" s="11"/>
      <c r="IED68" s="11"/>
      <c r="IEE68" s="11"/>
      <c r="IEF68" s="11"/>
      <c r="IEG68" s="11"/>
      <c r="IEH68" s="11"/>
      <c r="IEI68" s="11"/>
      <c r="IEJ68" s="11"/>
      <c r="IEK68" s="11"/>
      <c r="IEL68" s="11"/>
      <c r="IEM68" s="11"/>
      <c r="IEN68" s="11"/>
      <c r="IEO68" s="11"/>
      <c r="IEP68" s="11"/>
      <c r="IEQ68" s="11"/>
      <c r="IER68" s="11"/>
      <c r="IES68" s="11"/>
      <c r="IET68" s="11"/>
      <c r="IEU68" s="11"/>
      <c r="IEV68" s="11"/>
      <c r="IEW68" s="11"/>
      <c r="IEX68" s="11"/>
      <c r="IEY68" s="11"/>
      <c r="IEZ68" s="11"/>
      <c r="IFA68" s="11"/>
      <c r="IFB68" s="11"/>
      <c r="IFC68" s="11"/>
      <c r="IFD68" s="11"/>
      <c r="IFE68" s="11"/>
      <c r="IFF68" s="11"/>
      <c r="IFG68" s="11"/>
      <c r="IFH68" s="11"/>
      <c r="IFI68" s="11"/>
      <c r="IFJ68" s="11"/>
      <c r="IFK68" s="11"/>
      <c r="IFL68" s="11"/>
      <c r="IFM68" s="11"/>
      <c r="IFN68" s="11"/>
      <c r="IFO68" s="11"/>
      <c r="IFP68" s="11"/>
      <c r="IFQ68" s="11"/>
      <c r="IFR68" s="11"/>
      <c r="IFS68" s="11"/>
      <c r="IFT68" s="11"/>
      <c r="IFU68" s="11"/>
      <c r="IFV68" s="11"/>
      <c r="IFW68" s="11"/>
      <c r="IFX68" s="11"/>
      <c r="IFY68" s="11"/>
      <c r="IFZ68" s="11"/>
      <c r="IGA68" s="11"/>
      <c r="IGB68" s="11"/>
      <c r="IGC68" s="11"/>
      <c r="IGD68" s="11"/>
      <c r="IGE68" s="11"/>
      <c r="IGF68" s="11"/>
      <c r="IGG68" s="11"/>
      <c r="IGH68" s="11"/>
      <c r="IGI68" s="11"/>
      <c r="IGJ68" s="11"/>
      <c r="IGK68" s="11"/>
      <c r="IGL68" s="11"/>
      <c r="IGM68" s="11"/>
      <c r="IGN68" s="11"/>
      <c r="IGO68" s="11"/>
      <c r="IGP68" s="11"/>
      <c r="IGQ68" s="11"/>
      <c r="IGR68" s="11"/>
      <c r="IGS68" s="11"/>
      <c r="IGT68" s="11"/>
      <c r="IGU68" s="11"/>
      <c r="IGV68" s="11"/>
      <c r="IGW68" s="11"/>
      <c r="IGX68" s="11"/>
      <c r="IGY68" s="11"/>
      <c r="IGZ68" s="11"/>
      <c r="IHA68" s="11"/>
      <c r="IHB68" s="11"/>
      <c r="IHC68" s="11"/>
      <c r="IHD68" s="11"/>
      <c r="IHE68" s="11"/>
      <c r="IHF68" s="11"/>
      <c r="IHG68" s="11"/>
      <c r="IHH68" s="11"/>
      <c r="IHI68" s="11"/>
      <c r="IHJ68" s="11"/>
      <c r="IHK68" s="11"/>
      <c r="IHL68" s="11"/>
      <c r="IHM68" s="11"/>
      <c r="IHN68" s="11"/>
      <c r="IHO68" s="11"/>
      <c r="IHP68" s="11"/>
      <c r="IHQ68" s="11"/>
      <c r="IHR68" s="11"/>
      <c r="IHS68" s="11"/>
      <c r="IHT68" s="11"/>
      <c r="IHU68" s="11"/>
      <c r="IHV68" s="11"/>
      <c r="IHW68" s="11"/>
      <c r="IHX68" s="11"/>
      <c r="IHY68" s="11"/>
      <c r="IHZ68" s="11"/>
      <c r="IIA68" s="11"/>
      <c r="IIB68" s="11"/>
      <c r="IIC68" s="11"/>
      <c r="IID68" s="11"/>
      <c r="IIE68" s="11"/>
      <c r="IIF68" s="11"/>
      <c r="IIG68" s="11"/>
      <c r="IIH68" s="11"/>
      <c r="III68" s="11"/>
      <c r="IIJ68" s="11"/>
      <c r="IIK68" s="11"/>
      <c r="IIL68" s="11"/>
      <c r="IIM68" s="11"/>
      <c r="IIN68" s="11"/>
      <c r="IIO68" s="11"/>
      <c r="IIP68" s="11"/>
      <c r="IIQ68" s="11"/>
      <c r="IIR68" s="11"/>
      <c r="IIS68" s="11"/>
      <c r="IIT68" s="11"/>
      <c r="IIU68" s="11"/>
      <c r="IIV68" s="11"/>
      <c r="IIW68" s="11"/>
      <c r="IIX68" s="11"/>
      <c r="IIY68" s="11"/>
      <c r="IIZ68" s="11"/>
      <c r="IJA68" s="11"/>
      <c r="IJB68" s="11"/>
      <c r="IJC68" s="11"/>
      <c r="IJD68" s="11"/>
      <c r="IJE68" s="11"/>
      <c r="IJF68" s="11"/>
      <c r="IJG68" s="11"/>
      <c r="IJH68" s="11"/>
      <c r="IJI68" s="11"/>
      <c r="IJJ68" s="11"/>
      <c r="IJK68" s="11"/>
      <c r="IJL68" s="11"/>
      <c r="IJM68" s="11"/>
      <c r="IJN68" s="11"/>
      <c r="IJO68" s="11"/>
      <c r="IJP68" s="11"/>
      <c r="IJQ68" s="11"/>
      <c r="IJR68" s="11"/>
      <c r="IJS68" s="11"/>
      <c r="IJT68" s="11"/>
      <c r="IJU68" s="11"/>
      <c r="IJV68" s="11"/>
      <c r="IJW68" s="11"/>
      <c r="IJX68" s="11"/>
      <c r="IJY68" s="11"/>
      <c r="IJZ68" s="11"/>
      <c r="IKA68" s="11"/>
      <c r="IKB68" s="11"/>
      <c r="IKC68" s="11"/>
      <c r="IKD68" s="11"/>
      <c r="IKE68" s="11"/>
      <c r="IKF68" s="11"/>
      <c r="IKG68" s="11"/>
      <c r="IKH68" s="11"/>
      <c r="IKI68" s="11"/>
      <c r="IKJ68" s="11"/>
      <c r="IKK68" s="11"/>
      <c r="IKL68" s="11"/>
      <c r="IKM68" s="11"/>
      <c r="IKN68" s="11"/>
      <c r="IKO68" s="11"/>
      <c r="IKP68" s="11"/>
      <c r="IKQ68" s="11"/>
      <c r="IKR68" s="11"/>
      <c r="IKS68" s="11"/>
      <c r="IKT68" s="11"/>
      <c r="IKU68" s="11"/>
      <c r="IKV68" s="11"/>
      <c r="IKW68" s="11"/>
      <c r="IKX68" s="11"/>
      <c r="IKY68" s="11"/>
      <c r="IKZ68" s="11"/>
      <c r="ILA68" s="11"/>
      <c r="ILB68" s="11"/>
      <c r="ILC68" s="11"/>
      <c r="ILD68" s="11"/>
      <c r="ILE68" s="11"/>
      <c r="ILF68" s="11"/>
      <c r="ILG68" s="11"/>
      <c r="ILH68" s="11"/>
      <c r="ILI68" s="11"/>
      <c r="ILJ68" s="11"/>
      <c r="ILK68" s="11"/>
      <c r="ILL68" s="11"/>
      <c r="ILM68" s="11"/>
      <c r="ILN68" s="11"/>
      <c r="ILO68" s="11"/>
      <c r="ILP68" s="11"/>
      <c r="ILQ68" s="11"/>
      <c r="ILR68" s="11"/>
      <c r="ILS68" s="11"/>
      <c r="ILT68" s="11"/>
      <c r="ILU68" s="11"/>
      <c r="ILV68" s="11"/>
      <c r="ILW68" s="11"/>
      <c r="ILX68" s="11"/>
      <c r="ILY68" s="11"/>
      <c r="ILZ68" s="11"/>
      <c r="IMA68" s="11"/>
      <c r="IMB68" s="11"/>
      <c r="IMC68" s="11"/>
      <c r="IMD68" s="11"/>
      <c r="IME68" s="11"/>
      <c r="IMF68" s="11"/>
      <c r="IMG68" s="11"/>
      <c r="IMH68" s="11"/>
      <c r="IMI68" s="11"/>
      <c r="IMJ68" s="11"/>
      <c r="IMK68" s="11"/>
      <c r="IML68" s="11"/>
      <c r="IMM68" s="11"/>
      <c r="IMN68" s="11"/>
      <c r="IMO68" s="11"/>
      <c r="IMP68" s="11"/>
      <c r="IMQ68" s="11"/>
      <c r="IMR68" s="11"/>
      <c r="IMS68" s="11"/>
      <c r="IMT68" s="11"/>
      <c r="IMU68" s="11"/>
      <c r="IMV68" s="11"/>
      <c r="IMW68" s="11"/>
      <c r="IMX68" s="11"/>
      <c r="IMY68" s="11"/>
      <c r="IMZ68" s="11"/>
      <c r="INA68" s="11"/>
      <c r="INB68" s="11"/>
      <c r="INC68" s="11"/>
      <c r="IND68" s="11"/>
      <c r="INE68" s="11"/>
      <c r="INF68" s="11"/>
      <c r="ING68" s="11"/>
      <c r="INH68" s="11"/>
      <c r="INI68" s="11"/>
      <c r="INJ68" s="11"/>
      <c r="INK68" s="11"/>
      <c r="INL68" s="11"/>
      <c r="INM68" s="11"/>
      <c r="INN68" s="11"/>
      <c r="INO68" s="11"/>
      <c r="INP68" s="11"/>
      <c r="INQ68" s="11"/>
      <c r="INR68" s="11"/>
      <c r="INS68" s="11"/>
      <c r="INT68" s="11"/>
      <c r="INU68" s="11"/>
      <c r="INV68" s="11"/>
      <c r="INW68" s="11"/>
      <c r="INX68" s="11"/>
      <c r="INY68" s="11"/>
      <c r="INZ68" s="11"/>
      <c r="IOA68" s="11"/>
      <c r="IOB68" s="11"/>
      <c r="IOC68" s="11"/>
      <c r="IOD68" s="11"/>
      <c r="IOE68" s="11"/>
      <c r="IOF68" s="11"/>
      <c r="IOG68" s="11"/>
      <c r="IOH68" s="11"/>
      <c r="IOI68" s="11"/>
      <c r="IOJ68" s="11"/>
      <c r="IOK68" s="11"/>
      <c r="IOL68" s="11"/>
      <c r="IOM68" s="11"/>
      <c r="ION68" s="11"/>
      <c r="IOO68" s="11"/>
      <c r="IOP68" s="11"/>
      <c r="IOQ68" s="11"/>
      <c r="IOR68" s="11"/>
      <c r="IOS68" s="11"/>
      <c r="IOT68" s="11"/>
      <c r="IOU68" s="11"/>
      <c r="IOV68" s="11"/>
      <c r="IOW68" s="11"/>
      <c r="IOX68" s="11"/>
      <c r="IOY68" s="11"/>
      <c r="IOZ68" s="11"/>
      <c r="IPA68" s="11"/>
      <c r="IPB68" s="11"/>
      <c r="IPC68" s="11"/>
      <c r="IPD68" s="11"/>
      <c r="IPE68" s="11"/>
      <c r="IPF68" s="11"/>
      <c r="IPG68" s="11"/>
      <c r="IPH68" s="11"/>
      <c r="IPI68" s="11"/>
      <c r="IPJ68" s="11"/>
      <c r="IPK68" s="11"/>
      <c r="IPL68" s="11"/>
      <c r="IPM68" s="11"/>
      <c r="IPN68" s="11"/>
      <c r="IPO68" s="11"/>
      <c r="IPP68" s="11"/>
      <c r="IPQ68" s="11"/>
      <c r="IPR68" s="11"/>
      <c r="IPS68" s="11"/>
      <c r="IPT68" s="11"/>
      <c r="IPU68" s="11"/>
      <c r="IPV68" s="11"/>
      <c r="IPW68" s="11"/>
      <c r="IPX68" s="11"/>
      <c r="IPY68" s="11"/>
      <c r="IPZ68" s="11"/>
      <c r="IQA68" s="11"/>
      <c r="IQB68" s="11"/>
      <c r="IQC68" s="11"/>
      <c r="IQD68" s="11"/>
      <c r="IQE68" s="11"/>
      <c r="IQF68" s="11"/>
      <c r="IQG68" s="11"/>
      <c r="IQH68" s="11"/>
      <c r="IQI68" s="11"/>
      <c r="IQJ68" s="11"/>
      <c r="IQK68" s="11"/>
      <c r="IQL68" s="11"/>
      <c r="IQM68" s="11"/>
      <c r="IQN68" s="11"/>
      <c r="IQO68" s="11"/>
      <c r="IQP68" s="11"/>
      <c r="IQQ68" s="11"/>
      <c r="IQR68" s="11"/>
      <c r="IQS68" s="11"/>
      <c r="IQT68" s="11"/>
      <c r="IQU68" s="11"/>
      <c r="IQV68" s="11"/>
      <c r="IQW68" s="11"/>
      <c r="IQX68" s="11"/>
      <c r="IQY68" s="11"/>
      <c r="IQZ68" s="11"/>
      <c r="IRA68" s="11"/>
      <c r="IRB68" s="11"/>
      <c r="IRC68" s="11"/>
      <c r="IRD68" s="11"/>
      <c r="IRE68" s="11"/>
      <c r="IRF68" s="11"/>
      <c r="IRG68" s="11"/>
      <c r="IRH68" s="11"/>
      <c r="IRI68" s="11"/>
      <c r="IRJ68" s="11"/>
      <c r="IRK68" s="11"/>
      <c r="IRL68" s="11"/>
      <c r="IRM68" s="11"/>
      <c r="IRN68" s="11"/>
      <c r="IRO68" s="11"/>
      <c r="IRP68" s="11"/>
      <c r="IRQ68" s="11"/>
      <c r="IRR68" s="11"/>
      <c r="IRS68" s="11"/>
      <c r="IRT68" s="11"/>
      <c r="IRU68" s="11"/>
      <c r="IRV68" s="11"/>
      <c r="IRW68" s="11"/>
      <c r="IRX68" s="11"/>
      <c r="IRY68" s="11"/>
      <c r="IRZ68" s="11"/>
      <c r="ISA68" s="11"/>
      <c r="ISB68" s="11"/>
      <c r="ISC68" s="11"/>
      <c r="ISD68" s="11"/>
      <c r="ISE68" s="11"/>
      <c r="ISF68" s="11"/>
      <c r="ISG68" s="11"/>
      <c r="ISH68" s="11"/>
      <c r="ISI68" s="11"/>
      <c r="ISJ68" s="11"/>
      <c r="ISK68" s="11"/>
      <c r="ISL68" s="11"/>
      <c r="ISM68" s="11"/>
      <c r="ISN68" s="11"/>
      <c r="ISO68" s="11"/>
      <c r="ISP68" s="11"/>
      <c r="ISQ68" s="11"/>
      <c r="ISR68" s="11"/>
      <c r="ISS68" s="11"/>
      <c r="IST68" s="11"/>
      <c r="ISU68" s="11"/>
      <c r="ISV68" s="11"/>
      <c r="ISW68" s="11"/>
      <c r="ISX68" s="11"/>
      <c r="ISY68" s="11"/>
      <c r="ISZ68" s="11"/>
      <c r="ITA68" s="11"/>
      <c r="ITB68" s="11"/>
      <c r="ITC68" s="11"/>
      <c r="ITD68" s="11"/>
      <c r="ITE68" s="11"/>
      <c r="ITF68" s="11"/>
      <c r="ITG68" s="11"/>
      <c r="ITH68" s="11"/>
      <c r="ITI68" s="11"/>
      <c r="ITJ68" s="11"/>
      <c r="ITK68" s="11"/>
      <c r="ITL68" s="11"/>
      <c r="ITM68" s="11"/>
      <c r="ITN68" s="11"/>
      <c r="ITO68" s="11"/>
      <c r="ITP68" s="11"/>
      <c r="ITQ68" s="11"/>
      <c r="ITR68" s="11"/>
      <c r="ITS68" s="11"/>
      <c r="ITT68" s="11"/>
      <c r="ITU68" s="11"/>
      <c r="ITV68" s="11"/>
      <c r="ITW68" s="11"/>
      <c r="ITX68" s="11"/>
      <c r="ITY68" s="11"/>
      <c r="ITZ68" s="11"/>
      <c r="IUA68" s="11"/>
      <c r="IUB68" s="11"/>
      <c r="IUC68" s="11"/>
      <c r="IUD68" s="11"/>
      <c r="IUE68" s="11"/>
      <c r="IUF68" s="11"/>
      <c r="IUG68" s="11"/>
      <c r="IUH68" s="11"/>
      <c r="IUI68" s="11"/>
      <c r="IUJ68" s="11"/>
      <c r="IUK68" s="11"/>
      <c r="IUL68" s="11"/>
      <c r="IUM68" s="11"/>
      <c r="IUN68" s="11"/>
      <c r="IUO68" s="11"/>
      <c r="IUP68" s="11"/>
      <c r="IUQ68" s="11"/>
      <c r="IUR68" s="11"/>
      <c r="IUS68" s="11"/>
      <c r="IUT68" s="11"/>
      <c r="IUU68" s="11"/>
      <c r="IUV68" s="11"/>
      <c r="IUW68" s="11"/>
      <c r="IUX68" s="11"/>
      <c r="IUY68" s="11"/>
      <c r="IUZ68" s="11"/>
      <c r="IVA68" s="11"/>
      <c r="IVB68" s="11"/>
      <c r="IVC68" s="11"/>
      <c r="IVD68" s="11"/>
      <c r="IVE68" s="11"/>
      <c r="IVF68" s="11"/>
      <c r="IVG68" s="11"/>
      <c r="IVH68" s="11"/>
      <c r="IVI68" s="11"/>
      <c r="IVJ68" s="11"/>
      <c r="IVK68" s="11"/>
      <c r="IVL68" s="11"/>
      <c r="IVM68" s="11"/>
      <c r="IVN68" s="11"/>
      <c r="IVO68" s="11"/>
      <c r="IVP68" s="11"/>
      <c r="IVQ68" s="11"/>
      <c r="IVR68" s="11"/>
      <c r="IVS68" s="11"/>
      <c r="IVT68" s="11"/>
      <c r="IVU68" s="11"/>
      <c r="IVV68" s="11"/>
      <c r="IVW68" s="11"/>
      <c r="IVX68" s="11"/>
      <c r="IVY68" s="11"/>
      <c r="IVZ68" s="11"/>
      <c r="IWA68" s="11"/>
      <c r="IWB68" s="11"/>
      <c r="IWC68" s="11"/>
      <c r="IWD68" s="11"/>
      <c r="IWE68" s="11"/>
      <c r="IWF68" s="11"/>
      <c r="IWG68" s="11"/>
      <c r="IWH68" s="11"/>
      <c r="IWI68" s="11"/>
      <c r="IWJ68" s="11"/>
      <c r="IWK68" s="11"/>
      <c r="IWL68" s="11"/>
      <c r="IWM68" s="11"/>
      <c r="IWN68" s="11"/>
      <c r="IWO68" s="11"/>
      <c r="IWP68" s="11"/>
      <c r="IWQ68" s="11"/>
      <c r="IWR68" s="11"/>
      <c r="IWS68" s="11"/>
      <c r="IWT68" s="11"/>
      <c r="IWU68" s="11"/>
      <c r="IWV68" s="11"/>
      <c r="IWW68" s="11"/>
      <c r="IWX68" s="11"/>
      <c r="IWY68" s="11"/>
      <c r="IWZ68" s="11"/>
      <c r="IXA68" s="11"/>
      <c r="IXB68" s="11"/>
      <c r="IXC68" s="11"/>
      <c r="IXD68" s="11"/>
      <c r="IXE68" s="11"/>
      <c r="IXF68" s="11"/>
      <c r="IXG68" s="11"/>
      <c r="IXH68" s="11"/>
      <c r="IXI68" s="11"/>
      <c r="IXJ68" s="11"/>
      <c r="IXK68" s="11"/>
      <c r="IXL68" s="11"/>
      <c r="IXM68" s="11"/>
      <c r="IXN68" s="11"/>
      <c r="IXO68" s="11"/>
      <c r="IXP68" s="11"/>
      <c r="IXQ68" s="11"/>
      <c r="IXR68" s="11"/>
      <c r="IXS68" s="11"/>
      <c r="IXT68" s="11"/>
      <c r="IXU68" s="11"/>
      <c r="IXV68" s="11"/>
      <c r="IXW68" s="11"/>
      <c r="IXX68" s="11"/>
      <c r="IXY68" s="11"/>
      <c r="IXZ68" s="11"/>
      <c r="IYA68" s="11"/>
      <c r="IYB68" s="11"/>
      <c r="IYC68" s="11"/>
      <c r="IYD68" s="11"/>
      <c r="IYE68" s="11"/>
      <c r="IYF68" s="11"/>
      <c r="IYG68" s="11"/>
      <c r="IYH68" s="11"/>
      <c r="IYI68" s="11"/>
      <c r="IYJ68" s="11"/>
      <c r="IYK68" s="11"/>
      <c r="IYL68" s="11"/>
      <c r="IYM68" s="11"/>
      <c r="IYN68" s="11"/>
      <c r="IYO68" s="11"/>
      <c r="IYP68" s="11"/>
      <c r="IYQ68" s="11"/>
      <c r="IYR68" s="11"/>
      <c r="IYS68" s="11"/>
      <c r="IYT68" s="11"/>
      <c r="IYU68" s="11"/>
      <c r="IYV68" s="11"/>
      <c r="IYW68" s="11"/>
      <c r="IYX68" s="11"/>
      <c r="IYY68" s="11"/>
      <c r="IYZ68" s="11"/>
      <c r="IZA68" s="11"/>
      <c r="IZB68" s="11"/>
      <c r="IZC68" s="11"/>
      <c r="IZD68" s="11"/>
      <c r="IZE68" s="11"/>
      <c r="IZF68" s="11"/>
      <c r="IZG68" s="11"/>
      <c r="IZH68" s="11"/>
      <c r="IZI68" s="11"/>
      <c r="IZJ68" s="11"/>
      <c r="IZK68" s="11"/>
      <c r="IZL68" s="11"/>
      <c r="IZM68" s="11"/>
      <c r="IZN68" s="11"/>
      <c r="IZO68" s="11"/>
      <c r="IZP68" s="11"/>
      <c r="IZQ68" s="11"/>
      <c r="IZR68" s="11"/>
      <c r="IZS68" s="11"/>
      <c r="IZT68" s="11"/>
      <c r="IZU68" s="11"/>
      <c r="IZV68" s="11"/>
      <c r="IZW68" s="11"/>
      <c r="IZX68" s="11"/>
      <c r="IZY68" s="11"/>
      <c r="IZZ68" s="11"/>
      <c r="JAA68" s="11"/>
      <c r="JAB68" s="11"/>
      <c r="JAC68" s="11"/>
      <c r="JAD68" s="11"/>
      <c r="JAE68" s="11"/>
      <c r="JAF68" s="11"/>
      <c r="JAG68" s="11"/>
      <c r="JAH68" s="11"/>
      <c r="JAI68" s="11"/>
      <c r="JAJ68" s="11"/>
      <c r="JAK68" s="11"/>
      <c r="JAL68" s="11"/>
      <c r="JAM68" s="11"/>
      <c r="JAN68" s="11"/>
      <c r="JAO68" s="11"/>
      <c r="JAP68" s="11"/>
      <c r="JAQ68" s="11"/>
      <c r="JAR68" s="11"/>
      <c r="JAS68" s="11"/>
      <c r="JAT68" s="11"/>
      <c r="JAU68" s="11"/>
      <c r="JAV68" s="11"/>
      <c r="JAW68" s="11"/>
      <c r="JAX68" s="11"/>
      <c r="JAY68" s="11"/>
      <c r="JAZ68" s="11"/>
      <c r="JBA68" s="11"/>
      <c r="JBB68" s="11"/>
      <c r="JBC68" s="11"/>
      <c r="JBD68" s="11"/>
      <c r="JBE68" s="11"/>
      <c r="JBF68" s="11"/>
      <c r="JBG68" s="11"/>
      <c r="JBH68" s="11"/>
      <c r="JBI68" s="11"/>
      <c r="JBJ68" s="11"/>
      <c r="JBK68" s="11"/>
      <c r="JBL68" s="11"/>
      <c r="JBM68" s="11"/>
      <c r="JBN68" s="11"/>
      <c r="JBO68" s="11"/>
      <c r="JBP68" s="11"/>
      <c r="JBQ68" s="11"/>
      <c r="JBR68" s="11"/>
      <c r="JBS68" s="11"/>
      <c r="JBT68" s="11"/>
      <c r="JBU68" s="11"/>
      <c r="JBV68" s="11"/>
      <c r="JBW68" s="11"/>
      <c r="JBX68" s="11"/>
      <c r="JBY68" s="11"/>
      <c r="JBZ68" s="11"/>
      <c r="JCA68" s="11"/>
      <c r="JCB68" s="11"/>
      <c r="JCC68" s="11"/>
      <c r="JCD68" s="11"/>
      <c r="JCE68" s="11"/>
      <c r="JCF68" s="11"/>
      <c r="JCG68" s="11"/>
      <c r="JCH68" s="11"/>
      <c r="JCI68" s="11"/>
      <c r="JCJ68" s="11"/>
      <c r="JCK68" s="11"/>
      <c r="JCL68" s="11"/>
      <c r="JCM68" s="11"/>
      <c r="JCN68" s="11"/>
      <c r="JCO68" s="11"/>
      <c r="JCP68" s="11"/>
      <c r="JCQ68" s="11"/>
      <c r="JCR68" s="11"/>
      <c r="JCS68" s="11"/>
      <c r="JCT68" s="11"/>
      <c r="JCU68" s="11"/>
      <c r="JCV68" s="11"/>
      <c r="JCW68" s="11"/>
      <c r="JCX68" s="11"/>
      <c r="JCY68" s="11"/>
      <c r="JCZ68" s="11"/>
      <c r="JDA68" s="11"/>
      <c r="JDB68" s="11"/>
      <c r="JDC68" s="11"/>
      <c r="JDD68" s="11"/>
      <c r="JDE68" s="11"/>
      <c r="JDF68" s="11"/>
      <c r="JDG68" s="11"/>
      <c r="JDH68" s="11"/>
      <c r="JDI68" s="11"/>
      <c r="JDJ68" s="11"/>
      <c r="JDK68" s="11"/>
      <c r="JDL68" s="11"/>
      <c r="JDM68" s="11"/>
      <c r="JDN68" s="11"/>
      <c r="JDO68" s="11"/>
      <c r="JDP68" s="11"/>
      <c r="JDQ68" s="11"/>
      <c r="JDR68" s="11"/>
      <c r="JDS68" s="11"/>
      <c r="JDT68" s="11"/>
      <c r="JDU68" s="11"/>
      <c r="JDV68" s="11"/>
      <c r="JDW68" s="11"/>
      <c r="JDX68" s="11"/>
      <c r="JDY68" s="11"/>
      <c r="JDZ68" s="11"/>
      <c r="JEA68" s="11"/>
      <c r="JEB68" s="11"/>
      <c r="JEC68" s="11"/>
      <c r="JED68" s="11"/>
      <c r="JEE68" s="11"/>
      <c r="JEF68" s="11"/>
      <c r="JEG68" s="11"/>
      <c r="JEH68" s="11"/>
      <c r="JEI68" s="11"/>
      <c r="JEJ68" s="11"/>
      <c r="JEK68" s="11"/>
      <c r="JEL68" s="11"/>
      <c r="JEM68" s="11"/>
      <c r="JEN68" s="11"/>
      <c r="JEO68" s="11"/>
      <c r="JEP68" s="11"/>
      <c r="JEQ68" s="11"/>
      <c r="JER68" s="11"/>
      <c r="JES68" s="11"/>
      <c r="JET68" s="11"/>
      <c r="JEU68" s="11"/>
      <c r="JEV68" s="11"/>
      <c r="JEW68" s="11"/>
      <c r="JEX68" s="11"/>
      <c r="JEY68" s="11"/>
      <c r="JEZ68" s="11"/>
      <c r="JFA68" s="11"/>
      <c r="JFB68" s="11"/>
      <c r="JFC68" s="11"/>
      <c r="JFD68" s="11"/>
      <c r="JFE68" s="11"/>
      <c r="JFF68" s="11"/>
      <c r="JFG68" s="11"/>
      <c r="JFH68" s="11"/>
      <c r="JFI68" s="11"/>
      <c r="JFJ68" s="11"/>
      <c r="JFK68" s="11"/>
      <c r="JFL68" s="11"/>
      <c r="JFM68" s="11"/>
      <c r="JFN68" s="11"/>
      <c r="JFO68" s="11"/>
      <c r="JFP68" s="11"/>
      <c r="JFQ68" s="11"/>
      <c r="JFR68" s="11"/>
      <c r="JFS68" s="11"/>
      <c r="JFT68" s="11"/>
      <c r="JFU68" s="11"/>
      <c r="JFV68" s="11"/>
      <c r="JFW68" s="11"/>
      <c r="JFX68" s="11"/>
      <c r="JFY68" s="11"/>
      <c r="JFZ68" s="11"/>
      <c r="JGA68" s="11"/>
      <c r="JGB68" s="11"/>
      <c r="JGC68" s="11"/>
      <c r="JGD68" s="11"/>
      <c r="JGE68" s="11"/>
      <c r="JGF68" s="11"/>
      <c r="JGG68" s="11"/>
      <c r="JGH68" s="11"/>
      <c r="JGI68" s="11"/>
      <c r="JGJ68" s="11"/>
      <c r="JGK68" s="11"/>
      <c r="JGL68" s="11"/>
      <c r="JGM68" s="11"/>
      <c r="JGN68" s="11"/>
      <c r="JGO68" s="11"/>
      <c r="JGP68" s="11"/>
      <c r="JGQ68" s="11"/>
      <c r="JGR68" s="11"/>
      <c r="JGS68" s="11"/>
      <c r="JGT68" s="11"/>
      <c r="JGU68" s="11"/>
      <c r="JGV68" s="11"/>
      <c r="JGW68" s="11"/>
      <c r="JGX68" s="11"/>
      <c r="JGY68" s="11"/>
      <c r="JGZ68" s="11"/>
      <c r="JHA68" s="11"/>
      <c r="JHB68" s="11"/>
      <c r="JHC68" s="11"/>
      <c r="JHD68" s="11"/>
      <c r="JHE68" s="11"/>
      <c r="JHF68" s="11"/>
      <c r="JHG68" s="11"/>
      <c r="JHH68" s="11"/>
      <c r="JHI68" s="11"/>
      <c r="JHJ68" s="11"/>
      <c r="JHK68" s="11"/>
      <c r="JHL68" s="11"/>
      <c r="JHM68" s="11"/>
      <c r="JHN68" s="11"/>
      <c r="JHO68" s="11"/>
      <c r="JHP68" s="11"/>
      <c r="JHQ68" s="11"/>
      <c r="JHR68" s="11"/>
      <c r="JHS68" s="11"/>
      <c r="JHT68" s="11"/>
      <c r="JHU68" s="11"/>
      <c r="JHV68" s="11"/>
      <c r="JHW68" s="11"/>
      <c r="JHX68" s="11"/>
      <c r="JHY68" s="11"/>
      <c r="JHZ68" s="11"/>
      <c r="JIA68" s="11"/>
      <c r="JIB68" s="11"/>
      <c r="JIC68" s="11"/>
      <c r="JID68" s="11"/>
      <c r="JIE68" s="11"/>
      <c r="JIF68" s="11"/>
      <c r="JIG68" s="11"/>
      <c r="JIH68" s="11"/>
      <c r="JII68" s="11"/>
      <c r="JIJ68" s="11"/>
      <c r="JIK68" s="11"/>
      <c r="JIL68" s="11"/>
      <c r="JIM68" s="11"/>
      <c r="JIN68" s="11"/>
      <c r="JIO68" s="11"/>
      <c r="JIP68" s="11"/>
      <c r="JIQ68" s="11"/>
      <c r="JIR68" s="11"/>
      <c r="JIS68" s="11"/>
      <c r="JIT68" s="11"/>
      <c r="JIU68" s="11"/>
      <c r="JIV68" s="11"/>
      <c r="JIW68" s="11"/>
      <c r="JIX68" s="11"/>
      <c r="JIY68" s="11"/>
      <c r="JIZ68" s="11"/>
      <c r="JJA68" s="11"/>
      <c r="JJB68" s="11"/>
      <c r="JJC68" s="11"/>
      <c r="JJD68" s="11"/>
      <c r="JJE68" s="11"/>
      <c r="JJF68" s="11"/>
      <c r="JJG68" s="11"/>
      <c r="JJH68" s="11"/>
      <c r="JJI68" s="11"/>
      <c r="JJJ68" s="11"/>
      <c r="JJK68" s="11"/>
      <c r="JJL68" s="11"/>
      <c r="JJM68" s="11"/>
      <c r="JJN68" s="11"/>
      <c r="JJO68" s="11"/>
      <c r="JJP68" s="11"/>
      <c r="JJQ68" s="11"/>
      <c r="JJR68" s="11"/>
      <c r="JJS68" s="11"/>
      <c r="JJT68" s="11"/>
      <c r="JJU68" s="11"/>
      <c r="JJV68" s="11"/>
      <c r="JJW68" s="11"/>
      <c r="JJX68" s="11"/>
      <c r="JJY68" s="11"/>
      <c r="JJZ68" s="11"/>
      <c r="JKA68" s="11"/>
      <c r="JKB68" s="11"/>
      <c r="JKC68" s="11"/>
      <c r="JKD68" s="11"/>
      <c r="JKE68" s="11"/>
      <c r="JKF68" s="11"/>
      <c r="JKG68" s="11"/>
      <c r="JKH68" s="11"/>
      <c r="JKI68" s="11"/>
      <c r="JKJ68" s="11"/>
      <c r="JKK68" s="11"/>
      <c r="JKL68" s="11"/>
      <c r="JKM68" s="11"/>
      <c r="JKN68" s="11"/>
      <c r="JKO68" s="11"/>
      <c r="JKP68" s="11"/>
      <c r="JKQ68" s="11"/>
      <c r="JKR68" s="11"/>
      <c r="JKS68" s="11"/>
      <c r="JKT68" s="11"/>
      <c r="JKU68" s="11"/>
      <c r="JKV68" s="11"/>
      <c r="JKW68" s="11"/>
      <c r="JKX68" s="11"/>
      <c r="JKY68" s="11"/>
      <c r="JKZ68" s="11"/>
      <c r="JLA68" s="11"/>
      <c r="JLB68" s="11"/>
      <c r="JLC68" s="11"/>
      <c r="JLD68" s="11"/>
      <c r="JLE68" s="11"/>
      <c r="JLF68" s="11"/>
      <c r="JLG68" s="11"/>
      <c r="JLH68" s="11"/>
      <c r="JLI68" s="11"/>
      <c r="JLJ68" s="11"/>
      <c r="JLK68" s="11"/>
      <c r="JLL68" s="11"/>
      <c r="JLM68" s="11"/>
      <c r="JLN68" s="11"/>
      <c r="JLO68" s="11"/>
      <c r="JLP68" s="11"/>
      <c r="JLQ68" s="11"/>
      <c r="JLR68" s="11"/>
      <c r="JLS68" s="11"/>
      <c r="JLT68" s="11"/>
      <c r="JLU68" s="11"/>
      <c r="JLV68" s="11"/>
      <c r="JLW68" s="11"/>
      <c r="JLX68" s="11"/>
      <c r="JLY68" s="11"/>
      <c r="JLZ68" s="11"/>
      <c r="JMA68" s="11"/>
      <c r="JMB68" s="11"/>
      <c r="JMC68" s="11"/>
      <c r="JMD68" s="11"/>
      <c r="JME68" s="11"/>
      <c r="JMF68" s="11"/>
      <c r="JMG68" s="11"/>
      <c r="JMH68" s="11"/>
      <c r="JMI68" s="11"/>
      <c r="JMJ68" s="11"/>
      <c r="JMK68" s="11"/>
      <c r="JML68" s="11"/>
      <c r="JMM68" s="11"/>
      <c r="JMN68" s="11"/>
      <c r="JMO68" s="11"/>
      <c r="JMP68" s="11"/>
      <c r="JMQ68" s="11"/>
      <c r="JMR68" s="11"/>
      <c r="JMS68" s="11"/>
      <c r="JMT68" s="11"/>
      <c r="JMU68" s="11"/>
      <c r="JMV68" s="11"/>
      <c r="JMW68" s="11"/>
      <c r="JMX68" s="11"/>
      <c r="JMY68" s="11"/>
      <c r="JMZ68" s="11"/>
      <c r="JNA68" s="11"/>
      <c r="JNB68" s="11"/>
      <c r="JNC68" s="11"/>
      <c r="JND68" s="11"/>
      <c r="JNE68" s="11"/>
      <c r="JNF68" s="11"/>
      <c r="JNG68" s="11"/>
      <c r="JNH68" s="11"/>
      <c r="JNI68" s="11"/>
      <c r="JNJ68" s="11"/>
      <c r="JNK68" s="11"/>
      <c r="JNL68" s="11"/>
      <c r="JNM68" s="11"/>
      <c r="JNN68" s="11"/>
      <c r="JNO68" s="11"/>
      <c r="JNP68" s="11"/>
      <c r="JNQ68" s="11"/>
      <c r="JNR68" s="11"/>
      <c r="JNS68" s="11"/>
      <c r="JNT68" s="11"/>
      <c r="JNU68" s="11"/>
      <c r="JNV68" s="11"/>
      <c r="JNW68" s="11"/>
      <c r="JNX68" s="11"/>
      <c r="JNY68" s="11"/>
      <c r="JNZ68" s="11"/>
      <c r="JOA68" s="11"/>
      <c r="JOB68" s="11"/>
      <c r="JOC68" s="11"/>
      <c r="JOD68" s="11"/>
      <c r="JOE68" s="11"/>
      <c r="JOF68" s="11"/>
      <c r="JOG68" s="11"/>
      <c r="JOH68" s="11"/>
      <c r="JOI68" s="11"/>
      <c r="JOJ68" s="11"/>
      <c r="JOK68" s="11"/>
      <c r="JOL68" s="11"/>
      <c r="JOM68" s="11"/>
      <c r="JON68" s="11"/>
      <c r="JOO68" s="11"/>
      <c r="JOP68" s="11"/>
      <c r="JOQ68" s="11"/>
      <c r="JOR68" s="11"/>
      <c r="JOS68" s="11"/>
      <c r="JOT68" s="11"/>
      <c r="JOU68" s="11"/>
      <c r="JOV68" s="11"/>
      <c r="JOW68" s="11"/>
      <c r="JOX68" s="11"/>
      <c r="JOY68" s="11"/>
      <c r="JOZ68" s="11"/>
      <c r="JPA68" s="11"/>
      <c r="JPB68" s="11"/>
      <c r="JPC68" s="11"/>
      <c r="JPD68" s="11"/>
      <c r="JPE68" s="11"/>
      <c r="JPF68" s="11"/>
      <c r="JPG68" s="11"/>
      <c r="JPH68" s="11"/>
      <c r="JPI68" s="11"/>
      <c r="JPJ68" s="11"/>
      <c r="JPK68" s="11"/>
      <c r="JPL68" s="11"/>
      <c r="JPM68" s="11"/>
      <c r="JPN68" s="11"/>
      <c r="JPO68" s="11"/>
      <c r="JPP68" s="11"/>
      <c r="JPQ68" s="11"/>
      <c r="JPR68" s="11"/>
      <c r="JPS68" s="11"/>
      <c r="JPT68" s="11"/>
      <c r="JPU68" s="11"/>
      <c r="JPV68" s="11"/>
      <c r="JPW68" s="11"/>
      <c r="JPX68" s="11"/>
      <c r="JPY68" s="11"/>
      <c r="JPZ68" s="11"/>
      <c r="JQA68" s="11"/>
      <c r="JQB68" s="11"/>
      <c r="JQC68" s="11"/>
      <c r="JQD68" s="11"/>
      <c r="JQE68" s="11"/>
      <c r="JQF68" s="11"/>
      <c r="JQG68" s="11"/>
      <c r="JQH68" s="11"/>
      <c r="JQI68" s="11"/>
      <c r="JQJ68" s="11"/>
      <c r="JQK68" s="11"/>
      <c r="JQL68" s="11"/>
      <c r="JQM68" s="11"/>
      <c r="JQN68" s="11"/>
      <c r="JQO68" s="11"/>
      <c r="JQP68" s="11"/>
      <c r="JQQ68" s="11"/>
      <c r="JQR68" s="11"/>
      <c r="JQS68" s="11"/>
      <c r="JQT68" s="11"/>
      <c r="JQU68" s="11"/>
      <c r="JQV68" s="11"/>
      <c r="JQW68" s="11"/>
      <c r="JQX68" s="11"/>
      <c r="JQY68" s="11"/>
      <c r="JQZ68" s="11"/>
      <c r="JRA68" s="11"/>
      <c r="JRB68" s="11"/>
      <c r="JRC68" s="11"/>
      <c r="JRD68" s="11"/>
      <c r="JRE68" s="11"/>
      <c r="JRF68" s="11"/>
      <c r="JRG68" s="11"/>
      <c r="JRH68" s="11"/>
      <c r="JRI68" s="11"/>
      <c r="JRJ68" s="11"/>
      <c r="JRK68" s="11"/>
      <c r="JRL68" s="11"/>
      <c r="JRM68" s="11"/>
      <c r="JRN68" s="11"/>
      <c r="JRO68" s="11"/>
      <c r="JRP68" s="11"/>
      <c r="JRQ68" s="11"/>
      <c r="JRR68" s="11"/>
      <c r="JRS68" s="11"/>
      <c r="JRT68" s="11"/>
      <c r="JRU68" s="11"/>
      <c r="JRV68" s="11"/>
      <c r="JRW68" s="11"/>
      <c r="JRX68" s="11"/>
      <c r="JRY68" s="11"/>
      <c r="JRZ68" s="11"/>
      <c r="JSA68" s="11"/>
      <c r="JSB68" s="11"/>
      <c r="JSC68" s="11"/>
      <c r="JSD68" s="11"/>
      <c r="JSE68" s="11"/>
      <c r="JSF68" s="11"/>
      <c r="JSG68" s="11"/>
      <c r="JSH68" s="11"/>
      <c r="JSI68" s="11"/>
      <c r="JSJ68" s="11"/>
      <c r="JSK68" s="11"/>
      <c r="JSL68" s="11"/>
      <c r="JSM68" s="11"/>
      <c r="JSN68" s="11"/>
      <c r="JSO68" s="11"/>
      <c r="JSP68" s="11"/>
      <c r="JSQ68" s="11"/>
      <c r="JSR68" s="11"/>
      <c r="JSS68" s="11"/>
      <c r="JST68" s="11"/>
      <c r="JSU68" s="11"/>
      <c r="JSV68" s="11"/>
      <c r="JSW68" s="11"/>
      <c r="JSX68" s="11"/>
      <c r="JSY68" s="11"/>
      <c r="JSZ68" s="11"/>
      <c r="JTA68" s="11"/>
      <c r="JTB68" s="11"/>
      <c r="JTC68" s="11"/>
      <c r="JTD68" s="11"/>
      <c r="JTE68" s="11"/>
      <c r="JTF68" s="11"/>
      <c r="JTG68" s="11"/>
      <c r="JTH68" s="11"/>
      <c r="JTI68" s="11"/>
      <c r="JTJ68" s="11"/>
      <c r="JTK68" s="11"/>
      <c r="JTL68" s="11"/>
      <c r="JTM68" s="11"/>
      <c r="JTN68" s="11"/>
      <c r="JTO68" s="11"/>
      <c r="JTP68" s="11"/>
      <c r="JTQ68" s="11"/>
      <c r="JTR68" s="11"/>
      <c r="JTS68" s="11"/>
      <c r="JTT68" s="11"/>
      <c r="JTU68" s="11"/>
      <c r="JTV68" s="11"/>
      <c r="JTW68" s="11"/>
      <c r="JTX68" s="11"/>
      <c r="JTY68" s="11"/>
      <c r="JTZ68" s="11"/>
      <c r="JUA68" s="11"/>
      <c r="JUB68" s="11"/>
      <c r="JUC68" s="11"/>
      <c r="JUD68" s="11"/>
      <c r="JUE68" s="11"/>
      <c r="JUF68" s="11"/>
      <c r="JUG68" s="11"/>
      <c r="JUH68" s="11"/>
      <c r="JUI68" s="11"/>
      <c r="JUJ68" s="11"/>
      <c r="JUK68" s="11"/>
      <c r="JUL68" s="11"/>
      <c r="JUM68" s="11"/>
      <c r="JUN68" s="11"/>
      <c r="JUO68" s="11"/>
      <c r="JUP68" s="11"/>
      <c r="JUQ68" s="11"/>
      <c r="JUR68" s="11"/>
      <c r="JUS68" s="11"/>
      <c r="JUT68" s="11"/>
      <c r="JUU68" s="11"/>
      <c r="JUV68" s="11"/>
      <c r="JUW68" s="11"/>
      <c r="JUX68" s="11"/>
      <c r="JUY68" s="11"/>
      <c r="JUZ68" s="11"/>
      <c r="JVA68" s="11"/>
      <c r="JVB68" s="11"/>
      <c r="JVC68" s="11"/>
      <c r="JVD68" s="11"/>
      <c r="JVE68" s="11"/>
      <c r="JVF68" s="11"/>
      <c r="JVG68" s="11"/>
      <c r="JVH68" s="11"/>
      <c r="JVI68" s="11"/>
      <c r="JVJ68" s="11"/>
      <c r="JVK68" s="11"/>
      <c r="JVL68" s="11"/>
      <c r="JVM68" s="11"/>
      <c r="JVN68" s="11"/>
      <c r="JVO68" s="11"/>
      <c r="JVP68" s="11"/>
      <c r="JVQ68" s="11"/>
      <c r="JVR68" s="11"/>
      <c r="JVS68" s="11"/>
      <c r="JVT68" s="11"/>
      <c r="JVU68" s="11"/>
      <c r="JVV68" s="11"/>
      <c r="JVW68" s="11"/>
      <c r="JVX68" s="11"/>
      <c r="JVY68" s="11"/>
      <c r="JVZ68" s="11"/>
      <c r="JWA68" s="11"/>
      <c r="JWB68" s="11"/>
      <c r="JWC68" s="11"/>
      <c r="JWD68" s="11"/>
      <c r="JWE68" s="11"/>
      <c r="JWF68" s="11"/>
      <c r="JWG68" s="11"/>
      <c r="JWH68" s="11"/>
      <c r="JWI68" s="11"/>
      <c r="JWJ68" s="11"/>
      <c r="JWK68" s="11"/>
      <c r="JWL68" s="11"/>
      <c r="JWM68" s="11"/>
      <c r="JWN68" s="11"/>
      <c r="JWO68" s="11"/>
      <c r="JWP68" s="11"/>
      <c r="JWQ68" s="11"/>
      <c r="JWR68" s="11"/>
      <c r="JWS68" s="11"/>
      <c r="JWT68" s="11"/>
      <c r="JWU68" s="11"/>
      <c r="JWV68" s="11"/>
      <c r="JWW68" s="11"/>
      <c r="JWX68" s="11"/>
      <c r="JWY68" s="11"/>
      <c r="JWZ68" s="11"/>
      <c r="JXA68" s="11"/>
      <c r="JXB68" s="11"/>
      <c r="JXC68" s="11"/>
      <c r="JXD68" s="11"/>
      <c r="JXE68" s="11"/>
      <c r="JXF68" s="11"/>
      <c r="JXG68" s="11"/>
      <c r="JXH68" s="11"/>
      <c r="JXI68" s="11"/>
      <c r="JXJ68" s="11"/>
      <c r="JXK68" s="11"/>
      <c r="JXL68" s="11"/>
      <c r="JXM68" s="11"/>
      <c r="JXN68" s="11"/>
      <c r="JXO68" s="11"/>
      <c r="JXP68" s="11"/>
      <c r="JXQ68" s="11"/>
      <c r="JXR68" s="11"/>
      <c r="JXS68" s="11"/>
      <c r="JXT68" s="11"/>
      <c r="JXU68" s="11"/>
      <c r="JXV68" s="11"/>
      <c r="JXW68" s="11"/>
      <c r="JXX68" s="11"/>
      <c r="JXY68" s="11"/>
      <c r="JXZ68" s="11"/>
      <c r="JYA68" s="11"/>
      <c r="JYB68" s="11"/>
      <c r="JYC68" s="11"/>
      <c r="JYD68" s="11"/>
      <c r="JYE68" s="11"/>
      <c r="JYF68" s="11"/>
      <c r="JYG68" s="11"/>
      <c r="JYH68" s="11"/>
      <c r="JYI68" s="11"/>
      <c r="JYJ68" s="11"/>
      <c r="JYK68" s="11"/>
      <c r="JYL68" s="11"/>
      <c r="JYM68" s="11"/>
      <c r="JYN68" s="11"/>
      <c r="JYO68" s="11"/>
      <c r="JYP68" s="11"/>
      <c r="JYQ68" s="11"/>
      <c r="JYR68" s="11"/>
      <c r="JYS68" s="11"/>
      <c r="JYT68" s="11"/>
      <c r="JYU68" s="11"/>
      <c r="JYV68" s="11"/>
      <c r="JYW68" s="11"/>
      <c r="JYX68" s="11"/>
      <c r="JYY68" s="11"/>
      <c r="JYZ68" s="11"/>
      <c r="JZA68" s="11"/>
      <c r="JZB68" s="11"/>
      <c r="JZC68" s="11"/>
      <c r="JZD68" s="11"/>
      <c r="JZE68" s="11"/>
      <c r="JZF68" s="11"/>
      <c r="JZG68" s="11"/>
      <c r="JZH68" s="11"/>
      <c r="JZI68" s="11"/>
      <c r="JZJ68" s="11"/>
      <c r="JZK68" s="11"/>
      <c r="JZL68" s="11"/>
      <c r="JZM68" s="11"/>
      <c r="JZN68" s="11"/>
      <c r="JZO68" s="11"/>
      <c r="JZP68" s="11"/>
      <c r="JZQ68" s="11"/>
      <c r="JZR68" s="11"/>
      <c r="JZS68" s="11"/>
      <c r="JZT68" s="11"/>
      <c r="JZU68" s="11"/>
      <c r="JZV68" s="11"/>
      <c r="JZW68" s="11"/>
      <c r="JZX68" s="11"/>
      <c r="JZY68" s="11"/>
      <c r="JZZ68" s="11"/>
      <c r="KAA68" s="11"/>
      <c r="KAB68" s="11"/>
      <c r="KAC68" s="11"/>
      <c r="KAD68" s="11"/>
      <c r="KAE68" s="11"/>
      <c r="KAF68" s="11"/>
      <c r="KAG68" s="11"/>
      <c r="KAH68" s="11"/>
      <c r="KAI68" s="11"/>
      <c r="KAJ68" s="11"/>
      <c r="KAK68" s="11"/>
      <c r="KAL68" s="11"/>
      <c r="KAM68" s="11"/>
      <c r="KAN68" s="11"/>
      <c r="KAO68" s="11"/>
      <c r="KAP68" s="11"/>
      <c r="KAQ68" s="11"/>
      <c r="KAR68" s="11"/>
      <c r="KAS68" s="11"/>
      <c r="KAT68" s="11"/>
      <c r="KAU68" s="11"/>
      <c r="KAV68" s="11"/>
      <c r="KAW68" s="11"/>
      <c r="KAX68" s="11"/>
      <c r="KAY68" s="11"/>
      <c r="KAZ68" s="11"/>
      <c r="KBA68" s="11"/>
      <c r="KBB68" s="11"/>
      <c r="KBC68" s="11"/>
      <c r="KBD68" s="11"/>
      <c r="KBE68" s="11"/>
      <c r="KBF68" s="11"/>
      <c r="KBG68" s="11"/>
      <c r="KBH68" s="11"/>
      <c r="KBI68" s="11"/>
      <c r="KBJ68" s="11"/>
      <c r="KBK68" s="11"/>
      <c r="KBL68" s="11"/>
      <c r="KBM68" s="11"/>
      <c r="KBN68" s="11"/>
      <c r="KBO68" s="11"/>
      <c r="KBP68" s="11"/>
      <c r="KBQ68" s="11"/>
      <c r="KBR68" s="11"/>
      <c r="KBS68" s="11"/>
      <c r="KBT68" s="11"/>
      <c r="KBU68" s="11"/>
      <c r="KBV68" s="11"/>
      <c r="KBW68" s="11"/>
      <c r="KBX68" s="11"/>
      <c r="KBY68" s="11"/>
      <c r="KBZ68" s="11"/>
      <c r="KCA68" s="11"/>
      <c r="KCB68" s="11"/>
      <c r="KCC68" s="11"/>
      <c r="KCD68" s="11"/>
      <c r="KCE68" s="11"/>
      <c r="KCF68" s="11"/>
      <c r="KCG68" s="11"/>
      <c r="KCH68" s="11"/>
      <c r="KCI68" s="11"/>
      <c r="KCJ68" s="11"/>
      <c r="KCK68" s="11"/>
      <c r="KCL68" s="11"/>
      <c r="KCM68" s="11"/>
      <c r="KCN68" s="11"/>
      <c r="KCO68" s="11"/>
      <c r="KCP68" s="11"/>
      <c r="KCQ68" s="11"/>
      <c r="KCR68" s="11"/>
      <c r="KCS68" s="11"/>
      <c r="KCT68" s="11"/>
      <c r="KCU68" s="11"/>
      <c r="KCV68" s="11"/>
      <c r="KCW68" s="11"/>
      <c r="KCX68" s="11"/>
      <c r="KCY68" s="11"/>
      <c r="KCZ68" s="11"/>
      <c r="KDA68" s="11"/>
      <c r="KDB68" s="11"/>
      <c r="KDC68" s="11"/>
      <c r="KDD68" s="11"/>
      <c r="KDE68" s="11"/>
      <c r="KDF68" s="11"/>
      <c r="KDG68" s="11"/>
      <c r="KDH68" s="11"/>
      <c r="KDI68" s="11"/>
      <c r="KDJ68" s="11"/>
      <c r="KDK68" s="11"/>
      <c r="KDL68" s="11"/>
      <c r="KDM68" s="11"/>
      <c r="KDN68" s="11"/>
      <c r="KDO68" s="11"/>
      <c r="KDP68" s="11"/>
      <c r="KDQ68" s="11"/>
      <c r="KDR68" s="11"/>
      <c r="KDS68" s="11"/>
      <c r="KDT68" s="11"/>
      <c r="KDU68" s="11"/>
      <c r="KDV68" s="11"/>
      <c r="KDW68" s="11"/>
      <c r="KDX68" s="11"/>
      <c r="KDY68" s="11"/>
      <c r="KDZ68" s="11"/>
      <c r="KEA68" s="11"/>
      <c r="KEB68" s="11"/>
      <c r="KEC68" s="11"/>
      <c r="KED68" s="11"/>
      <c r="KEE68" s="11"/>
      <c r="KEF68" s="11"/>
      <c r="KEG68" s="11"/>
      <c r="KEH68" s="11"/>
      <c r="KEI68" s="11"/>
      <c r="KEJ68" s="11"/>
      <c r="KEK68" s="11"/>
      <c r="KEL68" s="11"/>
      <c r="KEM68" s="11"/>
      <c r="KEN68" s="11"/>
      <c r="KEO68" s="11"/>
      <c r="KEP68" s="11"/>
      <c r="KEQ68" s="11"/>
      <c r="KER68" s="11"/>
      <c r="KES68" s="11"/>
      <c r="KET68" s="11"/>
      <c r="KEU68" s="11"/>
      <c r="KEV68" s="11"/>
      <c r="KEW68" s="11"/>
      <c r="KEX68" s="11"/>
      <c r="KEY68" s="11"/>
      <c r="KEZ68" s="11"/>
      <c r="KFA68" s="11"/>
      <c r="KFB68" s="11"/>
      <c r="KFC68" s="11"/>
      <c r="KFD68" s="11"/>
      <c r="KFE68" s="11"/>
      <c r="KFF68" s="11"/>
      <c r="KFG68" s="11"/>
      <c r="KFH68" s="11"/>
      <c r="KFI68" s="11"/>
      <c r="KFJ68" s="11"/>
      <c r="KFK68" s="11"/>
      <c r="KFL68" s="11"/>
      <c r="KFM68" s="11"/>
      <c r="KFN68" s="11"/>
      <c r="KFO68" s="11"/>
      <c r="KFP68" s="11"/>
      <c r="KFQ68" s="11"/>
      <c r="KFR68" s="11"/>
      <c r="KFS68" s="11"/>
      <c r="KFT68" s="11"/>
      <c r="KFU68" s="11"/>
      <c r="KFV68" s="11"/>
      <c r="KFW68" s="11"/>
      <c r="KFX68" s="11"/>
      <c r="KFY68" s="11"/>
      <c r="KFZ68" s="11"/>
      <c r="KGA68" s="11"/>
      <c r="KGB68" s="11"/>
      <c r="KGC68" s="11"/>
      <c r="KGD68" s="11"/>
      <c r="KGE68" s="11"/>
      <c r="KGF68" s="11"/>
      <c r="KGG68" s="11"/>
      <c r="KGH68" s="11"/>
      <c r="KGI68" s="11"/>
      <c r="KGJ68" s="11"/>
      <c r="KGK68" s="11"/>
      <c r="KGL68" s="11"/>
      <c r="KGM68" s="11"/>
      <c r="KGN68" s="11"/>
      <c r="KGO68" s="11"/>
      <c r="KGP68" s="11"/>
      <c r="KGQ68" s="11"/>
      <c r="KGR68" s="11"/>
      <c r="KGS68" s="11"/>
      <c r="KGT68" s="11"/>
      <c r="KGU68" s="11"/>
      <c r="KGV68" s="11"/>
      <c r="KGW68" s="11"/>
      <c r="KGX68" s="11"/>
      <c r="KGY68" s="11"/>
      <c r="KGZ68" s="11"/>
      <c r="KHA68" s="11"/>
      <c r="KHB68" s="11"/>
      <c r="KHC68" s="11"/>
      <c r="KHD68" s="11"/>
      <c r="KHE68" s="11"/>
      <c r="KHF68" s="11"/>
      <c r="KHG68" s="11"/>
      <c r="KHH68" s="11"/>
      <c r="KHI68" s="11"/>
      <c r="KHJ68" s="11"/>
      <c r="KHK68" s="11"/>
      <c r="KHL68" s="11"/>
      <c r="KHM68" s="11"/>
      <c r="KHN68" s="11"/>
      <c r="KHO68" s="11"/>
      <c r="KHP68" s="11"/>
      <c r="KHQ68" s="11"/>
      <c r="KHR68" s="11"/>
      <c r="KHS68" s="11"/>
      <c r="KHT68" s="11"/>
      <c r="KHU68" s="11"/>
      <c r="KHV68" s="11"/>
      <c r="KHW68" s="11"/>
      <c r="KHX68" s="11"/>
      <c r="KHY68" s="11"/>
      <c r="KHZ68" s="11"/>
      <c r="KIA68" s="11"/>
      <c r="KIB68" s="11"/>
      <c r="KIC68" s="11"/>
      <c r="KID68" s="11"/>
      <c r="KIE68" s="11"/>
      <c r="KIF68" s="11"/>
      <c r="KIG68" s="11"/>
      <c r="KIH68" s="11"/>
      <c r="KII68" s="11"/>
      <c r="KIJ68" s="11"/>
      <c r="KIK68" s="11"/>
      <c r="KIL68" s="11"/>
      <c r="KIM68" s="11"/>
      <c r="KIN68" s="11"/>
      <c r="KIO68" s="11"/>
      <c r="KIP68" s="11"/>
      <c r="KIQ68" s="11"/>
      <c r="KIR68" s="11"/>
      <c r="KIS68" s="11"/>
      <c r="KIT68" s="11"/>
      <c r="KIU68" s="11"/>
      <c r="KIV68" s="11"/>
      <c r="KIW68" s="11"/>
      <c r="KIX68" s="11"/>
      <c r="KIY68" s="11"/>
      <c r="KIZ68" s="11"/>
      <c r="KJA68" s="11"/>
      <c r="KJB68" s="11"/>
      <c r="KJC68" s="11"/>
      <c r="KJD68" s="11"/>
      <c r="KJE68" s="11"/>
      <c r="KJF68" s="11"/>
      <c r="KJG68" s="11"/>
      <c r="KJH68" s="11"/>
      <c r="KJI68" s="11"/>
      <c r="KJJ68" s="11"/>
      <c r="KJK68" s="11"/>
      <c r="KJL68" s="11"/>
      <c r="KJM68" s="11"/>
      <c r="KJN68" s="11"/>
      <c r="KJO68" s="11"/>
      <c r="KJP68" s="11"/>
      <c r="KJQ68" s="11"/>
      <c r="KJR68" s="11"/>
      <c r="KJS68" s="11"/>
      <c r="KJT68" s="11"/>
      <c r="KJU68" s="11"/>
      <c r="KJV68" s="11"/>
      <c r="KJW68" s="11"/>
      <c r="KJX68" s="11"/>
      <c r="KJY68" s="11"/>
      <c r="KJZ68" s="11"/>
      <c r="KKA68" s="11"/>
      <c r="KKB68" s="11"/>
      <c r="KKC68" s="11"/>
      <c r="KKD68" s="11"/>
      <c r="KKE68" s="11"/>
      <c r="KKF68" s="11"/>
      <c r="KKG68" s="11"/>
      <c r="KKH68" s="11"/>
      <c r="KKI68" s="11"/>
      <c r="KKJ68" s="11"/>
      <c r="KKK68" s="11"/>
      <c r="KKL68" s="11"/>
      <c r="KKM68" s="11"/>
      <c r="KKN68" s="11"/>
      <c r="KKO68" s="11"/>
      <c r="KKP68" s="11"/>
      <c r="KKQ68" s="11"/>
      <c r="KKR68" s="11"/>
      <c r="KKS68" s="11"/>
      <c r="KKT68" s="11"/>
      <c r="KKU68" s="11"/>
      <c r="KKV68" s="11"/>
      <c r="KKW68" s="11"/>
      <c r="KKX68" s="11"/>
      <c r="KKY68" s="11"/>
      <c r="KKZ68" s="11"/>
      <c r="KLA68" s="11"/>
      <c r="KLB68" s="11"/>
      <c r="KLC68" s="11"/>
      <c r="KLD68" s="11"/>
      <c r="KLE68" s="11"/>
      <c r="KLF68" s="11"/>
      <c r="KLG68" s="11"/>
      <c r="KLH68" s="11"/>
      <c r="KLI68" s="11"/>
      <c r="KLJ68" s="11"/>
      <c r="KLK68" s="11"/>
      <c r="KLL68" s="11"/>
      <c r="KLM68" s="11"/>
      <c r="KLN68" s="11"/>
      <c r="KLO68" s="11"/>
      <c r="KLP68" s="11"/>
      <c r="KLQ68" s="11"/>
      <c r="KLR68" s="11"/>
      <c r="KLS68" s="11"/>
      <c r="KLT68" s="11"/>
      <c r="KLU68" s="11"/>
      <c r="KLV68" s="11"/>
      <c r="KLW68" s="11"/>
      <c r="KLX68" s="11"/>
      <c r="KLY68" s="11"/>
      <c r="KLZ68" s="11"/>
      <c r="KMA68" s="11"/>
      <c r="KMB68" s="11"/>
      <c r="KMC68" s="11"/>
      <c r="KMD68" s="11"/>
      <c r="KME68" s="11"/>
      <c r="KMF68" s="11"/>
      <c r="KMG68" s="11"/>
      <c r="KMH68" s="11"/>
      <c r="KMI68" s="11"/>
      <c r="KMJ68" s="11"/>
      <c r="KMK68" s="11"/>
      <c r="KML68" s="11"/>
      <c r="KMM68" s="11"/>
      <c r="KMN68" s="11"/>
      <c r="KMO68" s="11"/>
      <c r="KMP68" s="11"/>
      <c r="KMQ68" s="11"/>
      <c r="KMR68" s="11"/>
      <c r="KMS68" s="11"/>
      <c r="KMT68" s="11"/>
      <c r="KMU68" s="11"/>
      <c r="KMV68" s="11"/>
      <c r="KMW68" s="11"/>
      <c r="KMX68" s="11"/>
      <c r="KMY68" s="11"/>
      <c r="KMZ68" s="11"/>
      <c r="KNA68" s="11"/>
      <c r="KNB68" s="11"/>
      <c r="KNC68" s="11"/>
      <c r="KND68" s="11"/>
      <c r="KNE68" s="11"/>
      <c r="KNF68" s="11"/>
      <c r="KNG68" s="11"/>
      <c r="KNH68" s="11"/>
      <c r="KNI68" s="11"/>
      <c r="KNJ68" s="11"/>
      <c r="KNK68" s="11"/>
      <c r="KNL68" s="11"/>
      <c r="KNM68" s="11"/>
      <c r="KNN68" s="11"/>
      <c r="KNO68" s="11"/>
      <c r="KNP68" s="11"/>
      <c r="KNQ68" s="11"/>
      <c r="KNR68" s="11"/>
      <c r="KNS68" s="11"/>
      <c r="KNT68" s="11"/>
      <c r="KNU68" s="11"/>
      <c r="KNV68" s="11"/>
      <c r="KNW68" s="11"/>
      <c r="KNX68" s="11"/>
      <c r="KNY68" s="11"/>
      <c r="KNZ68" s="11"/>
      <c r="KOA68" s="11"/>
      <c r="KOB68" s="11"/>
      <c r="KOC68" s="11"/>
      <c r="KOD68" s="11"/>
      <c r="KOE68" s="11"/>
      <c r="KOF68" s="11"/>
      <c r="KOG68" s="11"/>
      <c r="KOH68" s="11"/>
      <c r="KOI68" s="11"/>
      <c r="KOJ68" s="11"/>
      <c r="KOK68" s="11"/>
      <c r="KOL68" s="11"/>
      <c r="KOM68" s="11"/>
      <c r="KON68" s="11"/>
      <c r="KOO68" s="11"/>
      <c r="KOP68" s="11"/>
      <c r="KOQ68" s="11"/>
      <c r="KOR68" s="11"/>
      <c r="KOS68" s="11"/>
      <c r="KOT68" s="11"/>
      <c r="KOU68" s="11"/>
      <c r="KOV68" s="11"/>
      <c r="KOW68" s="11"/>
      <c r="KOX68" s="11"/>
      <c r="KOY68" s="11"/>
      <c r="KOZ68" s="11"/>
      <c r="KPA68" s="11"/>
      <c r="KPB68" s="11"/>
      <c r="KPC68" s="11"/>
      <c r="KPD68" s="11"/>
      <c r="KPE68" s="11"/>
      <c r="KPF68" s="11"/>
      <c r="KPG68" s="11"/>
      <c r="KPH68" s="11"/>
      <c r="KPI68" s="11"/>
      <c r="KPJ68" s="11"/>
      <c r="KPK68" s="11"/>
      <c r="KPL68" s="11"/>
      <c r="KPM68" s="11"/>
      <c r="KPN68" s="11"/>
      <c r="KPO68" s="11"/>
      <c r="KPP68" s="11"/>
      <c r="KPQ68" s="11"/>
      <c r="KPR68" s="11"/>
      <c r="KPS68" s="11"/>
      <c r="KPT68" s="11"/>
      <c r="KPU68" s="11"/>
      <c r="KPV68" s="11"/>
      <c r="KPW68" s="11"/>
      <c r="KPX68" s="11"/>
      <c r="KPY68" s="11"/>
      <c r="KPZ68" s="11"/>
      <c r="KQA68" s="11"/>
      <c r="KQB68" s="11"/>
      <c r="KQC68" s="11"/>
      <c r="KQD68" s="11"/>
      <c r="KQE68" s="11"/>
      <c r="KQF68" s="11"/>
      <c r="KQG68" s="11"/>
      <c r="KQH68" s="11"/>
      <c r="KQI68" s="11"/>
      <c r="KQJ68" s="11"/>
      <c r="KQK68" s="11"/>
      <c r="KQL68" s="11"/>
      <c r="KQM68" s="11"/>
      <c r="KQN68" s="11"/>
      <c r="KQO68" s="11"/>
      <c r="KQP68" s="11"/>
      <c r="KQQ68" s="11"/>
      <c r="KQR68" s="11"/>
      <c r="KQS68" s="11"/>
      <c r="KQT68" s="11"/>
      <c r="KQU68" s="11"/>
      <c r="KQV68" s="11"/>
      <c r="KQW68" s="11"/>
      <c r="KQX68" s="11"/>
      <c r="KQY68" s="11"/>
      <c r="KQZ68" s="11"/>
      <c r="KRA68" s="11"/>
      <c r="KRB68" s="11"/>
      <c r="KRC68" s="11"/>
      <c r="KRD68" s="11"/>
      <c r="KRE68" s="11"/>
      <c r="KRF68" s="11"/>
      <c r="KRG68" s="11"/>
      <c r="KRH68" s="11"/>
      <c r="KRI68" s="11"/>
      <c r="KRJ68" s="11"/>
      <c r="KRK68" s="11"/>
      <c r="KRL68" s="11"/>
      <c r="KRM68" s="11"/>
      <c r="KRN68" s="11"/>
      <c r="KRO68" s="11"/>
      <c r="KRP68" s="11"/>
      <c r="KRQ68" s="11"/>
      <c r="KRR68" s="11"/>
      <c r="KRS68" s="11"/>
      <c r="KRT68" s="11"/>
      <c r="KRU68" s="11"/>
      <c r="KRV68" s="11"/>
      <c r="KRW68" s="11"/>
      <c r="KRX68" s="11"/>
      <c r="KRY68" s="11"/>
      <c r="KRZ68" s="11"/>
      <c r="KSA68" s="11"/>
      <c r="KSB68" s="11"/>
      <c r="KSC68" s="11"/>
      <c r="KSD68" s="11"/>
      <c r="KSE68" s="11"/>
      <c r="KSF68" s="11"/>
      <c r="KSG68" s="11"/>
      <c r="KSH68" s="11"/>
      <c r="KSI68" s="11"/>
      <c r="KSJ68" s="11"/>
      <c r="KSK68" s="11"/>
      <c r="KSL68" s="11"/>
      <c r="KSM68" s="11"/>
      <c r="KSN68" s="11"/>
      <c r="KSO68" s="11"/>
      <c r="KSP68" s="11"/>
      <c r="KSQ68" s="11"/>
      <c r="KSR68" s="11"/>
      <c r="KSS68" s="11"/>
      <c r="KST68" s="11"/>
      <c r="KSU68" s="11"/>
      <c r="KSV68" s="11"/>
      <c r="KSW68" s="11"/>
      <c r="KSX68" s="11"/>
      <c r="KSY68" s="11"/>
      <c r="KSZ68" s="11"/>
      <c r="KTA68" s="11"/>
      <c r="KTB68" s="11"/>
      <c r="KTC68" s="11"/>
      <c r="KTD68" s="11"/>
      <c r="KTE68" s="11"/>
      <c r="KTF68" s="11"/>
      <c r="KTG68" s="11"/>
      <c r="KTH68" s="11"/>
      <c r="KTI68" s="11"/>
      <c r="KTJ68" s="11"/>
      <c r="KTK68" s="11"/>
      <c r="KTL68" s="11"/>
      <c r="KTM68" s="11"/>
      <c r="KTN68" s="11"/>
      <c r="KTO68" s="11"/>
      <c r="KTP68" s="11"/>
      <c r="KTQ68" s="11"/>
      <c r="KTR68" s="11"/>
      <c r="KTS68" s="11"/>
      <c r="KTT68" s="11"/>
      <c r="KTU68" s="11"/>
      <c r="KTV68" s="11"/>
      <c r="KTW68" s="11"/>
      <c r="KTX68" s="11"/>
      <c r="KTY68" s="11"/>
      <c r="KTZ68" s="11"/>
      <c r="KUA68" s="11"/>
      <c r="KUB68" s="11"/>
      <c r="KUC68" s="11"/>
      <c r="KUD68" s="11"/>
      <c r="KUE68" s="11"/>
      <c r="KUF68" s="11"/>
      <c r="KUG68" s="11"/>
      <c r="KUH68" s="11"/>
      <c r="KUI68" s="11"/>
      <c r="KUJ68" s="11"/>
      <c r="KUK68" s="11"/>
      <c r="KUL68" s="11"/>
      <c r="KUM68" s="11"/>
      <c r="KUN68" s="11"/>
      <c r="KUO68" s="11"/>
      <c r="KUP68" s="11"/>
      <c r="KUQ68" s="11"/>
      <c r="KUR68" s="11"/>
      <c r="KUS68" s="11"/>
      <c r="KUT68" s="11"/>
      <c r="KUU68" s="11"/>
      <c r="KUV68" s="11"/>
      <c r="KUW68" s="11"/>
      <c r="KUX68" s="11"/>
      <c r="KUY68" s="11"/>
      <c r="KUZ68" s="11"/>
      <c r="KVA68" s="11"/>
      <c r="KVB68" s="11"/>
      <c r="KVC68" s="11"/>
      <c r="KVD68" s="11"/>
      <c r="KVE68" s="11"/>
      <c r="KVF68" s="11"/>
      <c r="KVG68" s="11"/>
      <c r="KVH68" s="11"/>
      <c r="KVI68" s="11"/>
      <c r="KVJ68" s="11"/>
      <c r="KVK68" s="11"/>
      <c r="KVL68" s="11"/>
      <c r="KVM68" s="11"/>
      <c r="KVN68" s="11"/>
      <c r="KVO68" s="11"/>
      <c r="KVP68" s="11"/>
      <c r="KVQ68" s="11"/>
      <c r="KVR68" s="11"/>
      <c r="KVS68" s="11"/>
      <c r="KVT68" s="11"/>
      <c r="KVU68" s="11"/>
      <c r="KVV68" s="11"/>
      <c r="KVW68" s="11"/>
      <c r="KVX68" s="11"/>
      <c r="KVY68" s="11"/>
      <c r="KVZ68" s="11"/>
      <c r="KWA68" s="11"/>
      <c r="KWB68" s="11"/>
      <c r="KWC68" s="11"/>
      <c r="KWD68" s="11"/>
      <c r="KWE68" s="11"/>
      <c r="KWF68" s="11"/>
      <c r="KWG68" s="11"/>
      <c r="KWH68" s="11"/>
      <c r="KWI68" s="11"/>
      <c r="KWJ68" s="11"/>
      <c r="KWK68" s="11"/>
      <c r="KWL68" s="11"/>
      <c r="KWM68" s="11"/>
      <c r="KWN68" s="11"/>
      <c r="KWO68" s="11"/>
      <c r="KWP68" s="11"/>
      <c r="KWQ68" s="11"/>
      <c r="KWR68" s="11"/>
      <c r="KWS68" s="11"/>
      <c r="KWT68" s="11"/>
      <c r="KWU68" s="11"/>
      <c r="KWV68" s="11"/>
      <c r="KWW68" s="11"/>
      <c r="KWX68" s="11"/>
      <c r="KWY68" s="11"/>
      <c r="KWZ68" s="11"/>
      <c r="KXA68" s="11"/>
      <c r="KXB68" s="11"/>
      <c r="KXC68" s="11"/>
      <c r="KXD68" s="11"/>
      <c r="KXE68" s="11"/>
      <c r="KXF68" s="11"/>
      <c r="KXG68" s="11"/>
      <c r="KXH68" s="11"/>
      <c r="KXI68" s="11"/>
      <c r="KXJ68" s="11"/>
      <c r="KXK68" s="11"/>
      <c r="KXL68" s="11"/>
      <c r="KXM68" s="11"/>
      <c r="KXN68" s="11"/>
      <c r="KXO68" s="11"/>
      <c r="KXP68" s="11"/>
      <c r="KXQ68" s="11"/>
      <c r="KXR68" s="11"/>
      <c r="KXS68" s="11"/>
      <c r="KXT68" s="11"/>
      <c r="KXU68" s="11"/>
      <c r="KXV68" s="11"/>
      <c r="KXW68" s="11"/>
      <c r="KXX68" s="11"/>
      <c r="KXY68" s="11"/>
      <c r="KXZ68" s="11"/>
      <c r="KYA68" s="11"/>
      <c r="KYB68" s="11"/>
      <c r="KYC68" s="11"/>
      <c r="KYD68" s="11"/>
      <c r="KYE68" s="11"/>
      <c r="KYF68" s="11"/>
      <c r="KYG68" s="11"/>
      <c r="KYH68" s="11"/>
      <c r="KYI68" s="11"/>
      <c r="KYJ68" s="11"/>
      <c r="KYK68" s="11"/>
      <c r="KYL68" s="11"/>
      <c r="KYM68" s="11"/>
      <c r="KYN68" s="11"/>
      <c r="KYO68" s="11"/>
      <c r="KYP68" s="11"/>
      <c r="KYQ68" s="11"/>
      <c r="KYR68" s="11"/>
      <c r="KYS68" s="11"/>
      <c r="KYT68" s="11"/>
      <c r="KYU68" s="11"/>
      <c r="KYV68" s="11"/>
      <c r="KYW68" s="11"/>
      <c r="KYX68" s="11"/>
      <c r="KYY68" s="11"/>
      <c r="KYZ68" s="11"/>
      <c r="KZA68" s="11"/>
      <c r="KZB68" s="11"/>
      <c r="KZC68" s="11"/>
      <c r="KZD68" s="11"/>
      <c r="KZE68" s="11"/>
      <c r="KZF68" s="11"/>
      <c r="KZG68" s="11"/>
      <c r="KZH68" s="11"/>
      <c r="KZI68" s="11"/>
      <c r="KZJ68" s="11"/>
      <c r="KZK68" s="11"/>
      <c r="KZL68" s="11"/>
      <c r="KZM68" s="11"/>
      <c r="KZN68" s="11"/>
      <c r="KZO68" s="11"/>
      <c r="KZP68" s="11"/>
      <c r="KZQ68" s="11"/>
      <c r="KZR68" s="11"/>
      <c r="KZS68" s="11"/>
      <c r="KZT68" s="11"/>
      <c r="KZU68" s="11"/>
      <c r="KZV68" s="11"/>
      <c r="KZW68" s="11"/>
      <c r="KZX68" s="11"/>
      <c r="KZY68" s="11"/>
      <c r="KZZ68" s="11"/>
      <c r="LAA68" s="11"/>
      <c r="LAB68" s="11"/>
      <c r="LAC68" s="11"/>
      <c r="LAD68" s="11"/>
      <c r="LAE68" s="11"/>
      <c r="LAF68" s="11"/>
      <c r="LAG68" s="11"/>
      <c r="LAH68" s="11"/>
      <c r="LAI68" s="11"/>
      <c r="LAJ68" s="11"/>
      <c r="LAK68" s="11"/>
      <c r="LAL68" s="11"/>
      <c r="LAM68" s="11"/>
      <c r="LAN68" s="11"/>
      <c r="LAO68" s="11"/>
      <c r="LAP68" s="11"/>
      <c r="LAQ68" s="11"/>
      <c r="LAR68" s="11"/>
      <c r="LAS68" s="11"/>
      <c r="LAT68" s="11"/>
      <c r="LAU68" s="11"/>
      <c r="LAV68" s="11"/>
      <c r="LAW68" s="11"/>
      <c r="LAX68" s="11"/>
      <c r="LAY68" s="11"/>
      <c r="LAZ68" s="11"/>
      <c r="LBA68" s="11"/>
      <c r="LBB68" s="11"/>
      <c r="LBC68" s="11"/>
      <c r="LBD68" s="11"/>
      <c r="LBE68" s="11"/>
      <c r="LBF68" s="11"/>
      <c r="LBG68" s="11"/>
      <c r="LBH68" s="11"/>
      <c r="LBI68" s="11"/>
      <c r="LBJ68" s="11"/>
      <c r="LBK68" s="11"/>
      <c r="LBL68" s="11"/>
      <c r="LBM68" s="11"/>
      <c r="LBN68" s="11"/>
      <c r="LBO68" s="11"/>
      <c r="LBP68" s="11"/>
      <c r="LBQ68" s="11"/>
      <c r="LBR68" s="11"/>
      <c r="LBS68" s="11"/>
      <c r="LBT68" s="11"/>
      <c r="LBU68" s="11"/>
      <c r="LBV68" s="11"/>
      <c r="LBW68" s="11"/>
      <c r="LBX68" s="11"/>
      <c r="LBY68" s="11"/>
      <c r="LBZ68" s="11"/>
      <c r="LCA68" s="11"/>
      <c r="LCB68" s="11"/>
      <c r="LCC68" s="11"/>
      <c r="LCD68" s="11"/>
      <c r="LCE68" s="11"/>
      <c r="LCF68" s="11"/>
      <c r="LCG68" s="11"/>
      <c r="LCH68" s="11"/>
      <c r="LCI68" s="11"/>
      <c r="LCJ68" s="11"/>
      <c r="LCK68" s="11"/>
      <c r="LCL68" s="11"/>
      <c r="LCM68" s="11"/>
      <c r="LCN68" s="11"/>
      <c r="LCO68" s="11"/>
      <c r="LCP68" s="11"/>
      <c r="LCQ68" s="11"/>
      <c r="LCR68" s="11"/>
      <c r="LCS68" s="11"/>
      <c r="LCT68" s="11"/>
      <c r="LCU68" s="11"/>
      <c r="LCV68" s="11"/>
      <c r="LCW68" s="11"/>
      <c r="LCX68" s="11"/>
      <c r="LCY68" s="11"/>
      <c r="LCZ68" s="11"/>
      <c r="LDA68" s="11"/>
      <c r="LDB68" s="11"/>
      <c r="LDC68" s="11"/>
      <c r="LDD68" s="11"/>
      <c r="LDE68" s="11"/>
      <c r="LDF68" s="11"/>
      <c r="LDG68" s="11"/>
      <c r="LDH68" s="11"/>
      <c r="LDI68" s="11"/>
      <c r="LDJ68" s="11"/>
      <c r="LDK68" s="11"/>
      <c r="LDL68" s="11"/>
      <c r="LDM68" s="11"/>
      <c r="LDN68" s="11"/>
      <c r="LDO68" s="11"/>
      <c r="LDP68" s="11"/>
      <c r="LDQ68" s="11"/>
      <c r="LDR68" s="11"/>
      <c r="LDS68" s="11"/>
      <c r="LDT68" s="11"/>
      <c r="LDU68" s="11"/>
      <c r="LDV68" s="11"/>
      <c r="LDW68" s="11"/>
      <c r="LDX68" s="11"/>
      <c r="LDY68" s="11"/>
      <c r="LDZ68" s="11"/>
      <c r="LEA68" s="11"/>
      <c r="LEB68" s="11"/>
      <c r="LEC68" s="11"/>
      <c r="LED68" s="11"/>
      <c r="LEE68" s="11"/>
      <c r="LEF68" s="11"/>
      <c r="LEG68" s="11"/>
      <c r="LEH68" s="11"/>
      <c r="LEI68" s="11"/>
      <c r="LEJ68" s="11"/>
      <c r="LEK68" s="11"/>
      <c r="LEL68" s="11"/>
      <c r="LEM68" s="11"/>
      <c r="LEN68" s="11"/>
      <c r="LEO68" s="11"/>
      <c r="LEP68" s="11"/>
      <c r="LEQ68" s="11"/>
      <c r="LER68" s="11"/>
      <c r="LES68" s="11"/>
      <c r="LET68" s="11"/>
      <c r="LEU68" s="11"/>
      <c r="LEV68" s="11"/>
      <c r="LEW68" s="11"/>
      <c r="LEX68" s="11"/>
      <c r="LEY68" s="11"/>
      <c r="LEZ68" s="11"/>
      <c r="LFA68" s="11"/>
      <c r="LFB68" s="11"/>
      <c r="LFC68" s="11"/>
      <c r="LFD68" s="11"/>
      <c r="LFE68" s="11"/>
      <c r="LFF68" s="11"/>
      <c r="LFG68" s="11"/>
      <c r="LFH68" s="11"/>
      <c r="LFI68" s="11"/>
      <c r="LFJ68" s="11"/>
      <c r="LFK68" s="11"/>
      <c r="LFL68" s="11"/>
      <c r="LFM68" s="11"/>
      <c r="LFN68" s="11"/>
      <c r="LFO68" s="11"/>
      <c r="LFP68" s="11"/>
      <c r="LFQ68" s="11"/>
      <c r="LFR68" s="11"/>
      <c r="LFS68" s="11"/>
      <c r="LFT68" s="11"/>
      <c r="LFU68" s="11"/>
      <c r="LFV68" s="11"/>
      <c r="LFW68" s="11"/>
      <c r="LFX68" s="11"/>
      <c r="LFY68" s="11"/>
      <c r="LFZ68" s="11"/>
      <c r="LGA68" s="11"/>
      <c r="LGB68" s="11"/>
      <c r="LGC68" s="11"/>
      <c r="LGD68" s="11"/>
      <c r="LGE68" s="11"/>
      <c r="LGF68" s="11"/>
      <c r="LGG68" s="11"/>
      <c r="LGH68" s="11"/>
      <c r="LGI68" s="11"/>
      <c r="LGJ68" s="11"/>
      <c r="LGK68" s="11"/>
      <c r="LGL68" s="11"/>
      <c r="LGM68" s="11"/>
      <c r="LGN68" s="11"/>
      <c r="LGO68" s="11"/>
      <c r="LGP68" s="11"/>
      <c r="LGQ68" s="11"/>
      <c r="LGR68" s="11"/>
      <c r="LGS68" s="11"/>
      <c r="LGT68" s="11"/>
      <c r="LGU68" s="11"/>
      <c r="LGV68" s="11"/>
      <c r="LGW68" s="11"/>
      <c r="LGX68" s="11"/>
      <c r="LGY68" s="11"/>
      <c r="LGZ68" s="11"/>
      <c r="LHA68" s="11"/>
      <c r="LHB68" s="11"/>
      <c r="LHC68" s="11"/>
      <c r="LHD68" s="11"/>
      <c r="LHE68" s="11"/>
      <c r="LHF68" s="11"/>
      <c r="LHG68" s="11"/>
      <c r="LHH68" s="11"/>
      <c r="LHI68" s="11"/>
      <c r="LHJ68" s="11"/>
      <c r="LHK68" s="11"/>
      <c r="LHL68" s="11"/>
      <c r="LHM68" s="11"/>
      <c r="LHN68" s="11"/>
      <c r="LHO68" s="11"/>
      <c r="LHP68" s="11"/>
      <c r="LHQ68" s="11"/>
      <c r="LHR68" s="11"/>
      <c r="LHS68" s="11"/>
      <c r="LHT68" s="11"/>
      <c r="LHU68" s="11"/>
      <c r="LHV68" s="11"/>
      <c r="LHW68" s="11"/>
      <c r="LHX68" s="11"/>
      <c r="LHY68" s="11"/>
      <c r="LHZ68" s="11"/>
      <c r="LIA68" s="11"/>
      <c r="LIB68" s="11"/>
      <c r="LIC68" s="11"/>
      <c r="LID68" s="11"/>
      <c r="LIE68" s="11"/>
      <c r="LIF68" s="11"/>
      <c r="LIG68" s="11"/>
      <c r="LIH68" s="11"/>
      <c r="LII68" s="11"/>
      <c r="LIJ68" s="11"/>
      <c r="LIK68" s="11"/>
      <c r="LIL68" s="11"/>
      <c r="LIM68" s="11"/>
      <c r="LIN68" s="11"/>
      <c r="LIO68" s="11"/>
      <c r="LIP68" s="11"/>
      <c r="LIQ68" s="11"/>
      <c r="LIR68" s="11"/>
      <c r="LIS68" s="11"/>
      <c r="LIT68" s="11"/>
      <c r="LIU68" s="11"/>
      <c r="LIV68" s="11"/>
      <c r="LIW68" s="11"/>
      <c r="LIX68" s="11"/>
      <c r="LIY68" s="11"/>
      <c r="LIZ68" s="11"/>
      <c r="LJA68" s="11"/>
      <c r="LJB68" s="11"/>
      <c r="LJC68" s="11"/>
      <c r="LJD68" s="11"/>
      <c r="LJE68" s="11"/>
      <c r="LJF68" s="11"/>
      <c r="LJG68" s="11"/>
      <c r="LJH68" s="11"/>
      <c r="LJI68" s="11"/>
      <c r="LJJ68" s="11"/>
      <c r="LJK68" s="11"/>
      <c r="LJL68" s="11"/>
      <c r="LJM68" s="11"/>
      <c r="LJN68" s="11"/>
      <c r="LJO68" s="11"/>
      <c r="LJP68" s="11"/>
      <c r="LJQ68" s="11"/>
      <c r="LJR68" s="11"/>
      <c r="LJS68" s="11"/>
      <c r="LJT68" s="11"/>
      <c r="LJU68" s="11"/>
      <c r="LJV68" s="11"/>
      <c r="LJW68" s="11"/>
      <c r="LJX68" s="11"/>
      <c r="LJY68" s="11"/>
      <c r="LJZ68" s="11"/>
      <c r="LKA68" s="11"/>
      <c r="LKB68" s="11"/>
      <c r="LKC68" s="11"/>
      <c r="LKD68" s="11"/>
      <c r="LKE68" s="11"/>
      <c r="LKF68" s="11"/>
      <c r="LKG68" s="11"/>
      <c r="LKH68" s="11"/>
      <c r="LKI68" s="11"/>
      <c r="LKJ68" s="11"/>
      <c r="LKK68" s="11"/>
      <c r="LKL68" s="11"/>
      <c r="LKM68" s="11"/>
      <c r="LKN68" s="11"/>
      <c r="LKO68" s="11"/>
      <c r="LKP68" s="11"/>
      <c r="LKQ68" s="11"/>
      <c r="LKR68" s="11"/>
      <c r="LKS68" s="11"/>
      <c r="LKT68" s="11"/>
      <c r="LKU68" s="11"/>
      <c r="LKV68" s="11"/>
      <c r="LKW68" s="11"/>
      <c r="LKX68" s="11"/>
      <c r="LKY68" s="11"/>
      <c r="LKZ68" s="11"/>
      <c r="LLA68" s="11"/>
      <c r="LLB68" s="11"/>
      <c r="LLC68" s="11"/>
      <c r="LLD68" s="11"/>
      <c r="LLE68" s="11"/>
      <c r="LLF68" s="11"/>
      <c r="LLG68" s="11"/>
      <c r="LLH68" s="11"/>
      <c r="LLI68" s="11"/>
      <c r="LLJ68" s="11"/>
      <c r="LLK68" s="11"/>
      <c r="LLL68" s="11"/>
      <c r="LLM68" s="11"/>
      <c r="LLN68" s="11"/>
      <c r="LLO68" s="11"/>
      <c r="LLP68" s="11"/>
      <c r="LLQ68" s="11"/>
      <c r="LLR68" s="11"/>
      <c r="LLS68" s="11"/>
      <c r="LLT68" s="11"/>
      <c r="LLU68" s="11"/>
      <c r="LLV68" s="11"/>
      <c r="LLW68" s="11"/>
      <c r="LLX68" s="11"/>
      <c r="LLY68" s="11"/>
      <c r="LLZ68" s="11"/>
      <c r="LMA68" s="11"/>
      <c r="LMB68" s="11"/>
      <c r="LMC68" s="11"/>
      <c r="LMD68" s="11"/>
      <c r="LME68" s="11"/>
      <c r="LMF68" s="11"/>
      <c r="LMG68" s="11"/>
      <c r="LMH68" s="11"/>
      <c r="LMI68" s="11"/>
      <c r="LMJ68" s="11"/>
      <c r="LMK68" s="11"/>
      <c r="LML68" s="11"/>
      <c r="LMM68" s="11"/>
      <c r="LMN68" s="11"/>
      <c r="LMO68" s="11"/>
      <c r="LMP68" s="11"/>
      <c r="LMQ68" s="11"/>
      <c r="LMR68" s="11"/>
      <c r="LMS68" s="11"/>
      <c r="LMT68" s="11"/>
      <c r="LMU68" s="11"/>
      <c r="LMV68" s="11"/>
      <c r="LMW68" s="11"/>
      <c r="LMX68" s="11"/>
      <c r="LMY68" s="11"/>
      <c r="LMZ68" s="11"/>
      <c r="LNA68" s="11"/>
      <c r="LNB68" s="11"/>
      <c r="LNC68" s="11"/>
      <c r="LND68" s="11"/>
      <c r="LNE68" s="11"/>
      <c r="LNF68" s="11"/>
      <c r="LNG68" s="11"/>
      <c r="LNH68" s="11"/>
      <c r="LNI68" s="11"/>
      <c r="LNJ68" s="11"/>
      <c r="LNK68" s="11"/>
      <c r="LNL68" s="11"/>
      <c r="LNM68" s="11"/>
      <c r="LNN68" s="11"/>
      <c r="LNO68" s="11"/>
      <c r="LNP68" s="11"/>
      <c r="LNQ68" s="11"/>
      <c r="LNR68" s="11"/>
      <c r="LNS68" s="11"/>
      <c r="LNT68" s="11"/>
      <c r="LNU68" s="11"/>
      <c r="LNV68" s="11"/>
      <c r="LNW68" s="11"/>
      <c r="LNX68" s="11"/>
      <c r="LNY68" s="11"/>
      <c r="LNZ68" s="11"/>
      <c r="LOA68" s="11"/>
      <c r="LOB68" s="11"/>
      <c r="LOC68" s="11"/>
      <c r="LOD68" s="11"/>
      <c r="LOE68" s="11"/>
      <c r="LOF68" s="11"/>
      <c r="LOG68" s="11"/>
      <c r="LOH68" s="11"/>
      <c r="LOI68" s="11"/>
      <c r="LOJ68" s="11"/>
      <c r="LOK68" s="11"/>
      <c r="LOL68" s="11"/>
      <c r="LOM68" s="11"/>
      <c r="LON68" s="11"/>
      <c r="LOO68" s="11"/>
      <c r="LOP68" s="11"/>
      <c r="LOQ68" s="11"/>
      <c r="LOR68" s="11"/>
      <c r="LOS68" s="11"/>
      <c r="LOT68" s="11"/>
      <c r="LOU68" s="11"/>
      <c r="LOV68" s="11"/>
      <c r="LOW68" s="11"/>
      <c r="LOX68" s="11"/>
      <c r="LOY68" s="11"/>
      <c r="LOZ68" s="11"/>
      <c r="LPA68" s="11"/>
      <c r="LPB68" s="11"/>
      <c r="LPC68" s="11"/>
      <c r="LPD68" s="11"/>
      <c r="LPE68" s="11"/>
      <c r="LPF68" s="11"/>
      <c r="LPG68" s="11"/>
      <c r="LPH68" s="11"/>
      <c r="LPI68" s="11"/>
      <c r="LPJ68" s="11"/>
      <c r="LPK68" s="11"/>
      <c r="LPL68" s="11"/>
      <c r="LPM68" s="11"/>
      <c r="LPN68" s="11"/>
      <c r="LPO68" s="11"/>
      <c r="LPP68" s="11"/>
      <c r="LPQ68" s="11"/>
      <c r="LPR68" s="11"/>
      <c r="LPS68" s="11"/>
      <c r="LPT68" s="11"/>
      <c r="LPU68" s="11"/>
      <c r="LPV68" s="11"/>
      <c r="LPW68" s="11"/>
      <c r="LPX68" s="11"/>
      <c r="LPY68" s="11"/>
      <c r="LPZ68" s="11"/>
      <c r="LQA68" s="11"/>
      <c r="LQB68" s="11"/>
      <c r="LQC68" s="11"/>
      <c r="LQD68" s="11"/>
      <c r="LQE68" s="11"/>
      <c r="LQF68" s="11"/>
      <c r="LQG68" s="11"/>
      <c r="LQH68" s="11"/>
      <c r="LQI68" s="11"/>
      <c r="LQJ68" s="11"/>
      <c r="LQK68" s="11"/>
      <c r="LQL68" s="11"/>
      <c r="LQM68" s="11"/>
      <c r="LQN68" s="11"/>
      <c r="LQO68" s="11"/>
      <c r="LQP68" s="11"/>
      <c r="LQQ68" s="11"/>
      <c r="LQR68" s="11"/>
      <c r="LQS68" s="11"/>
      <c r="LQT68" s="11"/>
      <c r="LQU68" s="11"/>
      <c r="LQV68" s="11"/>
      <c r="LQW68" s="11"/>
      <c r="LQX68" s="11"/>
      <c r="LQY68" s="11"/>
      <c r="LQZ68" s="11"/>
      <c r="LRA68" s="11"/>
      <c r="LRB68" s="11"/>
      <c r="LRC68" s="11"/>
      <c r="LRD68" s="11"/>
      <c r="LRE68" s="11"/>
      <c r="LRF68" s="11"/>
      <c r="LRG68" s="11"/>
      <c r="LRH68" s="11"/>
      <c r="LRI68" s="11"/>
      <c r="LRJ68" s="11"/>
      <c r="LRK68" s="11"/>
      <c r="LRL68" s="11"/>
      <c r="LRM68" s="11"/>
      <c r="LRN68" s="11"/>
      <c r="LRO68" s="11"/>
      <c r="LRP68" s="11"/>
      <c r="LRQ68" s="11"/>
      <c r="LRR68" s="11"/>
      <c r="LRS68" s="11"/>
      <c r="LRT68" s="11"/>
      <c r="LRU68" s="11"/>
      <c r="LRV68" s="11"/>
      <c r="LRW68" s="11"/>
      <c r="LRX68" s="11"/>
      <c r="LRY68" s="11"/>
      <c r="LRZ68" s="11"/>
      <c r="LSA68" s="11"/>
      <c r="LSB68" s="11"/>
      <c r="LSC68" s="11"/>
      <c r="LSD68" s="11"/>
      <c r="LSE68" s="11"/>
      <c r="LSF68" s="11"/>
      <c r="LSG68" s="11"/>
      <c r="LSH68" s="11"/>
      <c r="LSI68" s="11"/>
      <c r="LSJ68" s="11"/>
      <c r="LSK68" s="11"/>
      <c r="LSL68" s="11"/>
      <c r="LSM68" s="11"/>
      <c r="LSN68" s="11"/>
      <c r="LSO68" s="11"/>
      <c r="LSP68" s="11"/>
      <c r="LSQ68" s="11"/>
      <c r="LSR68" s="11"/>
      <c r="LSS68" s="11"/>
      <c r="LST68" s="11"/>
      <c r="LSU68" s="11"/>
      <c r="LSV68" s="11"/>
      <c r="LSW68" s="11"/>
      <c r="LSX68" s="11"/>
      <c r="LSY68" s="11"/>
      <c r="LSZ68" s="11"/>
      <c r="LTA68" s="11"/>
      <c r="LTB68" s="11"/>
      <c r="LTC68" s="11"/>
      <c r="LTD68" s="11"/>
      <c r="LTE68" s="11"/>
      <c r="LTF68" s="11"/>
      <c r="LTG68" s="11"/>
      <c r="LTH68" s="11"/>
      <c r="LTI68" s="11"/>
      <c r="LTJ68" s="11"/>
      <c r="LTK68" s="11"/>
      <c r="LTL68" s="11"/>
      <c r="LTM68" s="11"/>
      <c r="LTN68" s="11"/>
      <c r="LTO68" s="11"/>
      <c r="LTP68" s="11"/>
      <c r="LTQ68" s="11"/>
      <c r="LTR68" s="11"/>
      <c r="LTS68" s="11"/>
      <c r="LTT68" s="11"/>
      <c r="LTU68" s="11"/>
      <c r="LTV68" s="11"/>
      <c r="LTW68" s="11"/>
      <c r="LTX68" s="11"/>
      <c r="LTY68" s="11"/>
      <c r="LTZ68" s="11"/>
      <c r="LUA68" s="11"/>
      <c r="LUB68" s="11"/>
      <c r="LUC68" s="11"/>
      <c r="LUD68" s="11"/>
      <c r="LUE68" s="11"/>
      <c r="LUF68" s="11"/>
      <c r="LUG68" s="11"/>
      <c r="LUH68" s="11"/>
      <c r="LUI68" s="11"/>
      <c r="LUJ68" s="11"/>
      <c r="LUK68" s="11"/>
      <c r="LUL68" s="11"/>
      <c r="LUM68" s="11"/>
      <c r="LUN68" s="11"/>
      <c r="LUO68" s="11"/>
      <c r="LUP68" s="11"/>
      <c r="LUQ68" s="11"/>
      <c r="LUR68" s="11"/>
      <c r="LUS68" s="11"/>
      <c r="LUT68" s="11"/>
      <c r="LUU68" s="11"/>
      <c r="LUV68" s="11"/>
      <c r="LUW68" s="11"/>
      <c r="LUX68" s="11"/>
      <c r="LUY68" s="11"/>
      <c r="LUZ68" s="11"/>
      <c r="LVA68" s="11"/>
      <c r="LVB68" s="11"/>
      <c r="LVC68" s="11"/>
      <c r="LVD68" s="11"/>
      <c r="LVE68" s="11"/>
      <c r="LVF68" s="11"/>
      <c r="LVG68" s="11"/>
      <c r="LVH68" s="11"/>
      <c r="LVI68" s="11"/>
      <c r="LVJ68" s="11"/>
      <c r="LVK68" s="11"/>
      <c r="LVL68" s="11"/>
      <c r="LVM68" s="11"/>
      <c r="LVN68" s="11"/>
      <c r="LVO68" s="11"/>
      <c r="LVP68" s="11"/>
      <c r="LVQ68" s="11"/>
      <c r="LVR68" s="11"/>
      <c r="LVS68" s="11"/>
      <c r="LVT68" s="11"/>
      <c r="LVU68" s="11"/>
      <c r="LVV68" s="11"/>
      <c r="LVW68" s="11"/>
      <c r="LVX68" s="11"/>
      <c r="LVY68" s="11"/>
      <c r="LVZ68" s="11"/>
      <c r="LWA68" s="11"/>
      <c r="LWB68" s="11"/>
      <c r="LWC68" s="11"/>
      <c r="LWD68" s="11"/>
      <c r="LWE68" s="11"/>
      <c r="LWF68" s="11"/>
      <c r="LWG68" s="11"/>
      <c r="LWH68" s="11"/>
      <c r="LWI68" s="11"/>
      <c r="LWJ68" s="11"/>
      <c r="LWK68" s="11"/>
      <c r="LWL68" s="11"/>
      <c r="LWM68" s="11"/>
      <c r="LWN68" s="11"/>
      <c r="LWO68" s="11"/>
      <c r="LWP68" s="11"/>
      <c r="LWQ68" s="11"/>
      <c r="LWR68" s="11"/>
      <c r="LWS68" s="11"/>
      <c r="LWT68" s="11"/>
      <c r="LWU68" s="11"/>
      <c r="LWV68" s="11"/>
      <c r="LWW68" s="11"/>
      <c r="LWX68" s="11"/>
      <c r="LWY68" s="11"/>
      <c r="LWZ68" s="11"/>
      <c r="LXA68" s="11"/>
      <c r="LXB68" s="11"/>
      <c r="LXC68" s="11"/>
      <c r="LXD68" s="11"/>
      <c r="LXE68" s="11"/>
      <c r="LXF68" s="11"/>
      <c r="LXG68" s="11"/>
      <c r="LXH68" s="11"/>
      <c r="LXI68" s="11"/>
      <c r="LXJ68" s="11"/>
      <c r="LXK68" s="11"/>
      <c r="LXL68" s="11"/>
      <c r="LXM68" s="11"/>
      <c r="LXN68" s="11"/>
      <c r="LXO68" s="11"/>
      <c r="LXP68" s="11"/>
      <c r="LXQ68" s="11"/>
      <c r="LXR68" s="11"/>
      <c r="LXS68" s="11"/>
      <c r="LXT68" s="11"/>
      <c r="LXU68" s="11"/>
      <c r="LXV68" s="11"/>
      <c r="LXW68" s="11"/>
      <c r="LXX68" s="11"/>
      <c r="LXY68" s="11"/>
      <c r="LXZ68" s="11"/>
      <c r="LYA68" s="11"/>
      <c r="LYB68" s="11"/>
      <c r="LYC68" s="11"/>
      <c r="LYD68" s="11"/>
      <c r="LYE68" s="11"/>
      <c r="LYF68" s="11"/>
      <c r="LYG68" s="11"/>
      <c r="LYH68" s="11"/>
      <c r="LYI68" s="11"/>
      <c r="LYJ68" s="11"/>
      <c r="LYK68" s="11"/>
      <c r="LYL68" s="11"/>
      <c r="LYM68" s="11"/>
      <c r="LYN68" s="11"/>
      <c r="LYO68" s="11"/>
      <c r="LYP68" s="11"/>
      <c r="LYQ68" s="11"/>
      <c r="LYR68" s="11"/>
      <c r="LYS68" s="11"/>
      <c r="LYT68" s="11"/>
      <c r="LYU68" s="11"/>
      <c r="LYV68" s="11"/>
      <c r="LYW68" s="11"/>
      <c r="LYX68" s="11"/>
      <c r="LYY68" s="11"/>
      <c r="LYZ68" s="11"/>
      <c r="LZA68" s="11"/>
      <c r="LZB68" s="11"/>
      <c r="LZC68" s="11"/>
      <c r="LZD68" s="11"/>
      <c r="LZE68" s="11"/>
      <c r="LZF68" s="11"/>
      <c r="LZG68" s="11"/>
      <c r="LZH68" s="11"/>
      <c r="LZI68" s="11"/>
      <c r="LZJ68" s="11"/>
      <c r="LZK68" s="11"/>
      <c r="LZL68" s="11"/>
      <c r="LZM68" s="11"/>
      <c r="LZN68" s="11"/>
      <c r="LZO68" s="11"/>
      <c r="LZP68" s="11"/>
      <c r="LZQ68" s="11"/>
      <c r="LZR68" s="11"/>
      <c r="LZS68" s="11"/>
      <c r="LZT68" s="11"/>
      <c r="LZU68" s="11"/>
      <c r="LZV68" s="11"/>
      <c r="LZW68" s="11"/>
      <c r="LZX68" s="11"/>
      <c r="LZY68" s="11"/>
      <c r="LZZ68" s="11"/>
      <c r="MAA68" s="11"/>
      <c r="MAB68" s="11"/>
      <c r="MAC68" s="11"/>
      <c r="MAD68" s="11"/>
      <c r="MAE68" s="11"/>
      <c r="MAF68" s="11"/>
      <c r="MAG68" s="11"/>
      <c r="MAH68" s="11"/>
      <c r="MAI68" s="11"/>
      <c r="MAJ68" s="11"/>
      <c r="MAK68" s="11"/>
      <c r="MAL68" s="11"/>
      <c r="MAM68" s="11"/>
      <c r="MAN68" s="11"/>
      <c r="MAO68" s="11"/>
      <c r="MAP68" s="11"/>
      <c r="MAQ68" s="11"/>
      <c r="MAR68" s="11"/>
      <c r="MAS68" s="11"/>
      <c r="MAT68" s="11"/>
      <c r="MAU68" s="11"/>
      <c r="MAV68" s="11"/>
      <c r="MAW68" s="11"/>
      <c r="MAX68" s="11"/>
      <c r="MAY68" s="11"/>
      <c r="MAZ68" s="11"/>
      <c r="MBA68" s="11"/>
      <c r="MBB68" s="11"/>
      <c r="MBC68" s="11"/>
      <c r="MBD68" s="11"/>
      <c r="MBE68" s="11"/>
      <c r="MBF68" s="11"/>
      <c r="MBG68" s="11"/>
      <c r="MBH68" s="11"/>
      <c r="MBI68" s="11"/>
      <c r="MBJ68" s="11"/>
      <c r="MBK68" s="11"/>
      <c r="MBL68" s="11"/>
      <c r="MBM68" s="11"/>
      <c r="MBN68" s="11"/>
      <c r="MBO68" s="11"/>
      <c r="MBP68" s="11"/>
      <c r="MBQ68" s="11"/>
      <c r="MBR68" s="11"/>
      <c r="MBS68" s="11"/>
      <c r="MBT68" s="11"/>
      <c r="MBU68" s="11"/>
      <c r="MBV68" s="11"/>
      <c r="MBW68" s="11"/>
      <c r="MBX68" s="11"/>
      <c r="MBY68" s="11"/>
      <c r="MBZ68" s="11"/>
      <c r="MCA68" s="11"/>
      <c r="MCB68" s="11"/>
      <c r="MCC68" s="11"/>
      <c r="MCD68" s="11"/>
      <c r="MCE68" s="11"/>
      <c r="MCF68" s="11"/>
      <c r="MCG68" s="11"/>
      <c r="MCH68" s="11"/>
      <c r="MCI68" s="11"/>
      <c r="MCJ68" s="11"/>
      <c r="MCK68" s="11"/>
      <c r="MCL68" s="11"/>
      <c r="MCM68" s="11"/>
      <c r="MCN68" s="11"/>
      <c r="MCO68" s="11"/>
      <c r="MCP68" s="11"/>
      <c r="MCQ68" s="11"/>
      <c r="MCR68" s="11"/>
      <c r="MCS68" s="11"/>
      <c r="MCT68" s="11"/>
      <c r="MCU68" s="11"/>
      <c r="MCV68" s="11"/>
      <c r="MCW68" s="11"/>
      <c r="MCX68" s="11"/>
      <c r="MCY68" s="11"/>
      <c r="MCZ68" s="11"/>
      <c r="MDA68" s="11"/>
      <c r="MDB68" s="11"/>
      <c r="MDC68" s="11"/>
      <c r="MDD68" s="11"/>
      <c r="MDE68" s="11"/>
      <c r="MDF68" s="11"/>
      <c r="MDG68" s="11"/>
      <c r="MDH68" s="11"/>
      <c r="MDI68" s="11"/>
      <c r="MDJ68" s="11"/>
      <c r="MDK68" s="11"/>
      <c r="MDL68" s="11"/>
      <c r="MDM68" s="11"/>
      <c r="MDN68" s="11"/>
      <c r="MDO68" s="11"/>
      <c r="MDP68" s="11"/>
      <c r="MDQ68" s="11"/>
      <c r="MDR68" s="11"/>
      <c r="MDS68" s="11"/>
      <c r="MDT68" s="11"/>
      <c r="MDU68" s="11"/>
      <c r="MDV68" s="11"/>
      <c r="MDW68" s="11"/>
      <c r="MDX68" s="11"/>
      <c r="MDY68" s="11"/>
      <c r="MDZ68" s="11"/>
      <c r="MEA68" s="11"/>
      <c r="MEB68" s="11"/>
      <c r="MEC68" s="11"/>
      <c r="MED68" s="11"/>
      <c r="MEE68" s="11"/>
      <c r="MEF68" s="11"/>
      <c r="MEG68" s="11"/>
      <c r="MEH68" s="11"/>
      <c r="MEI68" s="11"/>
      <c r="MEJ68" s="11"/>
      <c r="MEK68" s="11"/>
      <c r="MEL68" s="11"/>
      <c r="MEM68" s="11"/>
      <c r="MEN68" s="11"/>
      <c r="MEO68" s="11"/>
      <c r="MEP68" s="11"/>
      <c r="MEQ68" s="11"/>
      <c r="MER68" s="11"/>
      <c r="MES68" s="11"/>
      <c r="MET68" s="11"/>
      <c r="MEU68" s="11"/>
      <c r="MEV68" s="11"/>
      <c r="MEW68" s="11"/>
      <c r="MEX68" s="11"/>
      <c r="MEY68" s="11"/>
      <c r="MEZ68" s="11"/>
      <c r="MFA68" s="11"/>
      <c r="MFB68" s="11"/>
      <c r="MFC68" s="11"/>
      <c r="MFD68" s="11"/>
      <c r="MFE68" s="11"/>
      <c r="MFF68" s="11"/>
      <c r="MFG68" s="11"/>
      <c r="MFH68" s="11"/>
      <c r="MFI68" s="11"/>
      <c r="MFJ68" s="11"/>
      <c r="MFK68" s="11"/>
      <c r="MFL68" s="11"/>
      <c r="MFM68" s="11"/>
      <c r="MFN68" s="11"/>
      <c r="MFO68" s="11"/>
      <c r="MFP68" s="11"/>
      <c r="MFQ68" s="11"/>
      <c r="MFR68" s="11"/>
      <c r="MFS68" s="11"/>
      <c r="MFT68" s="11"/>
      <c r="MFU68" s="11"/>
      <c r="MFV68" s="11"/>
      <c r="MFW68" s="11"/>
      <c r="MFX68" s="11"/>
      <c r="MFY68" s="11"/>
      <c r="MFZ68" s="11"/>
      <c r="MGA68" s="11"/>
      <c r="MGB68" s="11"/>
      <c r="MGC68" s="11"/>
      <c r="MGD68" s="11"/>
      <c r="MGE68" s="11"/>
      <c r="MGF68" s="11"/>
      <c r="MGG68" s="11"/>
      <c r="MGH68" s="11"/>
      <c r="MGI68" s="11"/>
      <c r="MGJ68" s="11"/>
      <c r="MGK68" s="11"/>
      <c r="MGL68" s="11"/>
      <c r="MGM68" s="11"/>
      <c r="MGN68" s="11"/>
      <c r="MGO68" s="11"/>
      <c r="MGP68" s="11"/>
      <c r="MGQ68" s="11"/>
      <c r="MGR68" s="11"/>
      <c r="MGS68" s="11"/>
      <c r="MGT68" s="11"/>
      <c r="MGU68" s="11"/>
      <c r="MGV68" s="11"/>
      <c r="MGW68" s="11"/>
      <c r="MGX68" s="11"/>
      <c r="MGY68" s="11"/>
      <c r="MGZ68" s="11"/>
      <c r="MHA68" s="11"/>
      <c r="MHB68" s="11"/>
      <c r="MHC68" s="11"/>
      <c r="MHD68" s="11"/>
      <c r="MHE68" s="11"/>
      <c r="MHF68" s="11"/>
      <c r="MHG68" s="11"/>
      <c r="MHH68" s="11"/>
      <c r="MHI68" s="11"/>
      <c r="MHJ68" s="11"/>
      <c r="MHK68" s="11"/>
      <c r="MHL68" s="11"/>
      <c r="MHM68" s="11"/>
      <c r="MHN68" s="11"/>
      <c r="MHO68" s="11"/>
      <c r="MHP68" s="11"/>
      <c r="MHQ68" s="11"/>
      <c r="MHR68" s="11"/>
      <c r="MHS68" s="11"/>
      <c r="MHT68" s="11"/>
      <c r="MHU68" s="11"/>
      <c r="MHV68" s="11"/>
      <c r="MHW68" s="11"/>
      <c r="MHX68" s="11"/>
      <c r="MHY68" s="11"/>
      <c r="MHZ68" s="11"/>
      <c r="MIA68" s="11"/>
      <c r="MIB68" s="11"/>
      <c r="MIC68" s="11"/>
      <c r="MID68" s="11"/>
      <c r="MIE68" s="11"/>
      <c r="MIF68" s="11"/>
      <c r="MIG68" s="11"/>
      <c r="MIH68" s="11"/>
      <c r="MII68" s="11"/>
      <c r="MIJ68" s="11"/>
      <c r="MIK68" s="11"/>
      <c r="MIL68" s="11"/>
      <c r="MIM68" s="11"/>
      <c r="MIN68" s="11"/>
      <c r="MIO68" s="11"/>
      <c r="MIP68" s="11"/>
      <c r="MIQ68" s="11"/>
      <c r="MIR68" s="11"/>
      <c r="MIS68" s="11"/>
      <c r="MIT68" s="11"/>
      <c r="MIU68" s="11"/>
      <c r="MIV68" s="11"/>
      <c r="MIW68" s="11"/>
      <c r="MIX68" s="11"/>
      <c r="MIY68" s="11"/>
      <c r="MIZ68" s="11"/>
      <c r="MJA68" s="11"/>
      <c r="MJB68" s="11"/>
      <c r="MJC68" s="11"/>
      <c r="MJD68" s="11"/>
      <c r="MJE68" s="11"/>
      <c r="MJF68" s="11"/>
      <c r="MJG68" s="11"/>
      <c r="MJH68" s="11"/>
      <c r="MJI68" s="11"/>
      <c r="MJJ68" s="11"/>
      <c r="MJK68" s="11"/>
      <c r="MJL68" s="11"/>
      <c r="MJM68" s="11"/>
      <c r="MJN68" s="11"/>
      <c r="MJO68" s="11"/>
      <c r="MJP68" s="11"/>
      <c r="MJQ68" s="11"/>
      <c r="MJR68" s="11"/>
      <c r="MJS68" s="11"/>
      <c r="MJT68" s="11"/>
      <c r="MJU68" s="11"/>
      <c r="MJV68" s="11"/>
      <c r="MJW68" s="11"/>
      <c r="MJX68" s="11"/>
      <c r="MJY68" s="11"/>
      <c r="MJZ68" s="11"/>
      <c r="MKA68" s="11"/>
      <c r="MKB68" s="11"/>
      <c r="MKC68" s="11"/>
      <c r="MKD68" s="11"/>
      <c r="MKE68" s="11"/>
      <c r="MKF68" s="11"/>
      <c r="MKG68" s="11"/>
      <c r="MKH68" s="11"/>
      <c r="MKI68" s="11"/>
      <c r="MKJ68" s="11"/>
      <c r="MKK68" s="11"/>
      <c r="MKL68" s="11"/>
      <c r="MKM68" s="11"/>
      <c r="MKN68" s="11"/>
      <c r="MKO68" s="11"/>
      <c r="MKP68" s="11"/>
      <c r="MKQ68" s="11"/>
      <c r="MKR68" s="11"/>
      <c r="MKS68" s="11"/>
      <c r="MKT68" s="11"/>
      <c r="MKU68" s="11"/>
      <c r="MKV68" s="11"/>
      <c r="MKW68" s="11"/>
      <c r="MKX68" s="11"/>
      <c r="MKY68" s="11"/>
      <c r="MKZ68" s="11"/>
      <c r="MLA68" s="11"/>
      <c r="MLB68" s="11"/>
      <c r="MLC68" s="11"/>
      <c r="MLD68" s="11"/>
      <c r="MLE68" s="11"/>
      <c r="MLF68" s="11"/>
      <c r="MLG68" s="11"/>
      <c r="MLH68" s="11"/>
      <c r="MLI68" s="11"/>
      <c r="MLJ68" s="11"/>
      <c r="MLK68" s="11"/>
      <c r="MLL68" s="11"/>
      <c r="MLM68" s="11"/>
      <c r="MLN68" s="11"/>
      <c r="MLO68" s="11"/>
      <c r="MLP68" s="11"/>
      <c r="MLQ68" s="11"/>
      <c r="MLR68" s="11"/>
      <c r="MLS68" s="11"/>
      <c r="MLT68" s="11"/>
      <c r="MLU68" s="11"/>
      <c r="MLV68" s="11"/>
      <c r="MLW68" s="11"/>
      <c r="MLX68" s="11"/>
      <c r="MLY68" s="11"/>
      <c r="MLZ68" s="11"/>
      <c r="MMA68" s="11"/>
      <c r="MMB68" s="11"/>
      <c r="MMC68" s="11"/>
      <c r="MMD68" s="11"/>
      <c r="MME68" s="11"/>
      <c r="MMF68" s="11"/>
      <c r="MMG68" s="11"/>
      <c r="MMH68" s="11"/>
      <c r="MMI68" s="11"/>
      <c r="MMJ68" s="11"/>
      <c r="MMK68" s="11"/>
      <c r="MML68" s="11"/>
      <c r="MMM68" s="11"/>
      <c r="MMN68" s="11"/>
      <c r="MMO68" s="11"/>
      <c r="MMP68" s="11"/>
      <c r="MMQ68" s="11"/>
      <c r="MMR68" s="11"/>
      <c r="MMS68" s="11"/>
      <c r="MMT68" s="11"/>
      <c r="MMU68" s="11"/>
      <c r="MMV68" s="11"/>
      <c r="MMW68" s="11"/>
      <c r="MMX68" s="11"/>
      <c r="MMY68" s="11"/>
      <c r="MMZ68" s="11"/>
      <c r="MNA68" s="11"/>
      <c r="MNB68" s="11"/>
      <c r="MNC68" s="11"/>
      <c r="MND68" s="11"/>
      <c r="MNE68" s="11"/>
      <c r="MNF68" s="11"/>
      <c r="MNG68" s="11"/>
      <c r="MNH68" s="11"/>
      <c r="MNI68" s="11"/>
      <c r="MNJ68" s="11"/>
      <c r="MNK68" s="11"/>
      <c r="MNL68" s="11"/>
      <c r="MNM68" s="11"/>
      <c r="MNN68" s="11"/>
      <c r="MNO68" s="11"/>
      <c r="MNP68" s="11"/>
      <c r="MNQ68" s="11"/>
      <c r="MNR68" s="11"/>
      <c r="MNS68" s="11"/>
      <c r="MNT68" s="11"/>
      <c r="MNU68" s="11"/>
      <c r="MNV68" s="11"/>
      <c r="MNW68" s="11"/>
      <c r="MNX68" s="11"/>
      <c r="MNY68" s="11"/>
      <c r="MNZ68" s="11"/>
      <c r="MOA68" s="11"/>
      <c r="MOB68" s="11"/>
      <c r="MOC68" s="11"/>
      <c r="MOD68" s="11"/>
      <c r="MOE68" s="11"/>
      <c r="MOF68" s="11"/>
      <c r="MOG68" s="11"/>
      <c r="MOH68" s="11"/>
      <c r="MOI68" s="11"/>
      <c r="MOJ68" s="11"/>
      <c r="MOK68" s="11"/>
      <c r="MOL68" s="11"/>
      <c r="MOM68" s="11"/>
      <c r="MON68" s="11"/>
      <c r="MOO68" s="11"/>
      <c r="MOP68" s="11"/>
      <c r="MOQ68" s="11"/>
      <c r="MOR68" s="11"/>
      <c r="MOS68" s="11"/>
      <c r="MOT68" s="11"/>
      <c r="MOU68" s="11"/>
      <c r="MOV68" s="11"/>
      <c r="MOW68" s="11"/>
      <c r="MOX68" s="11"/>
      <c r="MOY68" s="11"/>
      <c r="MOZ68" s="11"/>
      <c r="MPA68" s="11"/>
      <c r="MPB68" s="11"/>
      <c r="MPC68" s="11"/>
      <c r="MPD68" s="11"/>
      <c r="MPE68" s="11"/>
      <c r="MPF68" s="11"/>
      <c r="MPG68" s="11"/>
      <c r="MPH68" s="11"/>
      <c r="MPI68" s="11"/>
      <c r="MPJ68" s="11"/>
      <c r="MPK68" s="11"/>
      <c r="MPL68" s="11"/>
      <c r="MPM68" s="11"/>
      <c r="MPN68" s="11"/>
      <c r="MPO68" s="11"/>
      <c r="MPP68" s="11"/>
      <c r="MPQ68" s="11"/>
      <c r="MPR68" s="11"/>
      <c r="MPS68" s="11"/>
      <c r="MPT68" s="11"/>
      <c r="MPU68" s="11"/>
      <c r="MPV68" s="11"/>
      <c r="MPW68" s="11"/>
      <c r="MPX68" s="11"/>
      <c r="MPY68" s="11"/>
      <c r="MPZ68" s="11"/>
      <c r="MQA68" s="11"/>
      <c r="MQB68" s="11"/>
      <c r="MQC68" s="11"/>
      <c r="MQD68" s="11"/>
      <c r="MQE68" s="11"/>
      <c r="MQF68" s="11"/>
      <c r="MQG68" s="11"/>
      <c r="MQH68" s="11"/>
      <c r="MQI68" s="11"/>
      <c r="MQJ68" s="11"/>
      <c r="MQK68" s="11"/>
      <c r="MQL68" s="11"/>
      <c r="MQM68" s="11"/>
      <c r="MQN68" s="11"/>
      <c r="MQO68" s="11"/>
      <c r="MQP68" s="11"/>
      <c r="MQQ68" s="11"/>
      <c r="MQR68" s="11"/>
      <c r="MQS68" s="11"/>
      <c r="MQT68" s="11"/>
      <c r="MQU68" s="11"/>
      <c r="MQV68" s="11"/>
      <c r="MQW68" s="11"/>
      <c r="MQX68" s="11"/>
      <c r="MQY68" s="11"/>
      <c r="MQZ68" s="11"/>
      <c r="MRA68" s="11"/>
      <c r="MRB68" s="11"/>
      <c r="MRC68" s="11"/>
      <c r="MRD68" s="11"/>
      <c r="MRE68" s="11"/>
      <c r="MRF68" s="11"/>
      <c r="MRG68" s="11"/>
      <c r="MRH68" s="11"/>
      <c r="MRI68" s="11"/>
      <c r="MRJ68" s="11"/>
      <c r="MRK68" s="11"/>
      <c r="MRL68" s="11"/>
      <c r="MRM68" s="11"/>
      <c r="MRN68" s="11"/>
      <c r="MRO68" s="11"/>
      <c r="MRP68" s="11"/>
      <c r="MRQ68" s="11"/>
      <c r="MRR68" s="11"/>
      <c r="MRS68" s="11"/>
      <c r="MRT68" s="11"/>
      <c r="MRU68" s="11"/>
      <c r="MRV68" s="11"/>
      <c r="MRW68" s="11"/>
      <c r="MRX68" s="11"/>
      <c r="MRY68" s="11"/>
      <c r="MRZ68" s="11"/>
      <c r="MSA68" s="11"/>
      <c r="MSB68" s="11"/>
      <c r="MSC68" s="11"/>
      <c r="MSD68" s="11"/>
      <c r="MSE68" s="11"/>
      <c r="MSF68" s="11"/>
      <c r="MSG68" s="11"/>
      <c r="MSH68" s="11"/>
      <c r="MSI68" s="11"/>
      <c r="MSJ68" s="11"/>
      <c r="MSK68" s="11"/>
      <c r="MSL68" s="11"/>
      <c r="MSM68" s="11"/>
      <c r="MSN68" s="11"/>
      <c r="MSO68" s="11"/>
      <c r="MSP68" s="11"/>
      <c r="MSQ68" s="11"/>
      <c r="MSR68" s="11"/>
      <c r="MSS68" s="11"/>
      <c r="MST68" s="11"/>
      <c r="MSU68" s="11"/>
      <c r="MSV68" s="11"/>
      <c r="MSW68" s="11"/>
      <c r="MSX68" s="11"/>
      <c r="MSY68" s="11"/>
      <c r="MSZ68" s="11"/>
      <c r="MTA68" s="11"/>
      <c r="MTB68" s="11"/>
      <c r="MTC68" s="11"/>
      <c r="MTD68" s="11"/>
      <c r="MTE68" s="11"/>
      <c r="MTF68" s="11"/>
      <c r="MTG68" s="11"/>
      <c r="MTH68" s="11"/>
      <c r="MTI68" s="11"/>
      <c r="MTJ68" s="11"/>
      <c r="MTK68" s="11"/>
      <c r="MTL68" s="11"/>
      <c r="MTM68" s="11"/>
      <c r="MTN68" s="11"/>
      <c r="MTO68" s="11"/>
      <c r="MTP68" s="11"/>
      <c r="MTQ68" s="11"/>
      <c r="MTR68" s="11"/>
      <c r="MTS68" s="11"/>
      <c r="MTT68" s="11"/>
      <c r="MTU68" s="11"/>
      <c r="MTV68" s="11"/>
      <c r="MTW68" s="11"/>
      <c r="MTX68" s="11"/>
      <c r="MTY68" s="11"/>
      <c r="MTZ68" s="11"/>
      <c r="MUA68" s="11"/>
      <c r="MUB68" s="11"/>
      <c r="MUC68" s="11"/>
      <c r="MUD68" s="11"/>
      <c r="MUE68" s="11"/>
      <c r="MUF68" s="11"/>
      <c r="MUG68" s="11"/>
      <c r="MUH68" s="11"/>
      <c r="MUI68" s="11"/>
      <c r="MUJ68" s="11"/>
      <c r="MUK68" s="11"/>
      <c r="MUL68" s="11"/>
      <c r="MUM68" s="11"/>
      <c r="MUN68" s="11"/>
      <c r="MUO68" s="11"/>
      <c r="MUP68" s="11"/>
      <c r="MUQ68" s="11"/>
      <c r="MUR68" s="11"/>
      <c r="MUS68" s="11"/>
      <c r="MUT68" s="11"/>
      <c r="MUU68" s="11"/>
      <c r="MUV68" s="11"/>
      <c r="MUW68" s="11"/>
      <c r="MUX68" s="11"/>
      <c r="MUY68" s="11"/>
      <c r="MUZ68" s="11"/>
      <c r="MVA68" s="11"/>
      <c r="MVB68" s="11"/>
      <c r="MVC68" s="11"/>
      <c r="MVD68" s="11"/>
      <c r="MVE68" s="11"/>
      <c r="MVF68" s="11"/>
      <c r="MVG68" s="11"/>
      <c r="MVH68" s="11"/>
      <c r="MVI68" s="11"/>
      <c r="MVJ68" s="11"/>
      <c r="MVK68" s="11"/>
      <c r="MVL68" s="11"/>
      <c r="MVM68" s="11"/>
      <c r="MVN68" s="11"/>
      <c r="MVO68" s="11"/>
      <c r="MVP68" s="11"/>
      <c r="MVQ68" s="11"/>
      <c r="MVR68" s="11"/>
      <c r="MVS68" s="11"/>
      <c r="MVT68" s="11"/>
      <c r="MVU68" s="11"/>
      <c r="MVV68" s="11"/>
      <c r="MVW68" s="11"/>
      <c r="MVX68" s="11"/>
      <c r="MVY68" s="11"/>
      <c r="MVZ68" s="11"/>
      <c r="MWA68" s="11"/>
      <c r="MWB68" s="11"/>
      <c r="MWC68" s="11"/>
      <c r="MWD68" s="11"/>
      <c r="MWE68" s="11"/>
      <c r="MWF68" s="11"/>
      <c r="MWG68" s="11"/>
      <c r="MWH68" s="11"/>
      <c r="MWI68" s="11"/>
      <c r="MWJ68" s="11"/>
      <c r="MWK68" s="11"/>
      <c r="MWL68" s="11"/>
      <c r="MWM68" s="11"/>
      <c r="MWN68" s="11"/>
      <c r="MWO68" s="11"/>
      <c r="MWP68" s="11"/>
      <c r="MWQ68" s="11"/>
      <c r="MWR68" s="11"/>
      <c r="MWS68" s="11"/>
      <c r="MWT68" s="11"/>
      <c r="MWU68" s="11"/>
      <c r="MWV68" s="11"/>
      <c r="MWW68" s="11"/>
      <c r="MWX68" s="11"/>
      <c r="MWY68" s="11"/>
      <c r="MWZ68" s="11"/>
      <c r="MXA68" s="11"/>
      <c r="MXB68" s="11"/>
      <c r="MXC68" s="11"/>
      <c r="MXD68" s="11"/>
      <c r="MXE68" s="11"/>
      <c r="MXF68" s="11"/>
      <c r="MXG68" s="11"/>
      <c r="MXH68" s="11"/>
      <c r="MXI68" s="11"/>
      <c r="MXJ68" s="11"/>
      <c r="MXK68" s="11"/>
      <c r="MXL68" s="11"/>
      <c r="MXM68" s="11"/>
      <c r="MXN68" s="11"/>
      <c r="MXO68" s="11"/>
      <c r="MXP68" s="11"/>
      <c r="MXQ68" s="11"/>
      <c r="MXR68" s="11"/>
      <c r="MXS68" s="11"/>
      <c r="MXT68" s="11"/>
      <c r="MXU68" s="11"/>
      <c r="MXV68" s="11"/>
      <c r="MXW68" s="11"/>
      <c r="MXX68" s="11"/>
      <c r="MXY68" s="11"/>
      <c r="MXZ68" s="11"/>
      <c r="MYA68" s="11"/>
      <c r="MYB68" s="11"/>
      <c r="MYC68" s="11"/>
      <c r="MYD68" s="11"/>
      <c r="MYE68" s="11"/>
      <c r="MYF68" s="11"/>
      <c r="MYG68" s="11"/>
      <c r="MYH68" s="11"/>
      <c r="MYI68" s="11"/>
      <c r="MYJ68" s="11"/>
      <c r="MYK68" s="11"/>
      <c r="MYL68" s="11"/>
      <c r="MYM68" s="11"/>
      <c r="MYN68" s="11"/>
      <c r="MYO68" s="11"/>
      <c r="MYP68" s="11"/>
      <c r="MYQ68" s="11"/>
      <c r="MYR68" s="11"/>
      <c r="MYS68" s="11"/>
      <c r="MYT68" s="11"/>
      <c r="MYU68" s="11"/>
      <c r="MYV68" s="11"/>
      <c r="MYW68" s="11"/>
      <c r="MYX68" s="11"/>
      <c r="MYY68" s="11"/>
      <c r="MYZ68" s="11"/>
      <c r="MZA68" s="11"/>
      <c r="MZB68" s="11"/>
      <c r="MZC68" s="11"/>
      <c r="MZD68" s="11"/>
      <c r="MZE68" s="11"/>
      <c r="MZF68" s="11"/>
      <c r="MZG68" s="11"/>
      <c r="MZH68" s="11"/>
      <c r="MZI68" s="11"/>
      <c r="MZJ68" s="11"/>
      <c r="MZK68" s="11"/>
      <c r="MZL68" s="11"/>
      <c r="MZM68" s="11"/>
      <c r="MZN68" s="11"/>
      <c r="MZO68" s="11"/>
      <c r="MZP68" s="11"/>
      <c r="MZQ68" s="11"/>
      <c r="MZR68" s="11"/>
      <c r="MZS68" s="11"/>
      <c r="MZT68" s="11"/>
      <c r="MZU68" s="11"/>
      <c r="MZV68" s="11"/>
      <c r="MZW68" s="11"/>
      <c r="MZX68" s="11"/>
      <c r="MZY68" s="11"/>
      <c r="MZZ68" s="11"/>
      <c r="NAA68" s="11"/>
      <c r="NAB68" s="11"/>
      <c r="NAC68" s="11"/>
      <c r="NAD68" s="11"/>
      <c r="NAE68" s="11"/>
      <c r="NAF68" s="11"/>
      <c r="NAG68" s="11"/>
      <c r="NAH68" s="11"/>
      <c r="NAI68" s="11"/>
      <c r="NAJ68" s="11"/>
      <c r="NAK68" s="11"/>
      <c r="NAL68" s="11"/>
      <c r="NAM68" s="11"/>
      <c r="NAN68" s="11"/>
      <c r="NAO68" s="11"/>
      <c r="NAP68" s="11"/>
      <c r="NAQ68" s="11"/>
      <c r="NAR68" s="11"/>
      <c r="NAS68" s="11"/>
      <c r="NAT68" s="11"/>
      <c r="NAU68" s="11"/>
      <c r="NAV68" s="11"/>
      <c r="NAW68" s="11"/>
      <c r="NAX68" s="11"/>
      <c r="NAY68" s="11"/>
      <c r="NAZ68" s="11"/>
      <c r="NBA68" s="11"/>
      <c r="NBB68" s="11"/>
      <c r="NBC68" s="11"/>
      <c r="NBD68" s="11"/>
      <c r="NBE68" s="11"/>
      <c r="NBF68" s="11"/>
      <c r="NBG68" s="11"/>
      <c r="NBH68" s="11"/>
      <c r="NBI68" s="11"/>
      <c r="NBJ68" s="11"/>
      <c r="NBK68" s="11"/>
      <c r="NBL68" s="11"/>
      <c r="NBM68" s="11"/>
      <c r="NBN68" s="11"/>
      <c r="NBO68" s="11"/>
      <c r="NBP68" s="11"/>
      <c r="NBQ68" s="11"/>
      <c r="NBR68" s="11"/>
      <c r="NBS68" s="11"/>
      <c r="NBT68" s="11"/>
      <c r="NBU68" s="11"/>
      <c r="NBV68" s="11"/>
      <c r="NBW68" s="11"/>
      <c r="NBX68" s="11"/>
      <c r="NBY68" s="11"/>
      <c r="NBZ68" s="11"/>
      <c r="NCA68" s="11"/>
      <c r="NCB68" s="11"/>
      <c r="NCC68" s="11"/>
      <c r="NCD68" s="11"/>
      <c r="NCE68" s="11"/>
      <c r="NCF68" s="11"/>
      <c r="NCG68" s="11"/>
      <c r="NCH68" s="11"/>
      <c r="NCI68" s="11"/>
      <c r="NCJ68" s="11"/>
      <c r="NCK68" s="11"/>
      <c r="NCL68" s="11"/>
      <c r="NCM68" s="11"/>
      <c r="NCN68" s="11"/>
      <c r="NCO68" s="11"/>
      <c r="NCP68" s="11"/>
      <c r="NCQ68" s="11"/>
      <c r="NCR68" s="11"/>
      <c r="NCS68" s="11"/>
      <c r="NCT68" s="11"/>
      <c r="NCU68" s="11"/>
      <c r="NCV68" s="11"/>
      <c r="NCW68" s="11"/>
      <c r="NCX68" s="11"/>
      <c r="NCY68" s="11"/>
      <c r="NCZ68" s="11"/>
      <c r="NDA68" s="11"/>
      <c r="NDB68" s="11"/>
      <c r="NDC68" s="11"/>
      <c r="NDD68" s="11"/>
      <c r="NDE68" s="11"/>
      <c r="NDF68" s="11"/>
      <c r="NDG68" s="11"/>
      <c r="NDH68" s="11"/>
      <c r="NDI68" s="11"/>
      <c r="NDJ68" s="11"/>
      <c r="NDK68" s="11"/>
      <c r="NDL68" s="11"/>
      <c r="NDM68" s="11"/>
      <c r="NDN68" s="11"/>
      <c r="NDO68" s="11"/>
      <c r="NDP68" s="11"/>
      <c r="NDQ68" s="11"/>
      <c r="NDR68" s="11"/>
      <c r="NDS68" s="11"/>
      <c r="NDT68" s="11"/>
      <c r="NDU68" s="11"/>
      <c r="NDV68" s="11"/>
      <c r="NDW68" s="11"/>
      <c r="NDX68" s="11"/>
      <c r="NDY68" s="11"/>
      <c r="NDZ68" s="11"/>
      <c r="NEA68" s="11"/>
      <c r="NEB68" s="11"/>
      <c r="NEC68" s="11"/>
      <c r="NED68" s="11"/>
      <c r="NEE68" s="11"/>
      <c r="NEF68" s="11"/>
      <c r="NEG68" s="11"/>
      <c r="NEH68" s="11"/>
      <c r="NEI68" s="11"/>
      <c r="NEJ68" s="11"/>
      <c r="NEK68" s="11"/>
      <c r="NEL68" s="11"/>
      <c r="NEM68" s="11"/>
      <c r="NEN68" s="11"/>
      <c r="NEO68" s="11"/>
      <c r="NEP68" s="11"/>
      <c r="NEQ68" s="11"/>
      <c r="NER68" s="11"/>
      <c r="NES68" s="11"/>
      <c r="NET68" s="11"/>
      <c r="NEU68" s="11"/>
      <c r="NEV68" s="11"/>
      <c r="NEW68" s="11"/>
      <c r="NEX68" s="11"/>
      <c r="NEY68" s="11"/>
      <c r="NEZ68" s="11"/>
      <c r="NFA68" s="11"/>
      <c r="NFB68" s="11"/>
      <c r="NFC68" s="11"/>
      <c r="NFD68" s="11"/>
      <c r="NFE68" s="11"/>
      <c r="NFF68" s="11"/>
      <c r="NFG68" s="11"/>
      <c r="NFH68" s="11"/>
      <c r="NFI68" s="11"/>
      <c r="NFJ68" s="11"/>
      <c r="NFK68" s="11"/>
      <c r="NFL68" s="11"/>
      <c r="NFM68" s="11"/>
      <c r="NFN68" s="11"/>
      <c r="NFO68" s="11"/>
      <c r="NFP68" s="11"/>
      <c r="NFQ68" s="11"/>
      <c r="NFR68" s="11"/>
      <c r="NFS68" s="11"/>
      <c r="NFT68" s="11"/>
      <c r="NFU68" s="11"/>
      <c r="NFV68" s="11"/>
      <c r="NFW68" s="11"/>
      <c r="NFX68" s="11"/>
      <c r="NFY68" s="11"/>
      <c r="NFZ68" s="11"/>
      <c r="NGA68" s="11"/>
      <c r="NGB68" s="11"/>
      <c r="NGC68" s="11"/>
      <c r="NGD68" s="11"/>
      <c r="NGE68" s="11"/>
      <c r="NGF68" s="11"/>
      <c r="NGG68" s="11"/>
      <c r="NGH68" s="11"/>
      <c r="NGI68" s="11"/>
      <c r="NGJ68" s="11"/>
      <c r="NGK68" s="11"/>
      <c r="NGL68" s="11"/>
      <c r="NGM68" s="11"/>
      <c r="NGN68" s="11"/>
      <c r="NGO68" s="11"/>
      <c r="NGP68" s="11"/>
      <c r="NGQ68" s="11"/>
      <c r="NGR68" s="11"/>
      <c r="NGS68" s="11"/>
      <c r="NGT68" s="11"/>
      <c r="NGU68" s="11"/>
      <c r="NGV68" s="11"/>
      <c r="NGW68" s="11"/>
      <c r="NGX68" s="11"/>
      <c r="NGY68" s="11"/>
      <c r="NGZ68" s="11"/>
      <c r="NHA68" s="11"/>
      <c r="NHB68" s="11"/>
      <c r="NHC68" s="11"/>
      <c r="NHD68" s="11"/>
      <c r="NHE68" s="11"/>
      <c r="NHF68" s="11"/>
      <c r="NHG68" s="11"/>
      <c r="NHH68" s="11"/>
      <c r="NHI68" s="11"/>
      <c r="NHJ68" s="11"/>
      <c r="NHK68" s="11"/>
      <c r="NHL68" s="11"/>
      <c r="NHM68" s="11"/>
      <c r="NHN68" s="11"/>
      <c r="NHO68" s="11"/>
      <c r="NHP68" s="11"/>
      <c r="NHQ68" s="11"/>
      <c r="NHR68" s="11"/>
      <c r="NHS68" s="11"/>
      <c r="NHT68" s="11"/>
      <c r="NHU68" s="11"/>
      <c r="NHV68" s="11"/>
      <c r="NHW68" s="11"/>
      <c r="NHX68" s="11"/>
      <c r="NHY68" s="11"/>
      <c r="NHZ68" s="11"/>
      <c r="NIA68" s="11"/>
      <c r="NIB68" s="11"/>
      <c r="NIC68" s="11"/>
      <c r="NID68" s="11"/>
      <c r="NIE68" s="11"/>
      <c r="NIF68" s="11"/>
      <c r="NIG68" s="11"/>
      <c r="NIH68" s="11"/>
      <c r="NII68" s="11"/>
      <c r="NIJ68" s="11"/>
      <c r="NIK68" s="11"/>
      <c r="NIL68" s="11"/>
      <c r="NIM68" s="11"/>
      <c r="NIN68" s="11"/>
      <c r="NIO68" s="11"/>
      <c r="NIP68" s="11"/>
      <c r="NIQ68" s="11"/>
      <c r="NIR68" s="11"/>
      <c r="NIS68" s="11"/>
      <c r="NIT68" s="11"/>
      <c r="NIU68" s="11"/>
      <c r="NIV68" s="11"/>
      <c r="NIW68" s="11"/>
      <c r="NIX68" s="11"/>
      <c r="NIY68" s="11"/>
      <c r="NIZ68" s="11"/>
      <c r="NJA68" s="11"/>
      <c r="NJB68" s="11"/>
      <c r="NJC68" s="11"/>
      <c r="NJD68" s="11"/>
      <c r="NJE68" s="11"/>
      <c r="NJF68" s="11"/>
      <c r="NJG68" s="11"/>
      <c r="NJH68" s="11"/>
      <c r="NJI68" s="11"/>
      <c r="NJJ68" s="11"/>
      <c r="NJK68" s="11"/>
      <c r="NJL68" s="11"/>
      <c r="NJM68" s="11"/>
      <c r="NJN68" s="11"/>
      <c r="NJO68" s="11"/>
      <c r="NJP68" s="11"/>
      <c r="NJQ68" s="11"/>
      <c r="NJR68" s="11"/>
      <c r="NJS68" s="11"/>
      <c r="NJT68" s="11"/>
      <c r="NJU68" s="11"/>
      <c r="NJV68" s="11"/>
      <c r="NJW68" s="11"/>
      <c r="NJX68" s="11"/>
      <c r="NJY68" s="11"/>
      <c r="NJZ68" s="11"/>
      <c r="NKA68" s="11"/>
      <c r="NKB68" s="11"/>
      <c r="NKC68" s="11"/>
      <c r="NKD68" s="11"/>
      <c r="NKE68" s="11"/>
      <c r="NKF68" s="11"/>
      <c r="NKG68" s="11"/>
      <c r="NKH68" s="11"/>
      <c r="NKI68" s="11"/>
      <c r="NKJ68" s="11"/>
      <c r="NKK68" s="11"/>
      <c r="NKL68" s="11"/>
      <c r="NKM68" s="11"/>
      <c r="NKN68" s="11"/>
      <c r="NKO68" s="11"/>
      <c r="NKP68" s="11"/>
      <c r="NKQ68" s="11"/>
      <c r="NKR68" s="11"/>
      <c r="NKS68" s="11"/>
      <c r="NKT68" s="11"/>
      <c r="NKU68" s="11"/>
      <c r="NKV68" s="11"/>
      <c r="NKW68" s="11"/>
      <c r="NKX68" s="11"/>
      <c r="NKY68" s="11"/>
      <c r="NKZ68" s="11"/>
      <c r="NLA68" s="11"/>
      <c r="NLB68" s="11"/>
      <c r="NLC68" s="11"/>
      <c r="NLD68" s="11"/>
      <c r="NLE68" s="11"/>
      <c r="NLF68" s="11"/>
      <c r="NLG68" s="11"/>
      <c r="NLH68" s="11"/>
      <c r="NLI68" s="11"/>
      <c r="NLJ68" s="11"/>
      <c r="NLK68" s="11"/>
      <c r="NLL68" s="11"/>
      <c r="NLM68" s="11"/>
      <c r="NLN68" s="11"/>
      <c r="NLO68" s="11"/>
      <c r="NLP68" s="11"/>
      <c r="NLQ68" s="11"/>
      <c r="NLR68" s="11"/>
      <c r="NLS68" s="11"/>
      <c r="NLT68" s="11"/>
      <c r="NLU68" s="11"/>
      <c r="NLV68" s="11"/>
      <c r="NLW68" s="11"/>
      <c r="NLX68" s="11"/>
      <c r="NLY68" s="11"/>
      <c r="NLZ68" s="11"/>
      <c r="NMA68" s="11"/>
      <c r="NMB68" s="11"/>
      <c r="NMC68" s="11"/>
      <c r="NMD68" s="11"/>
      <c r="NME68" s="11"/>
      <c r="NMF68" s="11"/>
      <c r="NMG68" s="11"/>
      <c r="NMH68" s="11"/>
      <c r="NMI68" s="11"/>
      <c r="NMJ68" s="11"/>
      <c r="NMK68" s="11"/>
      <c r="NML68" s="11"/>
      <c r="NMM68" s="11"/>
      <c r="NMN68" s="11"/>
      <c r="NMO68" s="11"/>
      <c r="NMP68" s="11"/>
      <c r="NMQ68" s="11"/>
      <c r="NMR68" s="11"/>
      <c r="NMS68" s="11"/>
      <c r="NMT68" s="11"/>
      <c r="NMU68" s="11"/>
      <c r="NMV68" s="11"/>
      <c r="NMW68" s="11"/>
      <c r="NMX68" s="11"/>
      <c r="NMY68" s="11"/>
      <c r="NMZ68" s="11"/>
      <c r="NNA68" s="11"/>
      <c r="NNB68" s="11"/>
      <c r="NNC68" s="11"/>
      <c r="NND68" s="11"/>
      <c r="NNE68" s="11"/>
      <c r="NNF68" s="11"/>
      <c r="NNG68" s="11"/>
      <c r="NNH68" s="11"/>
      <c r="NNI68" s="11"/>
      <c r="NNJ68" s="11"/>
      <c r="NNK68" s="11"/>
      <c r="NNL68" s="11"/>
      <c r="NNM68" s="11"/>
      <c r="NNN68" s="11"/>
      <c r="NNO68" s="11"/>
      <c r="NNP68" s="11"/>
      <c r="NNQ68" s="11"/>
      <c r="NNR68" s="11"/>
      <c r="NNS68" s="11"/>
      <c r="NNT68" s="11"/>
      <c r="NNU68" s="11"/>
      <c r="NNV68" s="11"/>
      <c r="NNW68" s="11"/>
      <c r="NNX68" s="11"/>
      <c r="NNY68" s="11"/>
      <c r="NNZ68" s="11"/>
      <c r="NOA68" s="11"/>
      <c r="NOB68" s="11"/>
      <c r="NOC68" s="11"/>
      <c r="NOD68" s="11"/>
      <c r="NOE68" s="11"/>
      <c r="NOF68" s="11"/>
      <c r="NOG68" s="11"/>
      <c r="NOH68" s="11"/>
      <c r="NOI68" s="11"/>
      <c r="NOJ68" s="11"/>
      <c r="NOK68" s="11"/>
      <c r="NOL68" s="11"/>
      <c r="NOM68" s="11"/>
      <c r="NON68" s="11"/>
      <c r="NOO68" s="11"/>
      <c r="NOP68" s="11"/>
      <c r="NOQ68" s="11"/>
      <c r="NOR68" s="11"/>
      <c r="NOS68" s="11"/>
      <c r="NOT68" s="11"/>
      <c r="NOU68" s="11"/>
      <c r="NOV68" s="11"/>
      <c r="NOW68" s="11"/>
      <c r="NOX68" s="11"/>
      <c r="NOY68" s="11"/>
      <c r="NOZ68" s="11"/>
      <c r="NPA68" s="11"/>
      <c r="NPB68" s="11"/>
      <c r="NPC68" s="11"/>
      <c r="NPD68" s="11"/>
      <c r="NPE68" s="11"/>
      <c r="NPF68" s="11"/>
      <c r="NPG68" s="11"/>
      <c r="NPH68" s="11"/>
      <c r="NPI68" s="11"/>
      <c r="NPJ68" s="11"/>
      <c r="NPK68" s="11"/>
      <c r="NPL68" s="11"/>
      <c r="NPM68" s="11"/>
      <c r="NPN68" s="11"/>
      <c r="NPO68" s="11"/>
      <c r="NPP68" s="11"/>
      <c r="NPQ68" s="11"/>
      <c r="NPR68" s="11"/>
      <c r="NPS68" s="11"/>
      <c r="NPT68" s="11"/>
      <c r="NPU68" s="11"/>
      <c r="NPV68" s="11"/>
      <c r="NPW68" s="11"/>
      <c r="NPX68" s="11"/>
      <c r="NPY68" s="11"/>
      <c r="NPZ68" s="11"/>
      <c r="NQA68" s="11"/>
      <c r="NQB68" s="11"/>
      <c r="NQC68" s="11"/>
      <c r="NQD68" s="11"/>
      <c r="NQE68" s="11"/>
      <c r="NQF68" s="11"/>
      <c r="NQG68" s="11"/>
      <c r="NQH68" s="11"/>
      <c r="NQI68" s="11"/>
      <c r="NQJ68" s="11"/>
      <c r="NQK68" s="11"/>
      <c r="NQL68" s="11"/>
      <c r="NQM68" s="11"/>
      <c r="NQN68" s="11"/>
      <c r="NQO68" s="11"/>
      <c r="NQP68" s="11"/>
      <c r="NQQ68" s="11"/>
      <c r="NQR68" s="11"/>
      <c r="NQS68" s="11"/>
      <c r="NQT68" s="11"/>
      <c r="NQU68" s="11"/>
      <c r="NQV68" s="11"/>
      <c r="NQW68" s="11"/>
      <c r="NQX68" s="11"/>
      <c r="NQY68" s="11"/>
      <c r="NQZ68" s="11"/>
      <c r="NRA68" s="11"/>
      <c r="NRB68" s="11"/>
      <c r="NRC68" s="11"/>
      <c r="NRD68" s="11"/>
      <c r="NRE68" s="11"/>
      <c r="NRF68" s="11"/>
      <c r="NRG68" s="11"/>
      <c r="NRH68" s="11"/>
      <c r="NRI68" s="11"/>
      <c r="NRJ68" s="11"/>
      <c r="NRK68" s="11"/>
      <c r="NRL68" s="11"/>
      <c r="NRM68" s="11"/>
      <c r="NRN68" s="11"/>
      <c r="NRO68" s="11"/>
      <c r="NRP68" s="11"/>
      <c r="NRQ68" s="11"/>
      <c r="NRR68" s="11"/>
      <c r="NRS68" s="11"/>
      <c r="NRT68" s="11"/>
      <c r="NRU68" s="11"/>
      <c r="NRV68" s="11"/>
      <c r="NRW68" s="11"/>
      <c r="NRX68" s="11"/>
      <c r="NRY68" s="11"/>
      <c r="NRZ68" s="11"/>
      <c r="NSA68" s="11"/>
      <c r="NSB68" s="11"/>
      <c r="NSC68" s="11"/>
      <c r="NSD68" s="11"/>
      <c r="NSE68" s="11"/>
      <c r="NSF68" s="11"/>
      <c r="NSG68" s="11"/>
      <c r="NSH68" s="11"/>
      <c r="NSI68" s="11"/>
      <c r="NSJ68" s="11"/>
      <c r="NSK68" s="11"/>
      <c r="NSL68" s="11"/>
      <c r="NSM68" s="11"/>
      <c r="NSN68" s="11"/>
      <c r="NSO68" s="11"/>
      <c r="NSP68" s="11"/>
      <c r="NSQ68" s="11"/>
      <c r="NSR68" s="11"/>
      <c r="NSS68" s="11"/>
      <c r="NST68" s="11"/>
      <c r="NSU68" s="11"/>
      <c r="NSV68" s="11"/>
      <c r="NSW68" s="11"/>
      <c r="NSX68" s="11"/>
      <c r="NSY68" s="11"/>
      <c r="NSZ68" s="11"/>
      <c r="NTA68" s="11"/>
      <c r="NTB68" s="11"/>
      <c r="NTC68" s="11"/>
      <c r="NTD68" s="11"/>
      <c r="NTE68" s="11"/>
      <c r="NTF68" s="11"/>
      <c r="NTG68" s="11"/>
      <c r="NTH68" s="11"/>
      <c r="NTI68" s="11"/>
      <c r="NTJ68" s="11"/>
      <c r="NTK68" s="11"/>
      <c r="NTL68" s="11"/>
      <c r="NTM68" s="11"/>
      <c r="NTN68" s="11"/>
      <c r="NTO68" s="11"/>
      <c r="NTP68" s="11"/>
      <c r="NTQ68" s="11"/>
      <c r="NTR68" s="11"/>
      <c r="NTS68" s="11"/>
      <c r="NTT68" s="11"/>
      <c r="NTU68" s="11"/>
      <c r="NTV68" s="11"/>
      <c r="NTW68" s="11"/>
      <c r="NTX68" s="11"/>
      <c r="NTY68" s="11"/>
      <c r="NTZ68" s="11"/>
      <c r="NUA68" s="11"/>
      <c r="NUB68" s="11"/>
      <c r="NUC68" s="11"/>
      <c r="NUD68" s="11"/>
      <c r="NUE68" s="11"/>
      <c r="NUF68" s="11"/>
      <c r="NUG68" s="11"/>
      <c r="NUH68" s="11"/>
      <c r="NUI68" s="11"/>
      <c r="NUJ68" s="11"/>
      <c r="NUK68" s="11"/>
      <c r="NUL68" s="11"/>
      <c r="NUM68" s="11"/>
      <c r="NUN68" s="11"/>
      <c r="NUO68" s="11"/>
      <c r="NUP68" s="11"/>
      <c r="NUQ68" s="11"/>
      <c r="NUR68" s="11"/>
      <c r="NUS68" s="11"/>
      <c r="NUT68" s="11"/>
      <c r="NUU68" s="11"/>
      <c r="NUV68" s="11"/>
      <c r="NUW68" s="11"/>
      <c r="NUX68" s="11"/>
      <c r="NUY68" s="11"/>
      <c r="NUZ68" s="11"/>
      <c r="NVA68" s="11"/>
      <c r="NVB68" s="11"/>
      <c r="NVC68" s="11"/>
      <c r="NVD68" s="11"/>
      <c r="NVE68" s="11"/>
      <c r="NVF68" s="11"/>
      <c r="NVG68" s="11"/>
      <c r="NVH68" s="11"/>
      <c r="NVI68" s="11"/>
      <c r="NVJ68" s="11"/>
      <c r="NVK68" s="11"/>
      <c r="NVL68" s="11"/>
      <c r="NVM68" s="11"/>
      <c r="NVN68" s="11"/>
      <c r="NVO68" s="11"/>
      <c r="NVP68" s="11"/>
      <c r="NVQ68" s="11"/>
      <c r="NVR68" s="11"/>
      <c r="NVS68" s="11"/>
      <c r="NVT68" s="11"/>
      <c r="NVU68" s="11"/>
      <c r="NVV68" s="11"/>
      <c r="NVW68" s="11"/>
      <c r="NVX68" s="11"/>
      <c r="NVY68" s="11"/>
      <c r="NVZ68" s="11"/>
      <c r="NWA68" s="11"/>
      <c r="NWB68" s="11"/>
      <c r="NWC68" s="11"/>
      <c r="NWD68" s="11"/>
      <c r="NWE68" s="11"/>
      <c r="NWF68" s="11"/>
      <c r="NWG68" s="11"/>
      <c r="NWH68" s="11"/>
      <c r="NWI68" s="11"/>
      <c r="NWJ68" s="11"/>
      <c r="NWK68" s="11"/>
      <c r="NWL68" s="11"/>
      <c r="NWM68" s="11"/>
      <c r="NWN68" s="11"/>
      <c r="NWO68" s="11"/>
      <c r="NWP68" s="11"/>
      <c r="NWQ68" s="11"/>
      <c r="NWR68" s="11"/>
      <c r="NWS68" s="11"/>
      <c r="NWT68" s="11"/>
      <c r="NWU68" s="11"/>
      <c r="NWV68" s="11"/>
      <c r="NWW68" s="11"/>
      <c r="NWX68" s="11"/>
      <c r="NWY68" s="11"/>
      <c r="NWZ68" s="11"/>
      <c r="NXA68" s="11"/>
      <c r="NXB68" s="11"/>
      <c r="NXC68" s="11"/>
      <c r="NXD68" s="11"/>
      <c r="NXE68" s="11"/>
      <c r="NXF68" s="11"/>
      <c r="NXG68" s="11"/>
      <c r="NXH68" s="11"/>
      <c r="NXI68" s="11"/>
      <c r="NXJ68" s="11"/>
      <c r="NXK68" s="11"/>
      <c r="NXL68" s="11"/>
      <c r="NXM68" s="11"/>
      <c r="NXN68" s="11"/>
      <c r="NXO68" s="11"/>
      <c r="NXP68" s="11"/>
      <c r="NXQ68" s="11"/>
      <c r="NXR68" s="11"/>
      <c r="NXS68" s="11"/>
      <c r="NXT68" s="11"/>
      <c r="NXU68" s="11"/>
      <c r="NXV68" s="11"/>
      <c r="NXW68" s="11"/>
      <c r="NXX68" s="11"/>
      <c r="NXY68" s="11"/>
      <c r="NXZ68" s="11"/>
      <c r="NYA68" s="11"/>
      <c r="NYB68" s="11"/>
      <c r="NYC68" s="11"/>
      <c r="NYD68" s="11"/>
      <c r="NYE68" s="11"/>
      <c r="NYF68" s="11"/>
      <c r="NYG68" s="11"/>
      <c r="NYH68" s="11"/>
      <c r="NYI68" s="11"/>
      <c r="NYJ68" s="11"/>
      <c r="NYK68" s="11"/>
      <c r="NYL68" s="11"/>
      <c r="NYM68" s="11"/>
      <c r="NYN68" s="11"/>
      <c r="NYO68" s="11"/>
      <c r="NYP68" s="11"/>
      <c r="NYQ68" s="11"/>
      <c r="NYR68" s="11"/>
      <c r="NYS68" s="11"/>
      <c r="NYT68" s="11"/>
      <c r="NYU68" s="11"/>
      <c r="NYV68" s="11"/>
      <c r="NYW68" s="11"/>
      <c r="NYX68" s="11"/>
      <c r="NYY68" s="11"/>
      <c r="NYZ68" s="11"/>
      <c r="NZA68" s="11"/>
      <c r="NZB68" s="11"/>
      <c r="NZC68" s="11"/>
      <c r="NZD68" s="11"/>
      <c r="NZE68" s="11"/>
      <c r="NZF68" s="11"/>
      <c r="NZG68" s="11"/>
      <c r="NZH68" s="11"/>
      <c r="NZI68" s="11"/>
      <c r="NZJ68" s="11"/>
      <c r="NZK68" s="11"/>
      <c r="NZL68" s="11"/>
      <c r="NZM68" s="11"/>
      <c r="NZN68" s="11"/>
      <c r="NZO68" s="11"/>
      <c r="NZP68" s="11"/>
      <c r="NZQ68" s="11"/>
      <c r="NZR68" s="11"/>
      <c r="NZS68" s="11"/>
      <c r="NZT68" s="11"/>
      <c r="NZU68" s="11"/>
      <c r="NZV68" s="11"/>
      <c r="NZW68" s="11"/>
      <c r="NZX68" s="11"/>
      <c r="NZY68" s="11"/>
      <c r="NZZ68" s="11"/>
      <c r="OAA68" s="11"/>
      <c r="OAB68" s="11"/>
      <c r="OAC68" s="11"/>
      <c r="OAD68" s="11"/>
      <c r="OAE68" s="11"/>
      <c r="OAF68" s="11"/>
      <c r="OAG68" s="11"/>
      <c r="OAH68" s="11"/>
      <c r="OAI68" s="11"/>
      <c r="OAJ68" s="11"/>
      <c r="OAK68" s="11"/>
      <c r="OAL68" s="11"/>
      <c r="OAM68" s="11"/>
      <c r="OAN68" s="11"/>
      <c r="OAO68" s="11"/>
      <c r="OAP68" s="11"/>
      <c r="OAQ68" s="11"/>
      <c r="OAR68" s="11"/>
      <c r="OAS68" s="11"/>
      <c r="OAT68" s="11"/>
      <c r="OAU68" s="11"/>
      <c r="OAV68" s="11"/>
      <c r="OAW68" s="11"/>
      <c r="OAX68" s="11"/>
      <c r="OAY68" s="11"/>
      <c r="OAZ68" s="11"/>
      <c r="OBA68" s="11"/>
      <c r="OBB68" s="11"/>
      <c r="OBC68" s="11"/>
      <c r="OBD68" s="11"/>
      <c r="OBE68" s="11"/>
      <c r="OBF68" s="11"/>
      <c r="OBG68" s="11"/>
      <c r="OBH68" s="11"/>
      <c r="OBI68" s="11"/>
      <c r="OBJ68" s="11"/>
      <c r="OBK68" s="11"/>
      <c r="OBL68" s="11"/>
      <c r="OBM68" s="11"/>
      <c r="OBN68" s="11"/>
      <c r="OBO68" s="11"/>
      <c r="OBP68" s="11"/>
      <c r="OBQ68" s="11"/>
      <c r="OBR68" s="11"/>
      <c r="OBS68" s="11"/>
      <c r="OBT68" s="11"/>
      <c r="OBU68" s="11"/>
      <c r="OBV68" s="11"/>
      <c r="OBW68" s="11"/>
      <c r="OBX68" s="11"/>
      <c r="OBY68" s="11"/>
      <c r="OBZ68" s="11"/>
      <c r="OCA68" s="11"/>
      <c r="OCB68" s="11"/>
      <c r="OCC68" s="11"/>
      <c r="OCD68" s="11"/>
      <c r="OCE68" s="11"/>
      <c r="OCF68" s="11"/>
      <c r="OCG68" s="11"/>
      <c r="OCH68" s="11"/>
      <c r="OCI68" s="11"/>
      <c r="OCJ68" s="11"/>
      <c r="OCK68" s="11"/>
      <c r="OCL68" s="11"/>
      <c r="OCM68" s="11"/>
      <c r="OCN68" s="11"/>
      <c r="OCO68" s="11"/>
      <c r="OCP68" s="11"/>
      <c r="OCQ68" s="11"/>
      <c r="OCR68" s="11"/>
      <c r="OCS68" s="11"/>
      <c r="OCT68" s="11"/>
      <c r="OCU68" s="11"/>
      <c r="OCV68" s="11"/>
      <c r="OCW68" s="11"/>
      <c r="OCX68" s="11"/>
      <c r="OCY68" s="11"/>
      <c r="OCZ68" s="11"/>
      <c r="ODA68" s="11"/>
      <c r="ODB68" s="11"/>
      <c r="ODC68" s="11"/>
      <c r="ODD68" s="11"/>
      <c r="ODE68" s="11"/>
      <c r="ODF68" s="11"/>
      <c r="ODG68" s="11"/>
      <c r="ODH68" s="11"/>
      <c r="ODI68" s="11"/>
      <c r="ODJ68" s="11"/>
      <c r="ODK68" s="11"/>
      <c r="ODL68" s="11"/>
      <c r="ODM68" s="11"/>
      <c r="ODN68" s="11"/>
      <c r="ODO68" s="11"/>
      <c r="ODP68" s="11"/>
      <c r="ODQ68" s="11"/>
      <c r="ODR68" s="11"/>
      <c r="ODS68" s="11"/>
      <c r="ODT68" s="11"/>
      <c r="ODU68" s="11"/>
      <c r="ODV68" s="11"/>
      <c r="ODW68" s="11"/>
      <c r="ODX68" s="11"/>
      <c r="ODY68" s="11"/>
      <c r="ODZ68" s="11"/>
      <c r="OEA68" s="11"/>
      <c r="OEB68" s="11"/>
      <c r="OEC68" s="11"/>
      <c r="OED68" s="11"/>
      <c r="OEE68" s="11"/>
      <c r="OEF68" s="11"/>
      <c r="OEG68" s="11"/>
      <c r="OEH68" s="11"/>
      <c r="OEI68" s="11"/>
      <c r="OEJ68" s="11"/>
      <c r="OEK68" s="11"/>
      <c r="OEL68" s="11"/>
      <c r="OEM68" s="11"/>
      <c r="OEN68" s="11"/>
      <c r="OEO68" s="11"/>
      <c r="OEP68" s="11"/>
      <c r="OEQ68" s="11"/>
      <c r="OER68" s="11"/>
      <c r="OES68" s="11"/>
      <c r="OET68" s="11"/>
      <c r="OEU68" s="11"/>
      <c r="OEV68" s="11"/>
      <c r="OEW68" s="11"/>
      <c r="OEX68" s="11"/>
      <c r="OEY68" s="11"/>
      <c r="OEZ68" s="11"/>
      <c r="OFA68" s="11"/>
      <c r="OFB68" s="11"/>
      <c r="OFC68" s="11"/>
      <c r="OFD68" s="11"/>
      <c r="OFE68" s="11"/>
      <c r="OFF68" s="11"/>
      <c r="OFG68" s="11"/>
      <c r="OFH68" s="11"/>
      <c r="OFI68" s="11"/>
      <c r="OFJ68" s="11"/>
      <c r="OFK68" s="11"/>
      <c r="OFL68" s="11"/>
      <c r="OFM68" s="11"/>
      <c r="OFN68" s="11"/>
      <c r="OFO68" s="11"/>
      <c r="OFP68" s="11"/>
      <c r="OFQ68" s="11"/>
      <c r="OFR68" s="11"/>
      <c r="OFS68" s="11"/>
      <c r="OFT68" s="11"/>
      <c r="OFU68" s="11"/>
      <c r="OFV68" s="11"/>
      <c r="OFW68" s="11"/>
      <c r="OFX68" s="11"/>
      <c r="OFY68" s="11"/>
      <c r="OFZ68" s="11"/>
      <c r="OGA68" s="11"/>
      <c r="OGB68" s="11"/>
      <c r="OGC68" s="11"/>
      <c r="OGD68" s="11"/>
      <c r="OGE68" s="11"/>
      <c r="OGF68" s="11"/>
      <c r="OGG68" s="11"/>
      <c r="OGH68" s="11"/>
      <c r="OGI68" s="11"/>
      <c r="OGJ68" s="11"/>
      <c r="OGK68" s="11"/>
      <c r="OGL68" s="11"/>
      <c r="OGM68" s="11"/>
      <c r="OGN68" s="11"/>
      <c r="OGO68" s="11"/>
      <c r="OGP68" s="11"/>
      <c r="OGQ68" s="11"/>
      <c r="OGR68" s="11"/>
      <c r="OGS68" s="11"/>
      <c r="OGT68" s="11"/>
      <c r="OGU68" s="11"/>
      <c r="OGV68" s="11"/>
      <c r="OGW68" s="11"/>
      <c r="OGX68" s="11"/>
      <c r="OGY68" s="11"/>
      <c r="OGZ68" s="11"/>
      <c r="OHA68" s="11"/>
      <c r="OHB68" s="11"/>
      <c r="OHC68" s="11"/>
      <c r="OHD68" s="11"/>
      <c r="OHE68" s="11"/>
      <c r="OHF68" s="11"/>
      <c r="OHG68" s="11"/>
      <c r="OHH68" s="11"/>
      <c r="OHI68" s="11"/>
      <c r="OHJ68" s="11"/>
      <c r="OHK68" s="11"/>
      <c r="OHL68" s="11"/>
      <c r="OHM68" s="11"/>
      <c r="OHN68" s="11"/>
      <c r="OHO68" s="11"/>
      <c r="OHP68" s="11"/>
      <c r="OHQ68" s="11"/>
      <c r="OHR68" s="11"/>
      <c r="OHS68" s="11"/>
      <c r="OHT68" s="11"/>
      <c r="OHU68" s="11"/>
      <c r="OHV68" s="11"/>
      <c r="OHW68" s="11"/>
      <c r="OHX68" s="11"/>
      <c r="OHY68" s="11"/>
      <c r="OHZ68" s="11"/>
      <c r="OIA68" s="11"/>
      <c r="OIB68" s="11"/>
      <c r="OIC68" s="11"/>
      <c r="OID68" s="11"/>
      <c r="OIE68" s="11"/>
      <c r="OIF68" s="11"/>
      <c r="OIG68" s="11"/>
      <c r="OIH68" s="11"/>
      <c r="OII68" s="11"/>
      <c r="OIJ68" s="11"/>
      <c r="OIK68" s="11"/>
      <c r="OIL68" s="11"/>
      <c r="OIM68" s="11"/>
      <c r="OIN68" s="11"/>
      <c r="OIO68" s="11"/>
      <c r="OIP68" s="11"/>
      <c r="OIQ68" s="11"/>
      <c r="OIR68" s="11"/>
      <c r="OIS68" s="11"/>
      <c r="OIT68" s="11"/>
      <c r="OIU68" s="11"/>
      <c r="OIV68" s="11"/>
      <c r="OIW68" s="11"/>
      <c r="OIX68" s="11"/>
      <c r="OIY68" s="11"/>
      <c r="OIZ68" s="11"/>
      <c r="OJA68" s="11"/>
      <c r="OJB68" s="11"/>
      <c r="OJC68" s="11"/>
      <c r="OJD68" s="11"/>
      <c r="OJE68" s="11"/>
      <c r="OJF68" s="11"/>
      <c r="OJG68" s="11"/>
      <c r="OJH68" s="11"/>
      <c r="OJI68" s="11"/>
      <c r="OJJ68" s="11"/>
      <c r="OJK68" s="11"/>
      <c r="OJL68" s="11"/>
      <c r="OJM68" s="11"/>
      <c r="OJN68" s="11"/>
      <c r="OJO68" s="11"/>
      <c r="OJP68" s="11"/>
      <c r="OJQ68" s="11"/>
      <c r="OJR68" s="11"/>
      <c r="OJS68" s="11"/>
      <c r="OJT68" s="11"/>
      <c r="OJU68" s="11"/>
      <c r="OJV68" s="11"/>
      <c r="OJW68" s="11"/>
      <c r="OJX68" s="11"/>
      <c r="OJY68" s="11"/>
      <c r="OJZ68" s="11"/>
      <c r="OKA68" s="11"/>
      <c r="OKB68" s="11"/>
      <c r="OKC68" s="11"/>
      <c r="OKD68" s="11"/>
      <c r="OKE68" s="11"/>
      <c r="OKF68" s="11"/>
      <c r="OKG68" s="11"/>
      <c r="OKH68" s="11"/>
      <c r="OKI68" s="11"/>
      <c r="OKJ68" s="11"/>
      <c r="OKK68" s="11"/>
      <c r="OKL68" s="11"/>
      <c r="OKM68" s="11"/>
      <c r="OKN68" s="11"/>
      <c r="OKO68" s="11"/>
      <c r="OKP68" s="11"/>
      <c r="OKQ68" s="11"/>
      <c r="OKR68" s="11"/>
      <c r="OKS68" s="11"/>
      <c r="OKT68" s="11"/>
      <c r="OKU68" s="11"/>
      <c r="OKV68" s="11"/>
      <c r="OKW68" s="11"/>
      <c r="OKX68" s="11"/>
      <c r="OKY68" s="11"/>
      <c r="OKZ68" s="11"/>
      <c r="OLA68" s="11"/>
      <c r="OLB68" s="11"/>
      <c r="OLC68" s="11"/>
      <c r="OLD68" s="11"/>
      <c r="OLE68" s="11"/>
      <c r="OLF68" s="11"/>
      <c r="OLG68" s="11"/>
      <c r="OLH68" s="11"/>
      <c r="OLI68" s="11"/>
      <c r="OLJ68" s="11"/>
      <c r="OLK68" s="11"/>
      <c r="OLL68" s="11"/>
      <c r="OLM68" s="11"/>
      <c r="OLN68" s="11"/>
      <c r="OLO68" s="11"/>
      <c r="OLP68" s="11"/>
      <c r="OLQ68" s="11"/>
      <c r="OLR68" s="11"/>
      <c r="OLS68" s="11"/>
      <c r="OLT68" s="11"/>
      <c r="OLU68" s="11"/>
      <c r="OLV68" s="11"/>
      <c r="OLW68" s="11"/>
      <c r="OLX68" s="11"/>
      <c r="OLY68" s="11"/>
      <c r="OLZ68" s="11"/>
      <c r="OMA68" s="11"/>
      <c r="OMB68" s="11"/>
      <c r="OMC68" s="11"/>
      <c r="OMD68" s="11"/>
      <c r="OME68" s="11"/>
      <c r="OMF68" s="11"/>
      <c r="OMG68" s="11"/>
      <c r="OMH68" s="11"/>
      <c r="OMI68" s="11"/>
      <c r="OMJ68" s="11"/>
      <c r="OMK68" s="11"/>
      <c r="OML68" s="11"/>
      <c r="OMM68" s="11"/>
      <c r="OMN68" s="11"/>
      <c r="OMO68" s="11"/>
      <c r="OMP68" s="11"/>
      <c r="OMQ68" s="11"/>
      <c r="OMR68" s="11"/>
      <c r="OMS68" s="11"/>
      <c r="OMT68" s="11"/>
      <c r="OMU68" s="11"/>
      <c r="OMV68" s="11"/>
      <c r="OMW68" s="11"/>
      <c r="OMX68" s="11"/>
      <c r="OMY68" s="11"/>
      <c r="OMZ68" s="11"/>
      <c r="ONA68" s="11"/>
      <c r="ONB68" s="11"/>
      <c r="ONC68" s="11"/>
      <c r="OND68" s="11"/>
      <c r="ONE68" s="11"/>
      <c r="ONF68" s="11"/>
      <c r="ONG68" s="11"/>
      <c r="ONH68" s="11"/>
      <c r="ONI68" s="11"/>
      <c r="ONJ68" s="11"/>
      <c r="ONK68" s="11"/>
      <c r="ONL68" s="11"/>
      <c r="ONM68" s="11"/>
      <c r="ONN68" s="11"/>
      <c r="ONO68" s="11"/>
      <c r="ONP68" s="11"/>
      <c r="ONQ68" s="11"/>
      <c r="ONR68" s="11"/>
      <c r="ONS68" s="11"/>
      <c r="ONT68" s="11"/>
      <c r="ONU68" s="11"/>
      <c r="ONV68" s="11"/>
      <c r="ONW68" s="11"/>
      <c r="ONX68" s="11"/>
      <c r="ONY68" s="11"/>
      <c r="ONZ68" s="11"/>
      <c r="OOA68" s="11"/>
      <c r="OOB68" s="11"/>
      <c r="OOC68" s="11"/>
      <c r="OOD68" s="11"/>
      <c r="OOE68" s="11"/>
      <c r="OOF68" s="11"/>
      <c r="OOG68" s="11"/>
      <c r="OOH68" s="11"/>
      <c r="OOI68" s="11"/>
      <c r="OOJ68" s="11"/>
      <c r="OOK68" s="11"/>
      <c r="OOL68" s="11"/>
      <c r="OOM68" s="11"/>
      <c r="OON68" s="11"/>
      <c r="OOO68" s="11"/>
      <c r="OOP68" s="11"/>
      <c r="OOQ68" s="11"/>
      <c r="OOR68" s="11"/>
      <c r="OOS68" s="11"/>
      <c r="OOT68" s="11"/>
      <c r="OOU68" s="11"/>
      <c r="OOV68" s="11"/>
      <c r="OOW68" s="11"/>
      <c r="OOX68" s="11"/>
      <c r="OOY68" s="11"/>
      <c r="OOZ68" s="11"/>
      <c r="OPA68" s="11"/>
      <c r="OPB68" s="11"/>
      <c r="OPC68" s="11"/>
      <c r="OPD68" s="11"/>
      <c r="OPE68" s="11"/>
      <c r="OPF68" s="11"/>
      <c r="OPG68" s="11"/>
      <c r="OPH68" s="11"/>
      <c r="OPI68" s="11"/>
      <c r="OPJ68" s="11"/>
      <c r="OPK68" s="11"/>
      <c r="OPL68" s="11"/>
      <c r="OPM68" s="11"/>
      <c r="OPN68" s="11"/>
      <c r="OPO68" s="11"/>
      <c r="OPP68" s="11"/>
      <c r="OPQ68" s="11"/>
      <c r="OPR68" s="11"/>
      <c r="OPS68" s="11"/>
      <c r="OPT68" s="11"/>
      <c r="OPU68" s="11"/>
      <c r="OPV68" s="11"/>
      <c r="OPW68" s="11"/>
      <c r="OPX68" s="11"/>
      <c r="OPY68" s="11"/>
      <c r="OPZ68" s="11"/>
      <c r="OQA68" s="11"/>
      <c r="OQB68" s="11"/>
      <c r="OQC68" s="11"/>
      <c r="OQD68" s="11"/>
      <c r="OQE68" s="11"/>
      <c r="OQF68" s="11"/>
      <c r="OQG68" s="11"/>
      <c r="OQH68" s="11"/>
      <c r="OQI68" s="11"/>
      <c r="OQJ68" s="11"/>
      <c r="OQK68" s="11"/>
      <c r="OQL68" s="11"/>
      <c r="OQM68" s="11"/>
      <c r="OQN68" s="11"/>
      <c r="OQO68" s="11"/>
      <c r="OQP68" s="11"/>
      <c r="OQQ68" s="11"/>
      <c r="OQR68" s="11"/>
      <c r="OQS68" s="11"/>
      <c r="OQT68" s="11"/>
      <c r="OQU68" s="11"/>
      <c r="OQV68" s="11"/>
      <c r="OQW68" s="11"/>
      <c r="OQX68" s="11"/>
      <c r="OQY68" s="11"/>
      <c r="OQZ68" s="11"/>
      <c r="ORA68" s="11"/>
      <c r="ORB68" s="11"/>
      <c r="ORC68" s="11"/>
      <c r="ORD68" s="11"/>
      <c r="ORE68" s="11"/>
      <c r="ORF68" s="11"/>
      <c r="ORG68" s="11"/>
      <c r="ORH68" s="11"/>
      <c r="ORI68" s="11"/>
      <c r="ORJ68" s="11"/>
      <c r="ORK68" s="11"/>
      <c r="ORL68" s="11"/>
      <c r="ORM68" s="11"/>
      <c r="ORN68" s="11"/>
      <c r="ORO68" s="11"/>
      <c r="ORP68" s="11"/>
      <c r="ORQ68" s="11"/>
      <c r="ORR68" s="11"/>
      <c r="ORS68" s="11"/>
      <c r="ORT68" s="11"/>
      <c r="ORU68" s="11"/>
      <c r="ORV68" s="11"/>
      <c r="ORW68" s="11"/>
      <c r="ORX68" s="11"/>
      <c r="ORY68" s="11"/>
      <c r="ORZ68" s="11"/>
      <c r="OSA68" s="11"/>
      <c r="OSB68" s="11"/>
      <c r="OSC68" s="11"/>
      <c r="OSD68" s="11"/>
      <c r="OSE68" s="11"/>
      <c r="OSF68" s="11"/>
      <c r="OSG68" s="11"/>
      <c r="OSH68" s="11"/>
      <c r="OSI68" s="11"/>
      <c r="OSJ68" s="11"/>
      <c r="OSK68" s="11"/>
      <c r="OSL68" s="11"/>
      <c r="OSM68" s="11"/>
      <c r="OSN68" s="11"/>
      <c r="OSO68" s="11"/>
      <c r="OSP68" s="11"/>
      <c r="OSQ68" s="11"/>
      <c r="OSR68" s="11"/>
      <c r="OSS68" s="11"/>
      <c r="OST68" s="11"/>
      <c r="OSU68" s="11"/>
      <c r="OSV68" s="11"/>
      <c r="OSW68" s="11"/>
      <c r="OSX68" s="11"/>
      <c r="OSY68" s="11"/>
      <c r="OSZ68" s="11"/>
      <c r="OTA68" s="11"/>
      <c r="OTB68" s="11"/>
      <c r="OTC68" s="11"/>
      <c r="OTD68" s="11"/>
      <c r="OTE68" s="11"/>
      <c r="OTF68" s="11"/>
      <c r="OTG68" s="11"/>
      <c r="OTH68" s="11"/>
      <c r="OTI68" s="11"/>
      <c r="OTJ68" s="11"/>
      <c r="OTK68" s="11"/>
      <c r="OTL68" s="11"/>
      <c r="OTM68" s="11"/>
      <c r="OTN68" s="11"/>
      <c r="OTO68" s="11"/>
      <c r="OTP68" s="11"/>
      <c r="OTQ68" s="11"/>
      <c r="OTR68" s="11"/>
      <c r="OTS68" s="11"/>
      <c r="OTT68" s="11"/>
      <c r="OTU68" s="11"/>
      <c r="OTV68" s="11"/>
      <c r="OTW68" s="11"/>
      <c r="OTX68" s="11"/>
      <c r="OTY68" s="11"/>
      <c r="OTZ68" s="11"/>
      <c r="OUA68" s="11"/>
      <c r="OUB68" s="11"/>
      <c r="OUC68" s="11"/>
      <c r="OUD68" s="11"/>
      <c r="OUE68" s="11"/>
      <c r="OUF68" s="11"/>
      <c r="OUG68" s="11"/>
      <c r="OUH68" s="11"/>
      <c r="OUI68" s="11"/>
      <c r="OUJ68" s="11"/>
      <c r="OUK68" s="11"/>
      <c r="OUL68" s="11"/>
      <c r="OUM68" s="11"/>
      <c r="OUN68" s="11"/>
      <c r="OUO68" s="11"/>
      <c r="OUP68" s="11"/>
      <c r="OUQ68" s="11"/>
      <c r="OUR68" s="11"/>
      <c r="OUS68" s="11"/>
      <c r="OUT68" s="11"/>
      <c r="OUU68" s="11"/>
      <c r="OUV68" s="11"/>
      <c r="OUW68" s="11"/>
      <c r="OUX68" s="11"/>
      <c r="OUY68" s="11"/>
      <c r="OUZ68" s="11"/>
      <c r="OVA68" s="11"/>
      <c r="OVB68" s="11"/>
      <c r="OVC68" s="11"/>
      <c r="OVD68" s="11"/>
      <c r="OVE68" s="11"/>
      <c r="OVF68" s="11"/>
      <c r="OVG68" s="11"/>
      <c r="OVH68" s="11"/>
      <c r="OVI68" s="11"/>
      <c r="OVJ68" s="11"/>
      <c r="OVK68" s="11"/>
      <c r="OVL68" s="11"/>
      <c r="OVM68" s="11"/>
      <c r="OVN68" s="11"/>
      <c r="OVO68" s="11"/>
      <c r="OVP68" s="11"/>
      <c r="OVQ68" s="11"/>
      <c r="OVR68" s="11"/>
      <c r="OVS68" s="11"/>
      <c r="OVT68" s="11"/>
      <c r="OVU68" s="11"/>
      <c r="OVV68" s="11"/>
      <c r="OVW68" s="11"/>
      <c r="OVX68" s="11"/>
      <c r="OVY68" s="11"/>
      <c r="OVZ68" s="11"/>
      <c r="OWA68" s="11"/>
      <c r="OWB68" s="11"/>
      <c r="OWC68" s="11"/>
      <c r="OWD68" s="11"/>
      <c r="OWE68" s="11"/>
      <c r="OWF68" s="11"/>
      <c r="OWG68" s="11"/>
      <c r="OWH68" s="11"/>
      <c r="OWI68" s="11"/>
      <c r="OWJ68" s="11"/>
      <c r="OWK68" s="11"/>
      <c r="OWL68" s="11"/>
      <c r="OWM68" s="11"/>
      <c r="OWN68" s="11"/>
      <c r="OWO68" s="11"/>
      <c r="OWP68" s="11"/>
      <c r="OWQ68" s="11"/>
      <c r="OWR68" s="11"/>
      <c r="OWS68" s="11"/>
      <c r="OWT68" s="11"/>
      <c r="OWU68" s="11"/>
      <c r="OWV68" s="11"/>
      <c r="OWW68" s="11"/>
      <c r="OWX68" s="11"/>
      <c r="OWY68" s="11"/>
      <c r="OWZ68" s="11"/>
      <c r="OXA68" s="11"/>
      <c r="OXB68" s="11"/>
      <c r="OXC68" s="11"/>
      <c r="OXD68" s="11"/>
      <c r="OXE68" s="11"/>
      <c r="OXF68" s="11"/>
      <c r="OXG68" s="11"/>
      <c r="OXH68" s="11"/>
      <c r="OXI68" s="11"/>
      <c r="OXJ68" s="11"/>
      <c r="OXK68" s="11"/>
      <c r="OXL68" s="11"/>
      <c r="OXM68" s="11"/>
      <c r="OXN68" s="11"/>
      <c r="OXO68" s="11"/>
      <c r="OXP68" s="11"/>
      <c r="OXQ68" s="11"/>
      <c r="OXR68" s="11"/>
      <c r="OXS68" s="11"/>
      <c r="OXT68" s="11"/>
      <c r="OXU68" s="11"/>
      <c r="OXV68" s="11"/>
      <c r="OXW68" s="11"/>
      <c r="OXX68" s="11"/>
      <c r="OXY68" s="11"/>
      <c r="OXZ68" s="11"/>
      <c r="OYA68" s="11"/>
      <c r="OYB68" s="11"/>
      <c r="OYC68" s="11"/>
      <c r="OYD68" s="11"/>
      <c r="OYE68" s="11"/>
      <c r="OYF68" s="11"/>
      <c r="OYG68" s="11"/>
      <c r="OYH68" s="11"/>
      <c r="OYI68" s="11"/>
      <c r="OYJ68" s="11"/>
      <c r="OYK68" s="11"/>
      <c r="OYL68" s="11"/>
      <c r="OYM68" s="11"/>
      <c r="OYN68" s="11"/>
      <c r="OYO68" s="11"/>
      <c r="OYP68" s="11"/>
      <c r="OYQ68" s="11"/>
      <c r="OYR68" s="11"/>
      <c r="OYS68" s="11"/>
      <c r="OYT68" s="11"/>
      <c r="OYU68" s="11"/>
      <c r="OYV68" s="11"/>
      <c r="OYW68" s="11"/>
      <c r="OYX68" s="11"/>
      <c r="OYY68" s="11"/>
      <c r="OYZ68" s="11"/>
      <c r="OZA68" s="11"/>
      <c r="OZB68" s="11"/>
      <c r="OZC68" s="11"/>
      <c r="OZD68" s="11"/>
      <c r="OZE68" s="11"/>
      <c r="OZF68" s="11"/>
      <c r="OZG68" s="11"/>
      <c r="OZH68" s="11"/>
      <c r="OZI68" s="11"/>
      <c r="OZJ68" s="11"/>
      <c r="OZK68" s="11"/>
      <c r="OZL68" s="11"/>
      <c r="OZM68" s="11"/>
      <c r="OZN68" s="11"/>
      <c r="OZO68" s="11"/>
      <c r="OZP68" s="11"/>
      <c r="OZQ68" s="11"/>
      <c r="OZR68" s="11"/>
      <c r="OZS68" s="11"/>
      <c r="OZT68" s="11"/>
      <c r="OZU68" s="11"/>
      <c r="OZV68" s="11"/>
      <c r="OZW68" s="11"/>
      <c r="OZX68" s="11"/>
      <c r="OZY68" s="11"/>
      <c r="OZZ68" s="11"/>
      <c r="PAA68" s="11"/>
      <c r="PAB68" s="11"/>
      <c r="PAC68" s="11"/>
      <c r="PAD68" s="11"/>
      <c r="PAE68" s="11"/>
      <c r="PAF68" s="11"/>
      <c r="PAG68" s="11"/>
      <c r="PAH68" s="11"/>
      <c r="PAI68" s="11"/>
      <c r="PAJ68" s="11"/>
      <c r="PAK68" s="11"/>
      <c r="PAL68" s="11"/>
      <c r="PAM68" s="11"/>
      <c r="PAN68" s="11"/>
      <c r="PAO68" s="11"/>
      <c r="PAP68" s="11"/>
      <c r="PAQ68" s="11"/>
      <c r="PAR68" s="11"/>
      <c r="PAS68" s="11"/>
      <c r="PAT68" s="11"/>
      <c r="PAU68" s="11"/>
      <c r="PAV68" s="11"/>
      <c r="PAW68" s="11"/>
      <c r="PAX68" s="11"/>
      <c r="PAY68" s="11"/>
      <c r="PAZ68" s="11"/>
      <c r="PBA68" s="11"/>
      <c r="PBB68" s="11"/>
      <c r="PBC68" s="11"/>
      <c r="PBD68" s="11"/>
      <c r="PBE68" s="11"/>
      <c r="PBF68" s="11"/>
      <c r="PBG68" s="11"/>
      <c r="PBH68" s="11"/>
      <c r="PBI68" s="11"/>
      <c r="PBJ68" s="11"/>
      <c r="PBK68" s="11"/>
      <c r="PBL68" s="11"/>
      <c r="PBM68" s="11"/>
      <c r="PBN68" s="11"/>
      <c r="PBO68" s="11"/>
      <c r="PBP68" s="11"/>
      <c r="PBQ68" s="11"/>
      <c r="PBR68" s="11"/>
      <c r="PBS68" s="11"/>
      <c r="PBT68" s="11"/>
      <c r="PBU68" s="11"/>
      <c r="PBV68" s="11"/>
      <c r="PBW68" s="11"/>
      <c r="PBX68" s="11"/>
      <c r="PBY68" s="11"/>
      <c r="PBZ68" s="11"/>
      <c r="PCA68" s="11"/>
      <c r="PCB68" s="11"/>
      <c r="PCC68" s="11"/>
      <c r="PCD68" s="11"/>
      <c r="PCE68" s="11"/>
      <c r="PCF68" s="11"/>
      <c r="PCG68" s="11"/>
      <c r="PCH68" s="11"/>
      <c r="PCI68" s="11"/>
      <c r="PCJ68" s="11"/>
      <c r="PCK68" s="11"/>
      <c r="PCL68" s="11"/>
      <c r="PCM68" s="11"/>
      <c r="PCN68" s="11"/>
      <c r="PCO68" s="11"/>
      <c r="PCP68" s="11"/>
      <c r="PCQ68" s="11"/>
      <c r="PCR68" s="11"/>
      <c r="PCS68" s="11"/>
      <c r="PCT68" s="11"/>
      <c r="PCU68" s="11"/>
      <c r="PCV68" s="11"/>
      <c r="PCW68" s="11"/>
      <c r="PCX68" s="11"/>
      <c r="PCY68" s="11"/>
      <c r="PCZ68" s="11"/>
      <c r="PDA68" s="11"/>
      <c r="PDB68" s="11"/>
      <c r="PDC68" s="11"/>
      <c r="PDD68" s="11"/>
      <c r="PDE68" s="11"/>
      <c r="PDF68" s="11"/>
      <c r="PDG68" s="11"/>
      <c r="PDH68" s="11"/>
      <c r="PDI68" s="11"/>
      <c r="PDJ68" s="11"/>
      <c r="PDK68" s="11"/>
      <c r="PDL68" s="11"/>
      <c r="PDM68" s="11"/>
      <c r="PDN68" s="11"/>
      <c r="PDO68" s="11"/>
      <c r="PDP68" s="11"/>
      <c r="PDQ68" s="11"/>
      <c r="PDR68" s="11"/>
      <c r="PDS68" s="11"/>
      <c r="PDT68" s="11"/>
      <c r="PDU68" s="11"/>
      <c r="PDV68" s="11"/>
      <c r="PDW68" s="11"/>
      <c r="PDX68" s="11"/>
      <c r="PDY68" s="11"/>
      <c r="PDZ68" s="11"/>
      <c r="PEA68" s="11"/>
      <c r="PEB68" s="11"/>
      <c r="PEC68" s="11"/>
      <c r="PED68" s="11"/>
      <c r="PEE68" s="11"/>
      <c r="PEF68" s="11"/>
      <c r="PEG68" s="11"/>
      <c r="PEH68" s="11"/>
      <c r="PEI68" s="11"/>
      <c r="PEJ68" s="11"/>
      <c r="PEK68" s="11"/>
      <c r="PEL68" s="11"/>
      <c r="PEM68" s="11"/>
      <c r="PEN68" s="11"/>
      <c r="PEO68" s="11"/>
      <c r="PEP68" s="11"/>
      <c r="PEQ68" s="11"/>
      <c r="PER68" s="11"/>
      <c r="PES68" s="11"/>
      <c r="PET68" s="11"/>
      <c r="PEU68" s="11"/>
      <c r="PEV68" s="11"/>
      <c r="PEW68" s="11"/>
      <c r="PEX68" s="11"/>
      <c r="PEY68" s="11"/>
      <c r="PEZ68" s="11"/>
      <c r="PFA68" s="11"/>
      <c r="PFB68" s="11"/>
      <c r="PFC68" s="11"/>
      <c r="PFD68" s="11"/>
      <c r="PFE68" s="11"/>
      <c r="PFF68" s="11"/>
      <c r="PFG68" s="11"/>
      <c r="PFH68" s="11"/>
      <c r="PFI68" s="11"/>
      <c r="PFJ68" s="11"/>
      <c r="PFK68" s="11"/>
      <c r="PFL68" s="11"/>
      <c r="PFM68" s="11"/>
      <c r="PFN68" s="11"/>
      <c r="PFO68" s="11"/>
      <c r="PFP68" s="11"/>
      <c r="PFQ68" s="11"/>
      <c r="PFR68" s="11"/>
      <c r="PFS68" s="11"/>
      <c r="PFT68" s="11"/>
      <c r="PFU68" s="11"/>
      <c r="PFV68" s="11"/>
      <c r="PFW68" s="11"/>
      <c r="PFX68" s="11"/>
      <c r="PFY68" s="11"/>
      <c r="PFZ68" s="11"/>
      <c r="PGA68" s="11"/>
      <c r="PGB68" s="11"/>
      <c r="PGC68" s="11"/>
      <c r="PGD68" s="11"/>
      <c r="PGE68" s="11"/>
      <c r="PGF68" s="11"/>
      <c r="PGG68" s="11"/>
      <c r="PGH68" s="11"/>
      <c r="PGI68" s="11"/>
      <c r="PGJ68" s="11"/>
      <c r="PGK68" s="11"/>
      <c r="PGL68" s="11"/>
      <c r="PGM68" s="11"/>
      <c r="PGN68" s="11"/>
      <c r="PGO68" s="11"/>
      <c r="PGP68" s="11"/>
      <c r="PGQ68" s="11"/>
      <c r="PGR68" s="11"/>
      <c r="PGS68" s="11"/>
      <c r="PGT68" s="11"/>
      <c r="PGU68" s="11"/>
      <c r="PGV68" s="11"/>
      <c r="PGW68" s="11"/>
      <c r="PGX68" s="11"/>
      <c r="PGY68" s="11"/>
      <c r="PGZ68" s="11"/>
      <c r="PHA68" s="11"/>
      <c r="PHB68" s="11"/>
      <c r="PHC68" s="11"/>
      <c r="PHD68" s="11"/>
      <c r="PHE68" s="11"/>
      <c r="PHF68" s="11"/>
      <c r="PHG68" s="11"/>
      <c r="PHH68" s="11"/>
      <c r="PHI68" s="11"/>
      <c r="PHJ68" s="11"/>
      <c r="PHK68" s="11"/>
      <c r="PHL68" s="11"/>
      <c r="PHM68" s="11"/>
      <c r="PHN68" s="11"/>
      <c r="PHO68" s="11"/>
      <c r="PHP68" s="11"/>
      <c r="PHQ68" s="11"/>
      <c r="PHR68" s="11"/>
      <c r="PHS68" s="11"/>
      <c r="PHT68" s="11"/>
      <c r="PHU68" s="11"/>
      <c r="PHV68" s="11"/>
      <c r="PHW68" s="11"/>
      <c r="PHX68" s="11"/>
      <c r="PHY68" s="11"/>
      <c r="PHZ68" s="11"/>
      <c r="PIA68" s="11"/>
      <c r="PIB68" s="11"/>
      <c r="PIC68" s="11"/>
      <c r="PID68" s="11"/>
      <c r="PIE68" s="11"/>
      <c r="PIF68" s="11"/>
      <c r="PIG68" s="11"/>
      <c r="PIH68" s="11"/>
      <c r="PII68" s="11"/>
      <c r="PIJ68" s="11"/>
      <c r="PIK68" s="11"/>
      <c r="PIL68" s="11"/>
      <c r="PIM68" s="11"/>
      <c r="PIN68" s="11"/>
      <c r="PIO68" s="11"/>
      <c r="PIP68" s="11"/>
      <c r="PIQ68" s="11"/>
      <c r="PIR68" s="11"/>
      <c r="PIS68" s="11"/>
      <c r="PIT68" s="11"/>
      <c r="PIU68" s="11"/>
      <c r="PIV68" s="11"/>
      <c r="PIW68" s="11"/>
      <c r="PIX68" s="11"/>
      <c r="PIY68" s="11"/>
      <c r="PIZ68" s="11"/>
      <c r="PJA68" s="11"/>
      <c r="PJB68" s="11"/>
      <c r="PJC68" s="11"/>
      <c r="PJD68" s="11"/>
      <c r="PJE68" s="11"/>
      <c r="PJF68" s="11"/>
      <c r="PJG68" s="11"/>
      <c r="PJH68" s="11"/>
      <c r="PJI68" s="11"/>
      <c r="PJJ68" s="11"/>
      <c r="PJK68" s="11"/>
      <c r="PJL68" s="11"/>
      <c r="PJM68" s="11"/>
      <c r="PJN68" s="11"/>
      <c r="PJO68" s="11"/>
      <c r="PJP68" s="11"/>
      <c r="PJQ68" s="11"/>
      <c r="PJR68" s="11"/>
      <c r="PJS68" s="11"/>
      <c r="PJT68" s="11"/>
      <c r="PJU68" s="11"/>
      <c r="PJV68" s="11"/>
      <c r="PJW68" s="11"/>
      <c r="PJX68" s="11"/>
      <c r="PJY68" s="11"/>
      <c r="PJZ68" s="11"/>
      <c r="PKA68" s="11"/>
      <c r="PKB68" s="11"/>
      <c r="PKC68" s="11"/>
      <c r="PKD68" s="11"/>
      <c r="PKE68" s="11"/>
      <c r="PKF68" s="11"/>
      <c r="PKG68" s="11"/>
      <c r="PKH68" s="11"/>
      <c r="PKI68" s="11"/>
      <c r="PKJ68" s="11"/>
      <c r="PKK68" s="11"/>
      <c r="PKL68" s="11"/>
      <c r="PKM68" s="11"/>
      <c r="PKN68" s="11"/>
      <c r="PKO68" s="11"/>
      <c r="PKP68" s="11"/>
      <c r="PKQ68" s="11"/>
      <c r="PKR68" s="11"/>
      <c r="PKS68" s="11"/>
      <c r="PKT68" s="11"/>
      <c r="PKU68" s="11"/>
      <c r="PKV68" s="11"/>
      <c r="PKW68" s="11"/>
      <c r="PKX68" s="11"/>
      <c r="PKY68" s="11"/>
      <c r="PKZ68" s="11"/>
      <c r="PLA68" s="11"/>
      <c r="PLB68" s="11"/>
      <c r="PLC68" s="11"/>
      <c r="PLD68" s="11"/>
      <c r="PLE68" s="11"/>
      <c r="PLF68" s="11"/>
      <c r="PLG68" s="11"/>
      <c r="PLH68" s="11"/>
      <c r="PLI68" s="11"/>
      <c r="PLJ68" s="11"/>
      <c r="PLK68" s="11"/>
      <c r="PLL68" s="11"/>
      <c r="PLM68" s="11"/>
      <c r="PLN68" s="11"/>
      <c r="PLO68" s="11"/>
      <c r="PLP68" s="11"/>
      <c r="PLQ68" s="11"/>
      <c r="PLR68" s="11"/>
      <c r="PLS68" s="11"/>
      <c r="PLT68" s="11"/>
      <c r="PLU68" s="11"/>
      <c r="PLV68" s="11"/>
      <c r="PLW68" s="11"/>
      <c r="PLX68" s="11"/>
      <c r="PLY68" s="11"/>
      <c r="PLZ68" s="11"/>
      <c r="PMA68" s="11"/>
      <c r="PMB68" s="11"/>
      <c r="PMC68" s="11"/>
      <c r="PMD68" s="11"/>
      <c r="PME68" s="11"/>
      <c r="PMF68" s="11"/>
      <c r="PMG68" s="11"/>
      <c r="PMH68" s="11"/>
      <c r="PMI68" s="11"/>
      <c r="PMJ68" s="11"/>
      <c r="PMK68" s="11"/>
      <c r="PML68" s="11"/>
      <c r="PMM68" s="11"/>
      <c r="PMN68" s="11"/>
      <c r="PMO68" s="11"/>
      <c r="PMP68" s="11"/>
      <c r="PMQ68" s="11"/>
      <c r="PMR68" s="11"/>
      <c r="PMS68" s="11"/>
      <c r="PMT68" s="11"/>
      <c r="PMU68" s="11"/>
      <c r="PMV68" s="11"/>
      <c r="PMW68" s="11"/>
      <c r="PMX68" s="11"/>
      <c r="PMY68" s="11"/>
      <c r="PMZ68" s="11"/>
      <c r="PNA68" s="11"/>
      <c r="PNB68" s="11"/>
      <c r="PNC68" s="11"/>
      <c r="PND68" s="11"/>
      <c r="PNE68" s="11"/>
      <c r="PNF68" s="11"/>
      <c r="PNG68" s="11"/>
      <c r="PNH68" s="11"/>
      <c r="PNI68" s="11"/>
      <c r="PNJ68" s="11"/>
      <c r="PNK68" s="11"/>
      <c r="PNL68" s="11"/>
      <c r="PNM68" s="11"/>
      <c r="PNN68" s="11"/>
      <c r="PNO68" s="11"/>
      <c r="PNP68" s="11"/>
      <c r="PNQ68" s="11"/>
      <c r="PNR68" s="11"/>
      <c r="PNS68" s="11"/>
      <c r="PNT68" s="11"/>
      <c r="PNU68" s="11"/>
      <c r="PNV68" s="11"/>
      <c r="PNW68" s="11"/>
      <c r="PNX68" s="11"/>
      <c r="PNY68" s="11"/>
      <c r="PNZ68" s="11"/>
      <c r="POA68" s="11"/>
      <c r="POB68" s="11"/>
      <c r="POC68" s="11"/>
      <c r="POD68" s="11"/>
      <c r="POE68" s="11"/>
      <c r="POF68" s="11"/>
      <c r="POG68" s="11"/>
      <c r="POH68" s="11"/>
      <c r="POI68" s="11"/>
      <c r="POJ68" s="11"/>
      <c r="POK68" s="11"/>
      <c r="POL68" s="11"/>
      <c r="POM68" s="11"/>
      <c r="PON68" s="11"/>
      <c r="POO68" s="11"/>
      <c r="POP68" s="11"/>
      <c r="POQ68" s="11"/>
      <c r="POR68" s="11"/>
      <c r="POS68" s="11"/>
      <c r="POT68" s="11"/>
      <c r="POU68" s="11"/>
      <c r="POV68" s="11"/>
      <c r="POW68" s="11"/>
      <c r="POX68" s="11"/>
      <c r="POY68" s="11"/>
      <c r="POZ68" s="11"/>
      <c r="PPA68" s="11"/>
      <c r="PPB68" s="11"/>
      <c r="PPC68" s="11"/>
      <c r="PPD68" s="11"/>
      <c r="PPE68" s="11"/>
      <c r="PPF68" s="11"/>
      <c r="PPG68" s="11"/>
      <c r="PPH68" s="11"/>
      <c r="PPI68" s="11"/>
      <c r="PPJ68" s="11"/>
      <c r="PPK68" s="11"/>
      <c r="PPL68" s="11"/>
      <c r="PPM68" s="11"/>
      <c r="PPN68" s="11"/>
      <c r="PPO68" s="11"/>
      <c r="PPP68" s="11"/>
      <c r="PPQ68" s="11"/>
      <c r="PPR68" s="11"/>
      <c r="PPS68" s="11"/>
      <c r="PPT68" s="11"/>
      <c r="PPU68" s="11"/>
      <c r="PPV68" s="11"/>
      <c r="PPW68" s="11"/>
      <c r="PPX68" s="11"/>
      <c r="PPY68" s="11"/>
      <c r="PPZ68" s="11"/>
      <c r="PQA68" s="11"/>
      <c r="PQB68" s="11"/>
      <c r="PQC68" s="11"/>
      <c r="PQD68" s="11"/>
      <c r="PQE68" s="11"/>
      <c r="PQF68" s="11"/>
      <c r="PQG68" s="11"/>
      <c r="PQH68" s="11"/>
      <c r="PQI68" s="11"/>
      <c r="PQJ68" s="11"/>
      <c r="PQK68" s="11"/>
      <c r="PQL68" s="11"/>
      <c r="PQM68" s="11"/>
      <c r="PQN68" s="11"/>
      <c r="PQO68" s="11"/>
      <c r="PQP68" s="11"/>
      <c r="PQQ68" s="11"/>
      <c r="PQR68" s="11"/>
      <c r="PQS68" s="11"/>
      <c r="PQT68" s="11"/>
      <c r="PQU68" s="11"/>
      <c r="PQV68" s="11"/>
      <c r="PQW68" s="11"/>
      <c r="PQX68" s="11"/>
      <c r="PQY68" s="11"/>
      <c r="PQZ68" s="11"/>
      <c r="PRA68" s="11"/>
      <c r="PRB68" s="11"/>
      <c r="PRC68" s="11"/>
      <c r="PRD68" s="11"/>
      <c r="PRE68" s="11"/>
      <c r="PRF68" s="11"/>
      <c r="PRG68" s="11"/>
      <c r="PRH68" s="11"/>
      <c r="PRI68" s="11"/>
      <c r="PRJ68" s="11"/>
      <c r="PRK68" s="11"/>
      <c r="PRL68" s="11"/>
      <c r="PRM68" s="11"/>
      <c r="PRN68" s="11"/>
      <c r="PRO68" s="11"/>
      <c r="PRP68" s="11"/>
      <c r="PRQ68" s="11"/>
      <c r="PRR68" s="11"/>
      <c r="PRS68" s="11"/>
      <c r="PRT68" s="11"/>
      <c r="PRU68" s="11"/>
      <c r="PRV68" s="11"/>
      <c r="PRW68" s="11"/>
      <c r="PRX68" s="11"/>
      <c r="PRY68" s="11"/>
      <c r="PRZ68" s="11"/>
      <c r="PSA68" s="11"/>
      <c r="PSB68" s="11"/>
      <c r="PSC68" s="11"/>
      <c r="PSD68" s="11"/>
      <c r="PSE68" s="11"/>
      <c r="PSF68" s="11"/>
      <c r="PSG68" s="11"/>
      <c r="PSH68" s="11"/>
      <c r="PSI68" s="11"/>
      <c r="PSJ68" s="11"/>
      <c r="PSK68" s="11"/>
      <c r="PSL68" s="11"/>
      <c r="PSM68" s="11"/>
      <c r="PSN68" s="11"/>
      <c r="PSO68" s="11"/>
      <c r="PSP68" s="11"/>
      <c r="PSQ68" s="11"/>
      <c r="PSR68" s="11"/>
      <c r="PSS68" s="11"/>
      <c r="PST68" s="11"/>
      <c r="PSU68" s="11"/>
      <c r="PSV68" s="11"/>
      <c r="PSW68" s="11"/>
      <c r="PSX68" s="11"/>
      <c r="PSY68" s="11"/>
      <c r="PSZ68" s="11"/>
      <c r="PTA68" s="11"/>
      <c r="PTB68" s="11"/>
      <c r="PTC68" s="11"/>
      <c r="PTD68" s="11"/>
      <c r="PTE68" s="11"/>
      <c r="PTF68" s="11"/>
      <c r="PTG68" s="11"/>
      <c r="PTH68" s="11"/>
      <c r="PTI68" s="11"/>
      <c r="PTJ68" s="11"/>
      <c r="PTK68" s="11"/>
      <c r="PTL68" s="11"/>
      <c r="PTM68" s="11"/>
      <c r="PTN68" s="11"/>
      <c r="PTO68" s="11"/>
      <c r="PTP68" s="11"/>
      <c r="PTQ68" s="11"/>
      <c r="PTR68" s="11"/>
      <c r="PTS68" s="11"/>
      <c r="PTT68" s="11"/>
      <c r="PTU68" s="11"/>
      <c r="PTV68" s="11"/>
      <c r="PTW68" s="11"/>
      <c r="PTX68" s="11"/>
      <c r="PTY68" s="11"/>
      <c r="PTZ68" s="11"/>
      <c r="PUA68" s="11"/>
      <c r="PUB68" s="11"/>
      <c r="PUC68" s="11"/>
      <c r="PUD68" s="11"/>
      <c r="PUE68" s="11"/>
      <c r="PUF68" s="11"/>
      <c r="PUG68" s="11"/>
      <c r="PUH68" s="11"/>
      <c r="PUI68" s="11"/>
      <c r="PUJ68" s="11"/>
      <c r="PUK68" s="11"/>
      <c r="PUL68" s="11"/>
      <c r="PUM68" s="11"/>
      <c r="PUN68" s="11"/>
      <c r="PUO68" s="11"/>
      <c r="PUP68" s="11"/>
      <c r="PUQ68" s="11"/>
      <c r="PUR68" s="11"/>
      <c r="PUS68" s="11"/>
      <c r="PUT68" s="11"/>
      <c r="PUU68" s="11"/>
      <c r="PUV68" s="11"/>
      <c r="PUW68" s="11"/>
      <c r="PUX68" s="11"/>
      <c r="PUY68" s="11"/>
      <c r="PUZ68" s="11"/>
      <c r="PVA68" s="11"/>
      <c r="PVB68" s="11"/>
      <c r="PVC68" s="11"/>
      <c r="PVD68" s="11"/>
      <c r="PVE68" s="11"/>
      <c r="PVF68" s="11"/>
      <c r="PVG68" s="11"/>
      <c r="PVH68" s="11"/>
      <c r="PVI68" s="11"/>
      <c r="PVJ68" s="11"/>
      <c r="PVK68" s="11"/>
      <c r="PVL68" s="11"/>
      <c r="PVM68" s="11"/>
      <c r="PVN68" s="11"/>
      <c r="PVO68" s="11"/>
      <c r="PVP68" s="11"/>
      <c r="PVQ68" s="11"/>
      <c r="PVR68" s="11"/>
      <c r="PVS68" s="11"/>
      <c r="PVT68" s="11"/>
      <c r="PVU68" s="11"/>
      <c r="PVV68" s="11"/>
      <c r="PVW68" s="11"/>
      <c r="PVX68" s="11"/>
      <c r="PVY68" s="11"/>
      <c r="PVZ68" s="11"/>
      <c r="PWA68" s="11"/>
      <c r="PWB68" s="11"/>
      <c r="PWC68" s="11"/>
      <c r="PWD68" s="11"/>
      <c r="PWE68" s="11"/>
      <c r="PWF68" s="11"/>
      <c r="PWG68" s="11"/>
      <c r="PWH68" s="11"/>
      <c r="PWI68" s="11"/>
      <c r="PWJ68" s="11"/>
      <c r="PWK68" s="11"/>
      <c r="PWL68" s="11"/>
      <c r="PWM68" s="11"/>
      <c r="PWN68" s="11"/>
      <c r="PWO68" s="11"/>
      <c r="PWP68" s="11"/>
      <c r="PWQ68" s="11"/>
      <c r="PWR68" s="11"/>
      <c r="PWS68" s="11"/>
      <c r="PWT68" s="11"/>
      <c r="PWU68" s="11"/>
      <c r="PWV68" s="11"/>
      <c r="PWW68" s="11"/>
      <c r="PWX68" s="11"/>
      <c r="PWY68" s="11"/>
      <c r="PWZ68" s="11"/>
      <c r="PXA68" s="11"/>
      <c r="PXB68" s="11"/>
      <c r="PXC68" s="11"/>
      <c r="PXD68" s="11"/>
      <c r="PXE68" s="11"/>
      <c r="PXF68" s="11"/>
      <c r="PXG68" s="11"/>
      <c r="PXH68" s="11"/>
      <c r="PXI68" s="11"/>
      <c r="PXJ68" s="11"/>
      <c r="PXK68" s="11"/>
      <c r="PXL68" s="11"/>
      <c r="PXM68" s="11"/>
      <c r="PXN68" s="11"/>
      <c r="PXO68" s="11"/>
      <c r="PXP68" s="11"/>
      <c r="PXQ68" s="11"/>
      <c r="PXR68" s="11"/>
      <c r="PXS68" s="11"/>
      <c r="PXT68" s="11"/>
      <c r="PXU68" s="11"/>
      <c r="PXV68" s="11"/>
      <c r="PXW68" s="11"/>
      <c r="PXX68" s="11"/>
      <c r="PXY68" s="11"/>
      <c r="PXZ68" s="11"/>
      <c r="PYA68" s="11"/>
      <c r="PYB68" s="11"/>
      <c r="PYC68" s="11"/>
      <c r="PYD68" s="11"/>
      <c r="PYE68" s="11"/>
      <c r="PYF68" s="11"/>
      <c r="PYG68" s="11"/>
      <c r="PYH68" s="11"/>
      <c r="PYI68" s="11"/>
      <c r="PYJ68" s="11"/>
      <c r="PYK68" s="11"/>
      <c r="PYL68" s="11"/>
      <c r="PYM68" s="11"/>
      <c r="PYN68" s="11"/>
      <c r="PYO68" s="11"/>
      <c r="PYP68" s="11"/>
      <c r="PYQ68" s="11"/>
      <c r="PYR68" s="11"/>
      <c r="PYS68" s="11"/>
      <c r="PYT68" s="11"/>
      <c r="PYU68" s="11"/>
      <c r="PYV68" s="11"/>
      <c r="PYW68" s="11"/>
      <c r="PYX68" s="11"/>
      <c r="PYY68" s="11"/>
      <c r="PYZ68" s="11"/>
      <c r="PZA68" s="11"/>
      <c r="PZB68" s="11"/>
      <c r="PZC68" s="11"/>
      <c r="PZD68" s="11"/>
      <c r="PZE68" s="11"/>
      <c r="PZF68" s="11"/>
      <c r="PZG68" s="11"/>
      <c r="PZH68" s="11"/>
      <c r="PZI68" s="11"/>
      <c r="PZJ68" s="11"/>
      <c r="PZK68" s="11"/>
      <c r="PZL68" s="11"/>
      <c r="PZM68" s="11"/>
      <c r="PZN68" s="11"/>
      <c r="PZO68" s="11"/>
      <c r="PZP68" s="11"/>
      <c r="PZQ68" s="11"/>
      <c r="PZR68" s="11"/>
      <c r="PZS68" s="11"/>
      <c r="PZT68" s="11"/>
      <c r="PZU68" s="11"/>
      <c r="PZV68" s="11"/>
      <c r="PZW68" s="11"/>
      <c r="PZX68" s="11"/>
      <c r="PZY68" s="11"/>
      <c r="PZZ68" s="11"/>
      <c r="QAA68" s="11"/>
      <c r="QAB68" s="11"/>
      <c r="QAC68" s="11"/>
      <c r="QAD68" s="11"/>
      <c r="QAE68" s="11"/>
      <c r="QAF68" s="11"/>
      <c r="QAG68" s="11"/>
      <c r="QAH68" s="11"/>
      <c r="QAI68" s="11"/>
      <c r="QAJ68" s="11"/>
      <c r="QAK68" s="11"/>
      <c r="QAL68" s="11"/>
      <c r="QAM68" s="11"/>
      <c r="QAN68" s="11"/>
      <c r="QAO68" s="11"/>
      <c r="QAP68" s="11"/>
      <c r="QAQ68" s="11"/>
      <c r="QAR68" s="11"/>
      <c r="QAS68" s="11"/>
      <c r="QAT68" s="11"/>
      <c r="QAU68" s="11"/>
      <c r="QAV68" s="11"/>
      <c r="QAW68" s="11"/>
      <c r="QAX68" s="11"/>
      <c r="QAY68" s="11"/>
      <c r="QAZ68" s="11"/>
      <c r="QBA68" s="11"/>
      <c r="QBB68" s="11"/>
      <c r="QBC68" s="11"/>
      <c r="QBD68" s="11"/>
      <c r="QBE68" s="11"/>
      <c r="QBF68" s="11"/>
      <c r="QBG68" s="11"/>
      <c r="QBH68" s="11"/>
      <c r="QBI68" s="11"/>
      <c r="QBJ68" s="11"/>
      <c r="QBK68" s="11"/>
      <c r="QBL68" s="11"/>
      <c r="QBM68" s="11"/>
      <c r="QBN68" s="11"/>
      <c r="QBO68" s="11"/>
      <c r="QBP68" s="11"/>
      <c r="QBQ68" s="11"/>
      <c r="QBR68" s="11"/>
      <c r="QBS68" s="11"/>
      <c r="QBT68" s="11"/>
      <c r="QBU68" s="11"/>
      <c r="QBV68" s="11"/>
      <c r="QBW68" s="11"/>
      <c r="QBX68" s="11"/>
      <c r="QBY68" s="11"/>
      <c r="QBZ68" s="11"/>
      <c r="QCA68" s="11"/>
      <c r="QCB68" s="11"/>
      <c r="QCC68" s="11"/>
      <c r="QCD68" s="11"/>
      <c r="QCE68" s="11"/>
      <c r="QCF68" s="11"/>
      <c r="QCG68" s="11"/>
      <c r="QCH68" s="11"/>
      <c r="QCI68" s="11"/>
      <c r="QCJ68" s="11"/>
      <c r="QCK68" s="11"/>
      <c r="QCL68" s="11"/>
      <c r="QCM68" s="11"/>
      <c r="QCN68" s="11"/>
      <c r="QCO68" s="11"/>
      <c r="QCP68" s="11"/>
      <c r="QCQ68" s="11"/>
      <c r="QCR68" s="11"/>
      <c r="QCS68" s="11"/>
      <c r="QCT68" s="11"/>
      <c r="QCU68" s="11"/>
      <c r="QCV68" s="11"/>
      <c r="QCW68" s="11"/>
      <c r="QCX68" s="11"/>
      <c r="QCY68" s="11"/>
      <c r="QCZ68" s="11"/>
      <c r="QDA68" s="11"/>
      <c r="QDB68" s="11"/>
      <c r="QDC68" s="11"/>
      <c r="QDD68" s="11"/>
      <c r="QDE68" s="11"/>
      <c r="QDF68" s="11"/>
      <c r="QDG68" s="11"/>
      <c r="QDH68" s="11"/>
      <c r="QDI68" s="11"/>
      <c r="QDJ68" s="11"/>
      <c r="QDK68" s="11"/>
      <c r="QDL68" s="11"/>
      <c r="QDM68" s="11"/>
      <c r="QDN68" s="11"/>
      <c r="QDO68" s="11"/>
      <c r="QDP68" s="11"/>
      <c r="QDQ68" s="11"/>
      <c r="QDR68" s="11"/>
      <c r="QDS68" s="11"/>
      <c r="QDT68" s="11"/>
      <c r="QDU68" s="11"/>
      <c r="QDV68" s="11"/>
      <c r="QDW68" s="11"/>
      <c r="QDX68" s="11"/>
      <c r="QDY68" s="11"/>
      <c r="QDZ68" s="11"/>
      <c r="QEA68" s="11"/>
      <c r="QEB68" s="11"/>
      <c r="QEC68" s="11"/>
      <c r="QED68" s="11"/>
      <c r="QEE68" s="11"/>
      <c r="QEF68" s="11"/>
      <c r="QEG68" s="11"/>
      <c r="QEH68" s="11"/>
      <c r="QEI68" s="11"/>
      <c r="QEJ68" s="11"/>
      <c r="QEK68" s="11"/>
      <c r="QEL68" s="11"/>
      <c r="QEM68" s="11"/>
      <c r="QEN68" s="11"/>
      <c r="QEO68" s="11"/>
      <c r="QEP68" s="11"/>
      <c r="QEQ68" s="11"/>
      <c r="QER68" s="11"/>
      <c r="QES68" s="11"/>
      <c r="QET68" s="11"/>
      <c r="QEU68" s="11"/>
      <c r="QEV68" s="11"/>
      <c r="QEW68" s="11"/>
      <c r="QEX68" s="11"/>
      <c r="QEY68" s="11"/>
      <c r="QEZ68" s="11"/>
      <c r="QFA68" s="11"/>
      <c r="QFB68" s="11"/>
      <c r="QFC68" s="11"/>
      <c r="QFD68" s="11"/>
      <c r="QFE68" s="11"/>
      <c r="QFF68" s="11"/>
      <c r="QFG68" s="11"/>
      <c r="QFH68" s="11"/>
      <c r="QFI68" s="11"/>
      <c r="QFJ68" s="11"/>
      <c r="QFK68" s="11"/>
      <c r="QFL68" s="11"/>
      <c r="QFM68" s="11"/>
      <c r="QFN68" s="11"/>
      <c r="QFO68" s="11"/>
      <c r="QFP68" s="11"/>
      <c r="QFQ68" s="11"/>
      <c r="QFR68" s="11"/>
      <c r="QFS68" s="11"/>
      <c r="QFT68" s="11"/>
      <c r="QFU68" s="11"/>
      <c r="QFV68" s="11"/>
      <c r="QFW68" s="11"/>
      <c r="QFX68" s="11"/>
      <c r="QFY68" s="11"/>
      <c r="QFZ68" s="11"/>
      <c r="QGA68" s="11"/>
      <c r="QGB68" s="11"/>
      <c r="QGC68" s="11"/>
      <c r="QGD68" s="11"/>
      <c r="QGE68" s="11"/>
      <c r="QGF68" s="11"/>
      <c r="QGG68" s="11"/>
      <c r="QGH68" s="11"/>
      <c r="QGI68" s="11"/>
      <c r="QGJ68" s="11"/>
      <c r="QGK68" s="11"/>
      <c r="QGL68" s="11"/>
      <c r="QGM68" s="11"/>
      <c r="QGN68" s="11"/>
      <c r="QGO68" s="11"/>
      <c r="QGP68" s="11"/>
      <c r="QGQ68" s="11"/>
      <c r="QGR68" s="11"/>
      <c r="QGS68" s="11"/>
      <c r="QGT68" s="11"/>
      <c r="QGU68" s="11"/>
      <c r="QGV68" s="11"/>
      <c r="QGW68" s="11"/>
      <c r="QGX68" s="11"/>
      <c r="QGY68" s="11"/>
      <c r="QGZ68" s="11"/>
      <c r="QHA68" s="11"/>
      <c r="QHB68" s="11"/>
      <c r="QHC68" s="11"/>
      <c r="QHD68" s="11"/>
      <c r="QHE68" s="11"/>
      <c r="QHF68" s="11"/>
      <c r="QHG68" s="11"/>
      <c r="QHH68" s="11"/>
      <c r="QHI68" s="11"/>
      <c r="QHJ68" s="11"/>
      <c r="QHK68" s="11"/>
      <c r="QHL68" s="11"/>
      <c r="QHM68" s="11"/>
      <c r="QHN68" s="11"/>
      <c r="QHO68" s="11"/>
      <c r="QHP68" s="11"/>
      <c r="QHQ68" s="11"/>
      <c r="QHR68" s="11"/>
      <c r="QHS68" s="11"/>
      <c r="QHT68" s="11"/>
      <c r="QHU68" s="11"/>
      <c r="QHV68" s="11"/>
      <c r="QHW68" s="11"/>
      <c r="QHX68" s="11"/>
      <c r="QHY68" s="11"/>
      <c r="QHZ68" s="11"/>
      <c r="QIA68" s="11"/>
      <c r="QIB68" s="11"/>
      <c r="QIC68" s="11"/>
      <c r="QID68" s="11"/>
      <c r="QIE68" s="11"/>
      <c r="QIF68" s="11"/>
      <c r="QIG68" s="11"/>
      <c r="QIH68" s="11"/>
      <c r="QII68" s="11"/>
      <c r="QIJ68" s="11"/>
      <c r="QIK68" s="11"/>
      <c r="QIL68" s="11"/>
      <c r="QIM68" s="11"/>
      <c r="QIN68" s="11"/>
      <c r="QIO68" s="11"/>
      <c r="QIP68" s="11"/>
      <c r="QIQ68" s="11"/>
      <c r="QIR68" s="11"/>
      <c r="QIS68" s="11"/>
      <c r="QIT68" s="11"/>
      <c r="QIU68" s="11"/>
      <c r="QIV68" s="11"/>
      <c r="QIW68" s="11"/>
      <c r="QIX68" s="11"/>
      <c r="QIY68" s="11"/>
      <c r="QIZ68" s="11"/>
      <c r="QJA68" s="11"/>
      <c r="QJB68" s="11"/>
      <c r="QJC68" s="11"/>
      <c r="QJD68" s="11"/>
      <c r="QJE68" s="11"/>
      <c r="QJF68" s="11"/>
      <c r="QJG68" s="11"/>
      <c r="QJH68" s="11"/>
      <c r="QJI68" s="11"/>
      <c r="QJJ68" s="11"/>
      <c r="QJK68" s="11"/>
      <c r="QJL68" s="11"/>
      <c r="QJM68" s="11"/>
      <c r="QJN68" s="11"/>
      <c r="QJO68" s="11"/>
      <c r="QJP68" s="11"/>
      <c r="QJQ68" s="11"/>
      <c r="QJR68" s="11"/>
      <c r="QJS68" s="11"/>
      <c r="QJT68" s="11"/>
      <c r="QJU68" s="11"/>
      <c r="QJV68" s="11"/>
      <c r="QJW68" s="11"/>
      <c r="QJX68" s="11"/>
      <c r="QJY68" s="11"/>
      <c r="QJZ68" s="11"/>
      <c r="QKA68" s="11"/>
      <c r="QKB68" s="11"/>
      <c r="QKC68" s="11"/>
      <c r="QKD68" s="11"/>
      <c r="QKE68" s="11"/>
      <c r="QKF68" s="11"/>
      <c r="QKG68" s="11"/>
      <c r="QKH68" s="11"/>
      <c r="QKI68" s="11"/>
      <c r="QKJ68" s="11"/>
      <c r="QKK68" s="11"/>
      <c r="QKL68" s="11"/>
      <c r="QKM68" s="11"/>
      <c r="QKN68" s="11"/>
      <c r="QKO68" s="11"/>
      <c r="QKP68" s="11"/>
      <c r="QKQ68" s="11"/>
      <c r="QKR68" s="11"/>
      <c r="QKS68" s="11"/>
      <c r="QKT68" s="11"/>
      <c r="QKU68" s="11"/>
      <c r="QKV68" s="11"/>
      <c r="QKW68" s="11"/>
      <c r="QKX68" s="11"/>
      <c r="QKY68" s="11"/>
      <c r="QKZ68" s="11"/>
      <c r="QLA68" s="11"/>
      <c r="QLB68" s="11"/>
      <c r="QLC68" s="11"/>
      <c r="QLD68" s="11"/>
      <c r="QLE68" s="11"/>
      <c r="QLF68" s="11"/>
      <c r="QLG68" s="11"/>
      <c r="QLH68" s="11"/>
      <c r="QLI68" s="11"/>
      <c r="QLJ68" s="11"/>
      <c r="QLK68" s="11"/>
      <c r="QLL68" s="11"/>
      <c r="QLM68" s="11"/>
      <c r="QLN68" s="11"/>
      <c r="QLO68" s="11"/>
      <c r="QLP68" s="11"/>
      <c r="QLQ68" s="11"/>
      <c r="QLR68" s="11"/>
      <c r="QLS68" s="11"/>
      <c r="QLT68" s="11"/>
      <c r="QLU68" s="11"/>
      <c r="QLV68" s="11"/>
      <c r="QLW68" s="11"/>
      <c r="QLX68" s="11"/>
      <c r="QLY68" s="11"/>
      <c r="QLZ68" s="11"/>
      <c r="QMA68" s="11"/>
      <c r="QMB68" s="11"/>
      <c r="QMC68" s="11"/>
      <c r="QMD68" s="11"/>
      <c r="QME68" s="11"/>
      <c r="QMF68" s="11"/>
      <c r="QMG68" s="11"/>
      <c r="QMH68" s="11"/>
      <c r="QMI68" s="11"/>
      <c r="QMJ68" s="11"/>
      <c r="QMK68" s="11"/>
      <c r="QML68" s="11"/>
      <c r="QMM68" s="11"/>
      <c r="QMN68" s="11"/>
      <c r="QMO68" s="11"/>
      <c r="QMP68" s="11"/>
      <c r="QMQ68" s="11"/>
      <c r="QMR68" s="11"/>
      <c r="QMS68" s="11"/>
      <c r="QMT68" s="11"/>
      <c r="QMU68" s="11"/>
      <c r="QMV68" s="11"/>
      <c r="QMW68" s="11"/>
      <c r="QMX68" s="11"/>
      <c r="QMY68" s="11"/>
      <c r="QMZ68" s="11"/>
      <c r="QNA68" s="11"/>
      <c r="QNB68" s="11"/>
      <c r="QNC68" s="11"/>
      <c r="QND68" s="11"/>
      <c r="QNE68" s="11"/>
      <c r="QNF68" s="11"/>
      <c r="QNG68" s="11"/>
      <c r="QNH68" s="11"/>
      <c r="QNI68" s="11"/>
      <c r="QNJ68" s="11"/>
      <c r="QNK68" s="11"/>
      <c r="QNL68" s="11"/>
      <c r="QNM68" s="11"/>
      <c r="QNN68" s="11"/>
      <c r="QNO68" s="11"/>
      <c r="QNP68" s="11"/>
      <c r="QNQ68" s="11"/>
      <c r="QNR68" s="11"/>
      <c r="QNS68" s="11"/>
      <c r="QNT68" s="11"/>
      <c r="QNU68" s="11"/>
      <c r="QNV68" s="11"/>
      <c r="QNW68" s="11"/>
      <c r="QNX68" s="11"/>
      <c r="QNY68" s="11"/>
      <c r="QNZ68" s="11"/>
      <c r="QOA68" s="11"/>
      <c r="QOB68" s="11"/>
      <c r="QOC68" s="11"/>
      <c r="QOD68" s="11"/>
      <c r="QOE68" s="11"/>
      <c r="QOF68" s="11"/>
      <c r="QOG68" s="11"/>
      <c r="QOH68" s="11"/>
      <c r="QOI68" s="11"/>
      <c r="QOJ68" s="11"/>
      <c r="QOK68" s="11"/>
      <c r="QOL68" s="11"/>
      <c r="QOM68" s="11"/>
      <c r="QON68" s="11"/>
      <c r="QOO68" s="11"/>
      <c r="QOP68" s="11"/>
      <c r="QOQ68" s="11"/>
      <c r="QOR68" s="11"/>
      <c r="QOS68" s="11"/>
      <c r="QOT68" s="11"/>
      <c r="QOU68" s="11"/>
      <c r="QOV68" s="11"/>
      <c r="QOW68" s="11"/>
      <c r="QOX68" s="11"/>
      <c r="QOY68" s="11"/>
      <c r="QOZ68" s="11"/>
      <c r="QPA68" s="11"/>
      <c r="QPB68" s="11"/>
      <c r="QPC68" s="11"/>
      <c r="QPD68" s="11"/>
      <c r="QPE68" s="11"/>
      <c r="QPF68" s="11"/>
      <c r="QPG68" s="11"/>
      <c r="QPH68" s="11"/>
      <c r="QPI68" s="11"/>
      <c r="QPJ68" s="11"/>
      <c r="QPK68" s="11"/>
      <c r="QPL68" s="11"/>
      <c r="QPM68" s="11"/>
      <c r="QPN68" s="11"/>
      <c r="QPO68" s="11"/>
      <c r="QPP68" s="11"/>
      <c r="QPQ68" s="11"/>
      <c r="QPR68" s="11"/>
      <c r="QPS68" s="11"/>
      <c r="QPT68" s="11"/>
      <c r="QPU68" s="11"/>
      <c r="QPV68" s="11"/>
      <c r="QPW68" s="11"/>
      <c r="QPX68" s="11"/>
      <c r="QPY68" s="11"/>
      <c r="QPZ68" s="11"/>
      <c r="QQA68" s="11"/>
      <c r="QQB68" s="11"/>
      <c r="QQC68" s="11"/>
      <c r="QQD68" s="11"/>
      <c r="QQE68" s="11"/>
      <c r="QQF68" s="11"/>
      <c r="QQG68" s="11"/>
      <c r="QQH68" s="11"/>
      <c r="QQI68" s="11"/>
      <c r="QQJ68" s="11"/>
      <c r="QQK68" s="11"/>
      <c r="QQL68" s="11"/>
      <c r="QQM68" s="11"/>
      <c r="QQN68" s="11"/>
      <c r="QQO68" s="11"/>
      <c r="QQP68" s="11"/>
      <c r="QQQ68" s="11"/>
      <c r="QQR68" s="11"/>
      <c r="QQS68" s="11"/>
      <c r="QQT68" s="11"/>
      <c r="QQU68" s="11"/>
      <c r="QQV68" s="11"/>
      <c r="QQW68" s="11"/>
      <c r="QQX68" s="11"/>
      <c r="QQY68" s="11"/>
      <c r="QQZ68" s="11"/>
      <c r="QRA68" s="11"/>
      <c r="QRB68" s="11"/>
      <c r="QRC68" s="11"/>
      <c r="QRD68" s="11"/>
      <c r="QRE68" s="11"/>
      <c r="QRF68" s="11"/>
      <c r="QRG68" s="11"/>
      <c r="QRH68" s="11"/>
      <c r="QRI68" s="11"/>
      <c r="QRJ68" s="11"/>
      <c r="QRK68" s="11"/>
      <c r="QRL68" s="11"/>
      <c r="QRM68" s="11"/>
      <c r="QRN68" s="11"/>
      <c r="QRO68" s="11"/>
      <c r="QRP68" s="11"/>
      <c r="QRQ68" s="11"/>
      <c r="QRR68" s="11"/>
      <c r="QRS68" s="11"/>
      <c r="QRT68" s="11"/>
      <c r="QRU68" s="11"/>
      <c r="QRV68" s="11"/>
      <c r="QRW68" s="11"/>
      <c r="QRX68" s="11"/>
      <c r="QRY68" s="11"/>
      <c r="QRZ68" s="11"/>
      <c r="QSA68" s="11"/>
      <c r="QSB68" s="11"/>
      <c r="QSC68" s="11"/>
      <c r="QSD68" s="11"/>
      <c r="QSE68" s="11"/>
      <c r="QSF68" s="11"/>
      <c r="QSG68" s="11"/>
      <c r="QSH68" s="11"/>
      <c r="QSI68" s="11"/>
      <c r="QSJ68" s="11"/>
      <c r="QSK68" s="11"/>
      <c r="QSL68" s="11"/>
      <c r="QSM68" s="11"/>
      <c r="QSN68" s="11"/>
      <c r="QSO68" s="11"/>
      <c r="QSP68" s="11"/>
      <c r="QSQ68" s="11"/>
      <c r="QSR68" s="11"/>
      <c r="QSS68" s="11"/>
      <c r="QST68" s="11"/>
      <c r="QSU68" s="11"/>
      <c r="QSV68" s="11"/>
      <c r="QSW68" s="11"/>
      <c r="QSX68" s="11"/>
      <c r="QSY68" s="11"/>
      <c r="QSZ68" s="11"/>
      <c r="QTA68" s="11"/>
      <c r="QTB68" s="11"/>
      <c r="QTC68" s="11"/>
      <c r="QTD68" s="11"/>
      <c r="QTE68" s="11"/>
      <c r="QTF68" s="11"/>
      <c r="QTG68" s="11"/>
      <c r="QTH68" s="11"/>
      <c r="QTI68" s="11"/>
      <c r="QTJ68" s="11"/>
      <c r="QTK68" s="11"/>
      <c r="QTL68" s="11"/>
      <c r="QTM68" s="11"/>
      <c r="QTN68" s="11"/>
      <c r="QTO68" s="11"/>
      <c r="QTP68" s="11"/>
      <c r="QTQ68" s="11"/>
      <c r="QTR68" s="11"/>
      <c r="QTS68" s="11"/>
      <c r="QTT68" s="11"/>
      <c r="QTU68" s="11"/>
      <c r="QTV68" s="11"/>
      <c r="QTW68" s="11"/>
      <c r="QTX68" s="11"/>
      <c r="QTY68" s="11"/>
      <c r="QTZ68" s="11"/>
      <c r="QUA68" s="11"/>
      <c r="QUB68" s="11"/>
      <c r="QUC68" s="11"/>
      <c r="QUD68" s="11"/>
      <c r="QUE68" s="11"/>
      <c r="QUF68" s="11"/>
      <c r="QUG68" s="11"/>
      <c r="QUH68" s="11"/>
      <c r="QUI68" s="11"/>
      <c r="QUJ68" s="11"/>
      <c r="QUK68" s="11"/>
      <c r="QUL68" s="11"/>
      <c r="QUM68" s="11"/>
      <c r="QUN68" s="11"/>
      <c r="QUO68" s="11"/>
      <c r="QUP68" s="11"/>
      <c r="QUQ68" s="11"/>
      <c r="QUR68" s="11"/>
      <c r="QUS68" s="11"/>
      <c r="QUT68" s="11"/>
      <c r="QUU68" s="11"/>
      <c r="QUV68" s="11"/>
      <c r="QUW68" s="11"/>
      <c r="QUX68" s="11"/>
      <c r="QUY68" s="11"/>
      <c r="QUZ68" s="11"/>
      <c r="QVA68" s="11"/>
      <c r="QVB68" s="11"/>
      <c r="QVC68" s="11"/>
      <c r="QVD68" s="11"/>
      <c r="QVE68" s="11"/>
      <c r="QVF68" s="11"/>
      <c r="QVG68" s="11"/>
      <c r="QVH68" s="11"/>
      <c r="QVI68" s="11"/>
      <c r="QVJ68" s="11"/>
      <c r="QVK68" s="11"/>
      <c r="QVL68" s="11"/>
      <c r="QVM68" s="11"/>
      <c r="QVN68" s="11"/>
      <c r="QVO68" s="11"/>
      <c r="QVP68" s="11"/>
      <c r="QVQ68" s="11"/>
      <c r="QVR68" s="11"/>
      <c r="QVS68" s="11"/>
      <c r="QVT68" s="11"/>
      <c r="QVU68" s="11"/>
      <c r="QVV68" s="11"/>
      <c r="QVW68" s="11"/>
      <c r="QVX68" s="11"/>
      <c r="QVY68" s="11"/>
      <c r="QVZ68" s="11"/>
      <c r="QWA68" s="11"/>
      <c r="QWB68" s="11"/>
      <c r="QWC68" s="11"/>
      <c r="QWD68" s="11"/>
      <c r="QWE68" s="11"/>
      <c r="QWF68" s="11"/>
      <c r="QWG68" s="11"/>
      <c r="QWH68" s="11"/>
      <c r="QWI68" s="11"/>
      <c r="QWJ68" s="11"/>
      <c r="QWK68" s="11"/>
      <c r="QWL68" s="11"/>
      <c r="QWM68" s="11"/>
      <c r="QWN68" s="11"/>
      <c r="QWO68" s="11"/>
      <c r="QWP68" s="11"/>
      <c r="QWQ68" s="11"/>
      <c r="QWR68" s="11"/>
      <c r="QWS68" s="11"/>
      <c r="QWT68" s="11"/>
      <c r="QWU68" s="11"/>
      <c r="QWV68" s="11"/>
      <c r="QWW68" s="11"/>
      <c r="QWX68" s="11"/>
      <c r="QWY68" s="11"/>
      <c r="QWZ68" s="11"/>
      <c r="QXA68" s="11"/>
      <c r="QXB68" s="11"/>
      <c r="QXC68" s="11"/>
      <c r="QXD68" s="11"/>
      <c r="QXE68" s="11"/>
      <c r="QXF68" s="11"/>
      <c r="QXG68" s="11"/>
      <c r="QXH68" s="11"/>
      <c r="QXI68" s="11"/>
      <c r="QXJ68" s="11"/>
      <c r="QXK68" s="11"/>
      <c r="QXL68" s="11"/>
      <c r="QXM68" s="11"/>
      <c r="QXN68" s="11"/>
      <c r="QXO68" s="11"/>
      <c r="QXP68" s="11"/>
      <c r="QXQ68" s="11"/>
      <c r="QXR68" s="11"/>
      <c r="QXS68" s="11"/>
      <c r="QXT68" s="11"/>
      <c r="QXU68" s="11"/>
      <c r="QXV68" s="11"/>
      <c r="QXW68" s="11"/>
      <c r="QXX68" s="11"/>
      <c r="QXY68" s="11"/>
      <c r="QXZ68" s="11"/>
      <c r="QYA68" s="11"/>
      <c r="QYB68" s="11"/>
      <c r="QYC68" s="11"/>
      <c r="QYD68" s="11"/>
      <c r="QYE68" s="11"/>
      <c r="QYF68" s="11"/>
      <c r="QYG68" s="11"/>
      <c r="QYH68" s="11"/>
      <c r="QYI68" s="11"/>
      <c r="QYJ68" s="11"/>
      <c r="QYK68" s="11"/>
      <c r="QYL68" s="11"/>
      <c r="QYM68" s="11"/>
      <c r="QYN68" s="11"/>
      <c r="QYO68" s="11"/>
      <c r="QYP68" s="11"/>
      <c r="QYQ68" s="11"/>
      <c r="QYR68" s="11"/>
      <c r="QYS68" s="11"/>
      <c r="QYT68" s="11"/>
      <c r="QYU68" s="11"/>
      <c r="QYV68" s="11"/>
      <c r="QYW68" s="11"/>
      <c r="QYX68" s="11"/>
      <c r="QYY68" s="11"/>
      <c r="QYZ68" s="11"/>
      <c r="QZA68" s="11"/>
      <c r="QZB68" s="11"/>
      <c r="QZC68" s="11"/>
      <c r="QZD68" s="11"/>
      <c r="QZE68" s="11"/>
      <c r="QZF68" s="11"/>
      <c r="QZG68" s="11"/>
      <c r="QZH68" s="11"/>
      <c r="QZI68" s="11"/>
      <c r="QZJ68" s="11"/>
      <c r="QZK68" s="11"/>
      <c r="QZL68" s="11"/>
      <c r="QZM68" s="11"/>
      <c r="QZN68" s="11"/>
      <c r="QZO68" s="11"/>
      <c r="QZP68" s="11"/>
      <c r="QZQ68" s="11"/>
      <c r="QZR68" s="11"/>
      <c r="QZS68" s="11"/>
      <c r="QZT68" s="11"/>
      <c r="QZU68" s="11"/>
      <c r="QZV68" s="11"/>
      <c r="QZW68" s="11"/>
      <c r="QZX68" s="11"/>
      <c r="QZY68" s="11"/>
      <c r="QZZ68" s="11"/>
      <c r="RAA68" s="11"/>
      <c r="RAB68" s="11"/>
      <c r="RAC68" s="11"/>
      <c r="RAD68" s="11"/>
      <c r="RAE68" s="11"/>
      <c r="RAF68" s="11"/>
      <c r="RAG68" s="11"/>
      <c r="RAH68" s="11"/>
      <c r="RAI68" s="11"/>
      <c r="RAJ68" s="11"/>
      <c r="RAK68" s="11"/>
      <c r="RAL68" s="11"/>
      <c r="RAM68" s="11"/>
      <c r="RAN68" s="11"/>
      <c r="RAO68" s="11"/>
      <c r="RAP68" s="11"/>
      <c r="RAQ68" s="11"/>
      <c r="RAR68" s="11"/>
      <c r="RAS68" s="11"/>
      <c r="RAT68" s="11"/>
      <c r="RAU68" s="11"/>
      <c r="RAV68" s="11"/>
      <c r="RAW68" s="11"/>
      <c r="RAX68" s="11"/>
      <c r="RAY68" s="11"/>
      <c r="RAZ68" s="11"/>
      <c r="RBA68" s="11"/>
      <c r="RBB68" s="11"/>
      <c r="RBC68" s="11"/>
      <c r="RBD68" s="11"/>
      <c r="RBE68" s="11"/>
      <c r="RBF68" s="11"/>
      <c r="RBG68" s="11"/>
      <c r="RBH68" s="11"/>
      <c r="RBI68" s="11"/>
      <c r="RBJ68" s="11"/>
      <c r="RBK68" s="11"/>
      <c r="RBL68" s="11"/>
      <c r="RBM68" s="11"/>
      <c r="RBN68" s="11"/>
      <c r="RBO68" s="11"/>
      <c r="RBP68" s="11"/>
      <c r="RBQ68" s="11"/>
      <c r="RBR68" s="11"/>
      <c r="RBS68" s="11"/>
      <c r="RBT68" s="11"/>
      <c r="RBU68" s="11"/>
      <c r="RBV68" s="11"/>
      <c r="RBW68" s="11"/>
      <c r="RBX68" s="11"/>
      <c r="RBY68" s="11"/>
      <c r="RBZ68" s="11"/>
      <c r="RCA68" s="11"/>
      <c r="RCB68" s="11"/>
      <c r="RCC68" s="11"/>
      <c r="RCD68" s="11"/>
      <c r="RCE68" s="11"/>
      <c r="RCF68" s="11"/>
      <c r="RCG68" s="11"/>
      <c r="RCH68" s="11"/>
      <c r="RCI68" s="11"/>
      <c r="RCJ68" s="11"/>
      <c r="RCK68" s="11"/>
      <c r="RCL68" s="11"/>
      <c r="RCM68" s="11"/>
      <c r="RCN68" s="11"/>
      <c r="RCO68" s="11"/>
      <c r="RCP68" s="11"/>
      <c r="RCQ68" s="11"/>
      <c r="RCR68" s="11"/>
      <c r="RCS68" s="11"/>
      <c r="RCT68" s="11"/>
      <c r="RCU68" s="11"/>
      <c r="RCV68" s="11"/>
      <c r="RCW68" s="11"/>
      <c r="RCX68" s="11"/>
      <c r="RCY68" s="11"/>
      <c r="RCZ68" s="11"/>
      <c r="RDA68" s="11"/>
      <c r="RDB68" s="11"/>
      <c r="RDC68" s="11"/>
      <c r="RDD68" s="11"/>
      <c r="RDE68" s="11"/>
      <c r="RDF68" s="11"/>
      <c r="RDG68" s="11"/>
      <c r="RDH68" s="11"/>
      <c r="RDI68" s="11"/>
      <c r="RDJ68" s="11"/>
      <c r="RDK68" s="11"/>
      <c r="RDL68" s="11"/>
      <c r="RDM68" s="11"/>
      <c r="RDN68" s="11"/>
      <c r="RDO68" s="11"/>
      <c r="RDP68" s="11"/>
      <c r="RDQ68" s="11"/>
      <c r="RDR68" s="11"/>
      <c r="RDS68" s="11"/>
      <c r="RDT68" s="11"/>
      <c r="RDU68" s="11"/>
      <c r="RDV68" s="11"/>
      <c r="RDW68" s="11"/>
      <c r="RDX68" s="11"/>
      <c r="RDY68" s="11"/>
      <c r="RDZ68" s="11"/>
      <c r="REA68" s="11"/>
      <c r="REB68" s="11"/>
      <c r="REC68" s="11"/>
      <c r="RED68" s="11"/>
      <c r="REE68" s="11"/>
      <c r="REF68" s="11"/>
      <c r="REG68" s="11"/>
      <c r="REH68" s="11"/>
      <c r="REI68" s="11"/>
      <c r="REJ68" s="11"/>
      <c r="REK68" s="11"/>
      <c r="REL68" s="11"/>
      <c r="REM68" s="11"/>
      <c r="REN68" s="11"/>
      <c r="REO68" s="11"/>
      <c r="REP68" s="11"/>
      <c r="REQ68" s="11"/>
      <c r="RER68" s="11"/>
      <c r="RES68" s="11"/>
      <c r="RET68" s="11"/>
      <c r="REU68" s="11"/>
      <c r="REV68" s="11"/>
      <c r="REW68" s="11"/>
      <c r="REX68" s="11"/>
      <c r="REY68" s="11"/>
      <c r="REZ68" s="11"/>
      <c r="RFA68" s="11"/>
      <c r="RFB68" s="11"/>
      <c r="RFC68" s="11"/>
      <c r="RFD68" s="11"/>
      <c r="RFE68" s="11"/>
      <c r="RFF68" s="11"/>
      <c r="RFG68" s="11"/>
      <c r="RFH68" s="11"/>
      <c r="RFI68" s="11"/>
      <c r="RFJ68" s="11"/>
      <c r="RFK68" s="11"/>
      <c r="RFL68" s="11"/>
      <c r="RFM68" s="11"/>
      <c r="RFN68" s="11"/>
      <c r="RFO68" s="11"/>
      <c r="RFP68" s="11"/>
      <c r="RFQ68" s="11"/>
      <c r="RFR68" s="11"/>
      <c r="RFS68" s="11"/>
      <c r="RFT68" s="11"/>
      <c r="RFU68" s="11"/>
      <c r="RFV68" s="11"/>
      <c r="RFW68" s="11"/>
      <c r="RFX68" s="11"/>
      <c r="RFY68" s="11"/>
      <c r="RFZ68" s="11"/>
      <c r="RGA68" s="11"/>
      <c r="RGB68" s="11"/>
      <c r="RGC68" s="11"/>
      <c r="RGD68" s="11"/>
      <c r="RGE68" s="11"/>
      <c r="RGF68" s="11"/>
      <c r="RGG68" s="11"/>
      <c r="RGH68" s="11"/>
      <c r="RGI68" s="11"/>
      <c r="RGJ68" s="11"/>
      <c r="RGK68" s="11"/>
      <c r="RGL68" s="11"/>
      <c r="RGM68" s="11"/>
      <c r="RGN68" s="11"/>
      <c r="RGO68" s="11"/>
      <c r="RGP68" s="11"/>
      <c r="RGQ68" s="11"/>
      <c r="RGR68" s="11"/>
      <c r="RGS68" s="11"/>
      <c r="RGT68" s="11"/>
      <c r="RGU68" s="11"/>
      <c r="RGV68" s="11"/>
      <c r="RGW68" s="11"/>
      <c r="RGX68" s="11"/>
      <c r="RGY68" s="11"/>
      <c r="RGZ68" s="11"/>
      <c r="RHA68" s="11"/>
      <c r="RHB68" s="11"/>
      <c r="RHC68" s="11"/>
      <c r="RHD68" s="11"/>
      <c r="RHE68" s="11"/>
      <c r="RHF68" s="11"/>
      <c r="RHG68" s="11"/>
      <c r="RHH68" s="11"/>
      <c r="RHI68" s="11"/>
      <c r="RHJ68" s="11"/>
      <c r="RHK68" s="11"/>
      <c r="RHL68" s="11"/>
      <c r="RHM68" s="11"/>
      <c r="RHN68" s="11"/>
      <c r="RHO68" s="11"/>
      <c r="RHP68" s="11"/>
      <c r="RHQ68" s="11"/>
      <c r="RHR68" s="11"/>
      <c r="RHS68" s="11"/>
      <c r="RHT68" s="11"/>
      <c r="RHU68" s="11"/>
      <c r="RHV68" s="11"/>
      <c r="RHW68" s="11"/>
      <c r="RHX68" s="11"/>
      <c r="RHY68" s="11"/>
      <c r="RHZ68" s="11"/>
      <c r="RIA68" s="11"/>
      <c r="RIB68" s="11"/>
      <c r="RIC68" s="11"/>
      <c r="RID68" s="11"/>
      <c r="RIE68" s="11"/>
      <c r="RIF68" s="11"/>
      <c r="RIG68" s="11"/>
      <c r="RIH68" s="11"/>
      <c r="RII68" s="11"/>
      <c r="RIJ68" s="11"/>
      <c r="RIK68" s="11"/>
      <c r="RIL68" s="11"/>
      <c r="RIM68" s="11"/>
      <c r="RIN68" s="11"/>
      <c r="RIO68" s="11"/>
      <c r="RIP68" s="11"/>
      <c r="RIQ68" s="11"/>
      <c r="RIR68" s="11"/>
      <c r="RIS68" s="11"/>
      <c r="RIT68" s="11"/>
      <c r="RIU68" s="11"/>
      <c r="RIV68" s="11"/>
      <c r="RIW68" s="11"/>
      <c r="RIX68" s="11"/>
      <c r="RIY68" s="11"/>
      <c r="RIZ68" s="11"/>
      <c r="RJA68" s="11"/>
      <c r="RJB68" s="11"/>
      <c r="RJC68" s="11"/>
      <c r="RJD68" s="11"/>
      <c r="RJE68" s="11"/>
      <c r="RJF68" s="11"/>
      <c r="RJG68" s="11"/>
      <c r="RJH68" s="11"/>
      <c r="RJI68" s="11"/>
      <c r="RJJ68" s="11"/>
      <c r="RJK68" s="11"/>
      <c r="RJL68" s="11"/>
      <c r="RJM68" s="11"/>
      <c r="RJN68" s="11"/>
      <c r="RJO68" s="11"/>
      <c r="RJP68" s="11"/>
      <c r="RJQ68" s="11"/>
      <c r="RJR68" s="11"/>
      <c r="RJS68" s="11"/>
      <c r="RJT68" s="11"/>
      <c r="RJU68" s="11"/>
      <c r="RJV68" s="11"/>
      <c r="RJW68" s="11"/>
      <c r="RJX68" s="11"/>
      <c r="RJY68" s="11"/>
      <c r="RJZ68" s="11"/>
      <c r="RKA68" s="11"/>
      <c r="RKB68" s="11"/>
      <c r="RKC68" s="11"/>
      <c r="RKD68" s="11"/>
      <c r="RKE68" s="11"/>
      <c r="RKF68" s="11"/>
      <c r="RKG68" s="11"/>
      <c r="RKH68" s="11"/>
      <c r="RKI68" s="11"/>
      <c r="RKJ68" s="11"/>
      <c r="RKK68" s="11"/>
      <c r="RKL68" s="11"/>
      <c r="RKM68" s="11"/>
      <c r="RKN68" s="11"/>
      <c r="RKO68" s="11"/>
      <c r="RKP68" s="11"/>
      <c r="RKQ68" s="11"/>
      <c r="RKR68" s="11"/>
      <c r="RKS68" s="11"/>
      <c r="RKT68" s="11"/>
      <c r="RKU68" s="11"/>
      <c r="RKV68" s="11"/>
      <c r="RKW68" s="11"/>
      <c r="RKX68" s="11"/>
      <c r="RKY68" s="11"/>
      <c r="RKZ68" s="11"/>
      <c r="RLA68" s="11"/>
      <c r="RLB68" s="11"/>
      <c r="RLC68" s="11"/>
      <c r="RLD68" s="11"/>
      <c r="RLE68" s="11"/>
      <c r="RLF68" s="11"/>
      <c r="RLG68" s="11"/>
      <c r="RLH68" s="11"/>
      <c r="RLI68" s="11"/>
      <c r="RLJ68" s="11"/>
      <c r="RLK68" s="11"/>
      <c r="RLL68" s="11"/>
      <c r="RLM68" s="11"/>
      <c r="RLN68" s="11"/>
      <c r="RLO68" s="11"/>
      <c r="RLP68" s="11"/>
      <c r="RLQ68" s="11"/>
      <c r="RLR68" s="11"/>
      <c r="RLS68" s="11"/>
      <c r="RLT68" s="11"/>
      <c r="RLU68" s="11"/>
      <c r="RLV68" s="11"/>
      <c r="RLW68" s="11"/>
      <c r="RLX68" s="11"/>
      <c r="RLY68" s="11"/>
      <c r="RLZ68" s="11"/>
      <c r="RMA68" s="11"/>
      <c r="RMB68" s="11"/>
      <c r="RMC68" s="11"/>
      <c r="RMD68" s="11"/>
      <c r="RME68" s="11"/>
      <c r="RMF68" s="11"/>
      <c r="RMG68" s="11"/>
      <c r="RMH68" s="11"/>
      <c r="RMI68" s="11"/>
      <c r="RMJ68" s="11"/>
      <c r="RMK68" s="11"/>
      <c r="RML68" s="11"/>
      <c r="RMM68" s="11"/>
      <c r="RMN68" s="11"/>
      <c r="RMO68" s="11"/>
      <c r="RMP68" s="11"/>
      <c r="RMQ68" s="11"/>
      <c r="RMR68" s="11"/>
      <c r="RMS68" s="11"/>
      <c r="RMT68" s="11"/>
      <c r="RMU68" s="11"/>
      <c r="RMV68" s="11"/>
      <c r="RMW68" s="11"/>
      <c r="RMX68" s="11"/>
      <c r="RMY68" s="11"/>
      <c r="RMZ68" s="11"/>
      <c r="RNA68" s="11"/>
      <c r="RNB68" s="11"/>
      <c r="RNC68" s="11"/>
      <c r="RND68" s="11"/>
      <c r="RNE68" s="11"/>
      <c r="RNF68" s="11"/>
      <c r="RNG68" s="11"/>
      <c r="RNH68" s="11"/>
      <c r="RNI68" s="11"/>
      <c r="RNJ68" s="11"/>
      <c r="RNK68" s="11"/>
      <c r="RNL68" s="11"/>
      <c r="RNM68" s="11"/>
      <c r="RNN68" s="11"/>
      <c r="RNO68" s="11"/>
      <c r="RNP68" s="11"/>
      <c r="RNQ68" s="11"/>
      <c r="RNR68" s="11"/>
      <c r="RNS68" s="11"/>
      <c r="RNT68" s="11"/>
      <c r="RNU68" s="11"/>
      <c r="RNV68" s="11"/>
      <c r="RNW68" s="11"/>
      <c r="RNX68" s="11"/>
      <c r="RNY68" s="11"/>
      <c r="RNZ68" s="11"/>
      <c r="ROA68" s="11"/>
      <c r="ROB68" s="11"/>
      <c r="ROC68" s="11"/>
      <c r="ROD68" s="11"/>
      <c r="ROE68" s="11"/>
      <c r="ROF68" s="11"/>
      <c r="ROG68" s="11"/>
      <c r="ROH68" s="11"/>
      <c r="ROI68" s="11"/>
      <c r="ROJ68" s="11"/>
      <c r="ROK68" s="11"/>
      <c r="ROL68" s="11"/>
      <c r="ROM68" s="11"/>
      <c r="RON68" s="11"/>
      <c r="ROO68" s="11"/>
      <c r="ROP68" s="11"/>
      <c r="ROQ68" s="11"/>
      <c r="ROR68" s="11"/>
      <c r="ROS68" s="11"/>
      <c r="ROT68" s="11"/>
      <c r="ROU68" s="11"/>
      <c r="ROV68" s="11"/>
      <c r="ROW68" s="11"/>
      <c r="ROX68" s="11"/>
      <c r="ROY68" s="11"/>
      <c r="ROZ68" s="11"/>
      <c r="RPA68" s="11"/>
      <c r="RPB68" s="11"/>
      <c r="RPC68" s="11"/>
      <c r="RPD68" s="11"/>
      <c r="RPE68" s="11"/>
      <c r="RPF68" s="11"/>
      <c r="RPG68" s="11"/>
      <c r="RPH68" s="11"/>
      <c r="RPI68" s="11"/>
      <c r="RPJ68" s="11"/>
      <c r="RPK68" s="11"/>
      <c r="RPL68" s="11"/>
      <c r="RPM68" s="11"/>
      <c r="RPN68" s="11"/>
      <c r="RPO68" s="11"/>
      <c r="RPP68" s="11"/>
      <c r="RPQ68" s="11"/>
      <c r="RPR68" s="11"/>
      <c r="RPS68" s="11"/>
      <c r="RPT68" s="11"/>
      <c r="RPU68" s="11"/>
      <c r="RPV68" s="11"/>
      <c r="RPW68" s="11"/>
      <c r="RPX68" s="11"/>
      <c r="RPY68" s="11"/>
      <c r="RPZ68" s="11"/>
      <c r="RQA68" s="11"/>
      <c r="RQB68" s="11"/>
      <c r="RQC68" s="11"/>
      <c r="RQD68" s="11"/>
      <c r="RQE68" s="11"/>
      <c r="RQF68" s="11"/>
      <c r="RQG68" s="11"/>
      <c r="RQH68" s="11"/>
      <c r="RQI68" s="11"/>
      <c r="RQJ68" s="11"/>
      <c r="RQK68" s="11"/>
      <c r="RQL68" s="11"/>
      <c r="RQM68" s="11"/>
      <c r="RQN68" s="11"/>
      <c r="RQO68" s="11"/>
      <c r="RQP68" s="11"/>
      <c r="RQQ68" s="11"/>
      <c r="RQR68" s="11"/>
      <c r="RQS68" s="11"/>
      <c r="RQT68" s="11"/>
      <c r="RQU68" s="11"/>
      <c r="RQV68" s="11"/>
      <c r="RQW68" s="11"/>
      <c r="RQX68" s="11"/>
      <c r="RQY68" s="11"/>
      <c r="RQZ68" s="11"/>
      <c r="RRA68" s="11"/>
      <c r="RRB68" s="11"/>
      <c r="RRC68" s="11"/>
      <c r="RRD68" s="11"/>
      <c r="RRE68" s="11"/>
      <c r="RRF68" s="11"/>
      <c r="RRG68" s="11"/>
      <c r="RRH68" s="11"/>
      <c r="RRI68" s="11"/>
      <c r="RRJ68" s="11"/>
      <c r="RRK68" s="11"/>
      <c r="RRL68" s="11"/>
      <c r="RRM68" s="11"/>
      <c r="RRN68" s="11"/>
      <c r="RRO68" s="11"/>
      <c r="RRP68" s="11"/>
      <c r="RRQ68" s="11"/>
      <c r="RRR68" s="11"/>
      <c r="RRS68" s="11"/>
      <c r="RRT68" s="11"/>
      <c r="RRU68" s="11"/>
      <c r="RRV68" s="11"/>
      <c r="RRW68" s="11"/>
      <c r="RRX68" s="11"/>
      <c r="RRY68" s="11"/>
      <c r="RRZ68" s="11"/>
      <c r="RSA68" s="11"/>
      <c r="RSB68" s="11"/>
      <c r="RSC68" s="11"/>
      <c r="RSD68" s="11"/>
      <c r="RSE68" s="11"/>
      <c r="RSF68" s="11"/>
      <c r="RSG68" s="11"/>
      <c r="RSH68" s="11"/>
      <c r="RSI68" s="11"/>
      <c r="RSJ68" s="11"/>
      <c r="RSK68" s="11"/>
      <c r="RSL68" s="11"/>
      <c r="RSM68" s="11"/>
      <c r="RSN68" s="11"/>
      <c r="RSO68" s="11"/>
      <c r="RSP68" s="11"/>
      <c r="RSQ68" s="11"/>
      <c r="RSR68" s="11"/>
      <c r="RSS68" s="11"/>
      <c r="RST68" s="11"/>
      <c r="RSU68" s="11"/>
      <c r="RSV68" s="11"/>
      <c r="RSW68" s="11"/>
      <c r="RSX68" s="11"/>
      <c r="RSY68" s="11"/>
      <c r="RSZ68" s="11"/>
      <c r="RTA68" s="11"/>
      <c r="RTB68" s="11"/>
      <c r="RTC68" s="11"/>
      <c r="RTD68" s="11"/>
      <c r="RTE68" s="11"/>
      <c r="RTF68" s="11"/>
      <c r="RTG68" s="11"/>
      <c r="RTH68" s="11"/>
      <c r="RTI68" s="11"/>
      <c r="RTJ68" s="11"/>
      <c r="RTK68" s="11"/>
      <c r="RTL68" s="11"/>
      <c r="RTM68" s="11"/>
      <c r="RTN68" s="11"/>
      <c r="RTO68" s="11"/>
      <c r="RTP68" s="11"/>
      <c r="RTQ68" s="11"/>
      <c r="RTR68" s="11"/>
      <c r="RTS68" s="11"/>
      <c r="RTT68" s="11"/>
      <c r="RTU68" s="11"/>
      <c r="RTV68" s="11"/>
      <c r="RTW68" s="11"/>
      <c r="RTX68" s="11"/>
      <c r="RTY68" s="11"/>
      <c r="RTZ68" s="11"/>
      <c r="RUA68" s="11"/>
      <c r="RUB68" s="11"/>
      <c r="RUC68" s="11"/>
      <c r="RUD68" s="11"/>
      <c r="RUE68" s="11"/>
      <c r="RUF68" s="11"/>
      <c r="RUG68" s="11"/>
      <c r="RUH68" s="11"/>
      <c r="RUI68" s="11"/>
      <c r="RUJ68" s="11"/>
      <c r="RUK68" s="11"/>
      <c r="RUL68" s="11"/>
      <c r="RUM68" s="11"/>
      <c r="RUN68" s="11"/>
      <c r="RUO68" s="11"/>
      <c r="RUP68" s="11"/>
      <c r="RUQ68" s="11"/>
      <c r="RUR68" s="11"/>
      <c r="RUS68" s="11"/>
      <c r="RUT68" s="11"/>
      <c r="RUU68" s="11"/>
      <c r="RUV68" s="11"/>
      <c r="RUW68" s="11"/>
      <c r="RUX68" s="11"/>
      <c r="RUY68" s="11"/>
      <c r="RUZ68" s="11"/>
      <c r="RVA68" s="11"/>
      <c r="RVB68" s="11"/>
      <c r="RVC68" s="11"/>
      <c r="RVD68" s="11"/>
      <c r="RVE68" s="11"/>
      <c r="RVF68" s="11"/>
      <c r="RVG68" s="11"/>
      <c r="RVH68" s="11"/>
      <c r="RVI68" s="11"/>
      <c r="RVJ68" s="11"/>
      <c r="RVK68" s="11"/>
      <c r="RVL68" s="11"/>
      <c r="RVM68" s="11"/>
      <c r="RVN68" s="11"/>
      <c r="RVO68" s="11"/>
      <c r="RVP68" s="11"/>
      <c r="RVQ68" s="11"/>
      <c r="RVR68" s="11"/>
      <c r="RVS68" s="11"/>
      <c r="RVT68" s="11"/>
      <c r="RVU68" s="11"/>
      <c r="RVV68" s="11"/>
      <c r="RVW68" s="11"/>
      <c r="RVX68" s="11"/>
      <c r="RVY68" s="11"/>
      <c r="RVZ68" s="11"/>
      <c r="RWA68" s="11"/>
      <c r="RWB68" s="11"/>
      <c r="RWC68" s="11"/>
      <c r="RWD68" s="11"/>
      <c r="RWE68" s="11"/>
      <c r="RWF68" s="11"/>
      <c r="RWG68" s="11"/>
      <c r="RWH68" s="11"/>
      <c r="RWI68" s="11"/>
      <c r="RWJ68" s="11"/>
      <c r="RWK68" s="11"/>
      <c r="RWL68" s="11"/>
      <c r="RWM68" s="11"/>
      <c r="RWN68" s="11"/>
      <c r="RWO68" s="11"/>
      <c r="RWP68" s="11"/>
      <c r="RWQ68" s="11"/>
      <c r="RWR68" s="11"/>
      <c r="RWS68" s="11"/>
      <c r="RWT68" s="11"/>
      <c r="RWU68" s="11"/>
      <c r="RWV68" s="11"/>
      <c r="RWW68" s="11"/>
      <c r="RWX68" s="11"/>
      <c r="RWY68" s="11"/>
      <c r="RWZ68" s="11"/>
      <c r="RXA68" s="11"/>
      <c r="RXB68" s="11"/>
      <c r="RXC68" s="11"/>
      <c r="RXD68" s="11"/>
      <c r="RXE68" s="11"/>
      <c r="RXF68" s="11"/>
      <c r="RXG68" s="11"/>
      <c r="RXH68" s="11"/>
      <c r="RXI68" s="11"/>
      <c r="RXJ68" s="11"/>
      <c r="RXK68" s="11"/>
      <c r="RXL68" s="11"/>
      <c r="RXM68" s="11"/>
      <c r="RXN68" s="11"/>
      <c r="RXO68" s="11"/>
      <c r="RXP68" s="11"/>
      <c r="RXQ68" s="11"/>
      <c r="RXR68" s="11"/>
      <c r="RXS68" s="11"/>
      <c r="RXT68" s="11"/>
      <c r="RXU68" s="11"/>
      <c r="RXV68" s="11"/>
      <c r="RXW68" s="11"/>
      <c r="RXX68" s="11"/>
      <c r="RXY68" s="11"/>
      <c r="RXZ68" s="11"/>
      <c r="RYA68" s="11"/>
      <c r="RYB68" s="11"/>
      <c r="RYC68" s="11"/>
      <c r="RYD68" s="11"/>
      <c r="RYE68" s="11"/>
      <c r="RYF68" s="11"/>
      <c r="RYG68" s="11"/>
      <c r="RYH68" s="11"/>
      <c r="RYI68" s="11"/>
      <c r="RYJ68" s="11"/>
      <c r="RYK68" s="11"/>
      <c r="RYL68" s="11"/>
      <c r="RYM68" s="11"/>
      <c r="RYN68" s="11"/>
      <c r="RYO68" s="11"/>
      <c r="RYP68" s="11"/>
      <c r="RYQ68" s="11"/>
      <c r="RYR68" s="11"/>
      <c r="RYS68" s="11"/>
      <c r="RYT68" s="11"/>
      <c r="RYU68" s="11"/>
      <c r="RYV68" s="11"/>
      <c r="RYW68" s="11"/>
      <c r="RYX68" s="11"/>
      <c r="RYY68" s="11"/>
      <c r="RYZ68" s="11"/>
      <c r="RZA68" s="11"/>
      <c r="RZB68" s="11"/>
      <c r="RZC68" s="11"/>
      <c r="RZD68" s="11"/>
      <c r="RZE68" s="11"/>
      <c r="RZF68" s="11"/>
      <c r="RZG68" s="11"/>
      <c r="RZH68" s="11"/>
      <c r="RZI68" s="11"/>
      <c r="RZJ68" s="11"/>
      <c r="RZK68" s="11"/>
      <c r="RZL68" s="11"/>
      <c r="RZM68" s="11"/>
      <c r="RZN68" s="11"/>
      <c r="RZO68" s="11"/>
      <c r="RZP68" s="11"/>
      <c r="RZQ68" s="11"/>
      <c r="RZR68" s="11"/>
      <c r="RZS68" s="11"/>
      <c r="RZT68" s="11"/>
      <c r="RZU68" s="11"/>
      <c r="RZV68" s="11"/>
      <c r="RZW68" s="11"/>
      <c r="RZX68" s="11"/>
      <c r="RZY68" s="11"/>
      <c r="RZZ68" s="11"/>
      <c r="SAA68" s="11"/>
      <c r="SAB68" s="11"/>
      <c r="SAC68" s="11"/>
      <c r="SAD68" s="11"/>
      <c r="SAE68" s="11"/>
      <c r="SAF68" s="11"/>
      <c r="SAG68" s="11"/>
      <c r="SAH68" s="11"/>
      <c r="SAI68" s="11"/>
      <c r="SAJ68" s="11"/>
      <c r="SAK68" s="11"/>
      <c r="SAL68" s="11"/>
      <c r="SAM68" s="11"/>
      <c r="SAN68" s="11"/>
      <c r="SAO68" s="11"/>
      <c r="SAP68" s="11"/>
      <c r="SAQ68" s="11"/>
      <c r="SAR68" s="11"/>
      <c r="SAS68" s="11"/>
      <c r="SAT68" s="11"/>
      <c r="SAU68" s="11"/>
      <c r="SAV68" s="11"/>
      <c r="SAW68" s="11"/>
      <c r="SAX68" s="11"/>
      <c r="SAY68" s="11"/>
      <c r="SAZ68" s="11"/>
      <c r="SBA68" s="11"/>
      <c r="SBB68" s="11"/>
      <c r="SBC68" s="11"/>
      <c r="SBD68" s="11"/>
      <c r="SBE68" s="11"/>
      <c r="SBF68" s="11"/>
      <c r="SBG68" s="11"/>
      <c r="SBH68" s="11"/>
      <c r="SBI68" s="11"/>
      <c r="SBJ68" s="11"/>
      <c r="SBK68" s="11"/>
      <c r="SBL68" s="11"/>
      <c r="SBM68" s="11"/>
      <c r="SBN68" s="11"/>
      <c r="SBO68" s="11"/>
      <c r="SBP68" s="11"/>
      <c r="SBQ68" s="11"/>
      <c r="SBR68" s="11"/>
      <c r="SBS68" s="11"/>
      <c r="SBT68" s="11"/>
      <c r="SBU68" s="11"/>
      <c r="SBV68" s="11"/>
      <c r="SBW68" s="11"/>
      <c r="SBX68" s="11"/>
      <c r="SBY68" s="11"/>
      <c r="SBZ68" s="11"/>
      <c r="SCA68" s="11"/>
      <c r="SCB68" s="11"/>
      <c r="SCC68" s="11"/>
      <c r="SCD68" s="11"/>
      <c r="SCE68" s="11"/>
      <c r="SCF68" s="11"/>
      <c r="SCG68" s="11"/>
      <c r="SCH68" s="11"/>
      <c r="SCI68" s="11"/>
      <c r="SCJ68" s="11"/>
      <c r="SCK68" s="11"/>
      <c r="SCL68" s="11"/>
      <c r="SCM68" s="11"/>
      <c r="SCN68" s="11"/>
      <c r="SCO68" s="11"/>
      <c r="SCP68" s="11"/>
      <c r="SCQ68" s="11"/>
      <c r="SCR68" s="11"/>
      <c r="SCS68" s="11"/>
      <c r="SCT68" s="11"/>
      <c r="SCU68" s="11"/>
      <c r="SCV68" s="11"/>
      <c r="SCW68" s="11"/>
      <c r="SCX68" s="11"/>
      <c r="SCY68" s="11"/>
      <c r="SCZ68" s="11"/>
      <c r="SDA68" s="11"/>
      <c r="SDB68" s="11"/>
      <c r="SDC68" s="11"/>
      <c r="SDD68" s="11"/>
      <c r="SDE68" s="11"/>
      <c r="SDF68" s="11"/>
      <c r="SDG68" s="11"/>
      <c r="SDH68" s="11"/>
      <c r="SDI68" s="11"/>
      <c r="SDJ68" s="11"/>
      <c r="SDK68" s="11"/>
      <c r="SDL68" s="11"/>
      <c r="SDM68" s="11"/>
      <c r="SDN68" s="11"/>
      <c r="SDO68" s="11"/>
      <c r="SDP68" s="11"/>
      <c r="SDQ68" s="11"/>
      <c r="SDR68" s="11"/>
      <c r="SDS68" s="11"/>
      <c r="SDT68" s="11"/>
      <c r="SDU68" s="11"/>
      <c r="SDV68" s="11"/>
      <c r="SDW68" s="11"/>
      <c r="SDX68" s="11"/>
      <c r="SDY68" s="11"/>
      <c r="SDZ68" s="11"/>
      <c r="SEA68" s="11"/>
      <c r="SEB68" s="11"/>
      <c r="SEC68" s="11"/>
      <c r="SED68" s="11"/>
      <c r="SEE68" s="11"/>
      <c r="SEF68" s="11"/>
      <c r="SEG68" s="11"/>
      <c r="SEH68" s="11"/>
      <c r="SEI68" s="11"/>
      <c r="SEJ68" s="11"/>
      <c r="SEK68" s="11"/>
      <c r="SEL68" s="11"/>
      <c r="SEM68" s="11"/>
      <c r="SEN68" s="11"/>
      <c r="SEO68" s="11"/>
      <c r="SEP68" s="11"/>
      <c r="SEQ68" s="11"/>
      <c r="SER68" s="11"/>
      <c r="SES68" s="11"/>
      <c r="SET68" s="11"/>
      <c r="SEU68" s="11"/>
      <c r="SEV68" s="11"/>
      <c r="SEW68" s="11"/>
      <c r="SEX68" s="11"/>
      <c r="SEY68" s="11"/>
      <c r="SEZ68" s="11"/>
      <c r="SFA68" s="11"/>
      <c r="SFB68" s="11"/>
      <c r="SFC68" s="11"/>
      <c r="SFD68" s="11"/>
      <c r="SFE68" s="11"/>
      <c r="SFF68" s="11"/>
      <c r="SFG68" s="11"/>
      <c r="SFH68" s="11"/>
      <c r="SFI68" s="11"/>
      <c r="SFJ68" s="11"/>
      <c r="SFK68" s="11"/>
      <c r="SFL68" s="11"/>
      <c r="SFM68" s="11"/>
      <c r="SFN68" s="11"/>
      <c r="SFO68" s="11"/>
      <c r="SFP68" s="11"/>
      <c r="SFQ68" s="11"/>
      <c r="SFR68" s="11"/>
      <c r="SFS68" s="11"/>
      <c r="SFT68" s="11"/>
      <c r="SFU68" s="11"/>
      <c r="SFV68" s="11"/>
      <c r="SFW68" s="11"/>
      <c r="SFX68" s="11"/>
      <c r="SFY68" s="11"/>
      <c r="SFZ68" s="11"/>
      <c r="SGA68" s="11"/>
      <c r="SGB68" s="11"/>
      <c r="SGC68" s="11"/>
      <c r="SGD68" s="11"/>
      <c r="SGE68" s="11"/>
      <c r="SGF68" s="11"/>
      <c r="SGG68" s="11"/>
      <c r="SGH68" s="11"/>
      <c r="SGI68" s="11"/>
      <c r="SGJ68" s="11"/>
      <c r="SGK68" s="11"/>
      <c r="SGL68" s="11"/>
      <c r="SGM68" s="11"/>
      <c r="SGN68" s="11"/>
      <c r="SGO68" s="11"/>
      <c r="SGP68" s="11"/>
      <c r="SGQ68" s="11"/>
      <c r="SGR68" s="11"/>
      <c r="SGS68" s="11"/>
      <c r="SGT68" s="11"/>
      <c r="SGU68" s="11"/>
      <c r="SGV68" s="11"/>
      <c r="SGW68" s="11"/>
      <c r="SGX68" s="11"/>
      <c r="SGY68" s="11"/>
      <c r="SGZ68" s="11"/>
      <c r="SHA68" s="11"/>
      <c r="SHB68" s="11"/>
      <c r="SHC68" s="11"/>
      <c r="SHD68" s="11"/>
      <c r="SHE68" s="11"/>
      <c r="SHF68" s="11"/>
      <c r="SHG68" s="11"/>
      <c r="SHH68" s="11"/>
      <c r="SHI68" s="11"/>
      <c r="SHJ68" s="11"/>
      <c r="SHK68" s="11"/>
      <c r="SHL68" s="11"/>
      <c r="SHM68" s="11"/>
      <c r="SHN68" s="11"/>
      <c r="SHO68" s="11"/>
      <c r="SHP68" s="11"/>
      <c r="SHQ68" s="11"/>
      <c r="SHR68" s="11"/>
      <c r="SHS68" s="11"/>
      <c r="SHT68" s="11"/>
      <c r="SHU68" s="11"/>
      <c r="SHV68" s="11"/>
      <c r="SHW68" s="11"/>
      <c r="SHX68" s="11"/>
      <c r="SHY68" s="11"/>
      <c r="SHZ68" s="11"/>
      <c r="SIA68" s="11"/>
      <c r="SIB68" s="11"/>
      <c r="SIC68" s="11"/>
      <c r="SID68" s="11"/>
      <c r="SIE68" s="11"/>
      <c r="SIF68" s="11"/>
      <c r="SIG68" s="11"/>
      <c r="SIH68" s="11"/>
      <c r="SII68" s="11"/>
      <c r="SIJ68" s="11"/>
      <c r="SIK68" s="11"/>
      <c r="SIL68" s="11"/>
      <c r="SIM68" s="11"/>
      <c r="SIN68" s="11"/>
      <c r="SIO68" s="11"/>
      <c r="SIP68" s="11"/>
      <c r="SIQ68" s="11"/>
      <c r="SIR68" s="11"/>
      <c r="SIS68" s="11"/>
      <c r="SIT68" s="11"/>
      <c r="SIU68" s="11"/>
      <c r="SIV68" s="11"/>
      <c r="SIW68" s="11"/>
      <c r="SIX68" s="11"/>
      <c r="SIY68" s="11"/>
      <c r="SIZ68" s="11"/>
      <c r="SJA68" s="11"/>
      <c r="SJB68" s="11"/>
      <c r="SJC68" s="11"/>
      <c r="SJD68" s="11"/>
      <c r="SJE68" s="11"/>
      <c r="SJF68" s="11"/>
      <c r="SJG68" s="11"/>
      <c r="SJH68" s="11"/>
      <c r="SJI68" s="11"/>
      <c r="SJJ68" s="11"/>
      <c r="SJK68" s="11"/>
      <c r="SJL68" s="11"/>
      <c r="SJM68" s="11"/>
      <c r="SJN68" s="11"/>
      <c r="SJO68" s="11"/>
      <c r="SJP68" s="11"/>
      <c r="SJQ68" s="11"/>
      <c r="SJR68" s="11"/>
      <c r="SJS68" s="11"/>
      <c r="SJT68" s="11"/>
      <c r="SJU68" s="11"/>
      <c r="SJV68" s="11"/>
      <c r="SJW68" s="11"/>
      <c r="SJX68" s="11"/>
      <c r="SJY68" s="11"/>
      <c r="SJZ68" s="11"/>
      <c r="SKA68" s="11"/>
      <c r="SKB68" s="11"/>
      <c r="SKC68" s="11"/>
      <c r="SKD68" s="11"/>
      <c r="SKE68" s="11"/>
      <c r="SKF68" s="11"/>
      <c r="SKG68" s="11"/>
      <c r="SKH68" s="11"/>
      <c r="SKI68" s="11"/>
      <c r="SKJ68" s="11"/>
      <c r="SKK68" s="11"/>
      <c r="SKL68" s="11"/>
      <c r="SKM68" s="11"/>
      <c r="SKN68" s="11"/>
      <c r="SKO68" s="11"/>
      <c r="SKP68" s="11"/>
      <c r="SKQ68" s="11"/>
      <c r="SKR68" s="11"/>
      <c r="SKS68" s="11"/>
      <c r="SKT68" s="11"/>
      <c r="SKU68" s="11"/>
      <c r="SKV68" s="11"/>
      <c r="SKW68" s="11"/>
      <c r="SKX68" s="11"/>
      <c r="SKY68" s="11"/>
      <c r="SKZ68" s="11"/>
      <c r="SLA68" s="11"/>
      <c r="SLB68" s="11"/>
      <c r="SLC68" s="11"/>
      <c r="SLD68" s="11"/>
      <c r="SLE68" s="11"/>
      <c r="SLF68" s="11"/>
      <c r="SLG68" s="11"/>
      <c r="SLH68" s="11"/>
      <c r="SLI68" s="11"/>
      <c r="SLJ68" s="11"/>
      <c r="SLK68" s="11"/>
      <c r="SLL68" s="11"/>
      <c r="SLM68" s="11"/>
      <c r="SLN68" s="11"/>
      <c r="SLO68" s="11"/>
      <c r="SLP68" s="11"/>
      <c r="SLQ68" s="11"/>
      <c r="SLR68" s="11"/>
      <c r="SLS68" s="11"/>
      <c r="SLT68" s="11"/>
      <c r="SLU68" s="11"/>
      <c r="SLV68" s="11"/>
      <c r="SLW68" s="11"/>
      <c r="SLX68" s="11"/>
      <c r="SLY68" s="11"/>
      <c r="SLZ68" s="11"/>
      <c r="SMA68" s="11"/>
      <c r="SMB68" s="11"/>
      <c r="SMC68" s="11"/>
      <c r="SMD68" s="11"/>
      <c r="SME68" s="11"/>
      <c r="SMF68" s="11"/>
      <c r="SMG68" s="11"/>
      <c r="SMH68" s="11"/>
      <c r="SMI68" s="11"/>
      <c r="SMJ68" s="11"/>
      <c r="SMK68" s="11"/>
      <c r="SML68" s="11"/>
      <c r="SMM68" s="11"/>
      <c r="SMN68" s="11"/>
      <c r="SMO68" s="11"/>
      <c r="SMP68" s="11"/>
      <c r="SMQ68" s="11"/>
      <c r="SMR68" s="11"/>
      <c r="SMS68" s="11"/>
      <c r="SMT68" s="11"/>
      <c r="SMU68" s="11"/>
      <c r="SMV68" s="11"/>
      <c r="SMW68" s="11"/>
      <c r="SMX68" s="11"/>
      <c r="SMY68" s="11"/>
      <c r="SMZ68" s="11"/>
      <c r="SNA68" s="11"/>
      <c r="SNB68" s="11"/>
      <c r="SNC68" s="11"/>
      <c r="SND68" s="11"/>
      <c r="SNE68" s="11"/>
      <c r="SNF68" s="11"/>
      <c r="SNG68" s="11"/>
      <c r="SNH68" s="11"/>
      <c r="SNI68" s="11"/>
      <c r="SNJ68" s="11"/>
      <c r="SNK68" s="11"/>
      <c r="SNL68" s="11"/>
      <c r="SNM68" s="11"/>
      <c r="SNN68" s="11"/>
      <c r="SNO68" s="11"/>
      <c r="SNP68" s="11"/>
      <c r="SNQ68" s="11"/>
      <c r="SNR68" s="11"/>
      <c r="SNS68" s="11"/>
      <c r="SNT68" s="11"/>
      <c r="SNU68" s="11"/>
      <c r="SNV68" s="11"/>
      <c r="SNW68" s="11"/>
      <c r="SNX68" s="11"/>
      <c r="SNY68" s="11"/>
      <c r="SNZ68" s="11"/>
      <c r="SOA68" s="11"/>
      <c r="SOB68" s="11"/>
      <c r="SOC68" s="11"/>
      <c r="SOD68" s="11"/>
      <c r="SOE68" s="11"/>
      <c r="SOF68" s="11"/>
      <c r="SOG68" s="11"/>
      <c r="SOH68" s="11"/>
      <c r="SOI68" s="11"/>
      <c r="SOJ68" s="11"/>
      <c r="SOK68" s="11"/>
      <c r="SOL68" s="11"/>
      <c r="SOM68" s="11"/>
      <c r="SON68" s="11"/>
      <c r="SOO68" s="11"/>
      <c r="SOP68" s="11"/>
      <c r="SOQ68" s="11"/>
      <c r="SOR68" s="11"/>
      <c r="SOS68" s="11"/>
      <c r="SOT68" s="11"/>
      <c r="SOU68" s="11"/>
      <c r="SOV68" s="11"/>
      <c r="SOW68" s="11"/>
      <c r="SOX68" s="11"/>
      <c r="SOY68" s="11"/>
      <c r="SOZ68" s="11"/>
      <c r="SPA68" s="11"/>
      <c r="SPB68" s="11"/>
      <c r="SPC68" s="11"/>
      <c r="SPD68" s="11"/>
      <c r="SPE68" s="11"/>
      <c r="SPF68" s="11"/>
      <c r="SPG68" s="11"/>
      <c r="SPH68" s="11"/>
      <c r="SPI68" s="11"/>
      <c r="SPJ68" s="11"/>
      <c r="SPK68" s="11"/>
      <c r="SPL68" s="11"/>
      <c r="SPM68" s="11"/>
      <c r="SPN68" s="11"/>
      <c r="SPO68" s="11"/>
      <c r="SPP68" s="11"/>
      <c r="SPQ68" s="11"/>
      <c r="SPR68" s="11"/>
      <c r="SPS68" s="11"/>
      <c r="SPT68" s="11"/>
      <c r="SPU68" s="11"/>
      <c r="SPV68" s="11"/>
      <c r="SPW68" s="11"/>
      <c r="SPX68" s="11"/>
      <c r="SPY68" s="11"/>
      <c r="SPZ68" s="11"/>
      <c r="SQA68" s="11"/>
      <c r="SQB68" s="11"/>
      <c r="SQC68" s="11"/>
      <c r="SQD68" s="11"/>
      <c r="SQE68" s="11"/>
      <c r="SQF68" s="11"/>
      <c r="SQG68" s="11"/>
      <c r="SQH68" s="11"/>
      <c r="SQI68" s="11"/>
      <c r="SQJ68" s="11"/>
      <c r="SQK68" s="11"/>
      <c r="SQL68" s="11"/>
      <c r="SQM68" s="11"/>
      <c r="SQN68" s="11"/>
      <c r="SQO68" s="11"/>
      <c r="SQP68" s="11"/>
      <c r="SQQ68" s="11"/>
      <c r="SQR68" s="11"/>
      <c r="SQS68" s="11"/>
      <c r="SQT68" s="11"/>
      <c r="SQU68" s="11"/>
      <c r="SQV68" s="11"/>
      <c r="SQW68" s="11"/>
      <c r="SQX68" s="11"/>
      <c r="SQY68" s="11"/>
      <c r="SQZ68" s="11"/>
      <c r="SRA68" s="11"/>
      <c r="SRB68" s="11"/>
      <c r="SRC68" s="11"/>
      <c r="SRD68" s="11"/>
      <c r="SRE68" s="11"/>
      <c r="SRF68" s="11"/>
      <c r="SRG68" s="11"/>
      <c r="SRH68" s="11"/>
      <c r="SRI68" s="11"/>
      <c r="SRJ68" s="11"/>
      <c r="SRK68" s="11"/>
      <c r="SRL68" s="11"/>
      <c r="SRM68" s="11"/>
      <c r="SRN68" s="11"/>
      <c r="SRO68" s="11"/>
      <c r="SRP68" s="11"/>
      <c r="SRQ68" s="11"/>
      <c r="SRR68" s="11"/>
      <c r="SRS68" s="11"/>
      <c r="SRT68" s="11"/>
      <c r="SRU68" s="11"/>
      <c r="SRV68" s="11"/>
      <c r="SRW68" s="11"/>
      <c r="SRX68" s="11"/>
      <c r="SRY68" s="11"/>
      <c r="SRZ68" s="11"/>
      <c r="SSA68" s="11"/>
      <c r="SSB68" s="11"/>
      <c r="SSC68" s="11"/>
      <c r="SSD68" s="11"/>
      <c r="SSE68" s="11"/>
      <c r="SSF68" s="11"/>
      <c r="SSG68" s="11"/>
      <c r="SSH68" s="11"/>
      <c r="SSI68" s="11"/>
      <c r="SSJ68" s="11"/>
      <c r="SSK68" s="11"/>
      <c r="SSL68" s="11"/>
      <c r="SSM68" s="11"/>
      <c r="SSN68" s="11"/>
      <c r="SSO68" s="11"/>
      <c r="SSP68" s="11"/>
      <c r="SSQ68" s="11"/>
      <c r="SSR68" s="11"/>
      <c r="SSS68" s="11"/>
      <c r="SST68" s="11"/>
      <c r="SSU68" s="11"/>
      <c r="SSV68" s="11"/>
      <c r="SSW68" s="11"/>
      <c r="SSX68" s="11"/>
      <c r="SSY68" s="11"/>
      <c r="SSZ68" s="11"/>
      <c r="STA68" s="11"/>
      <c r="STB68" s="11"/>
      <c r="STC68" s="11"/>
      <c r="STD68" s="11"/>
      <c r="STE68" s="11"/>
      <c r="STF68" s="11"/>
      <c r="STG68" s="11"/>
      <c r="STH68" s="11"/>
      <c r="STI68" s="11"/>
      <c r="STJ68" s="11"/>
      <c r="STK68" s="11"/>
      <c r="STL68" s="11"/>
      <c r="STM68" s="11"/>
      <c r="STN68" s="11"/>
      <c r="STO68" s="11"/>
      <c r="STP68" s="11"/>
      <c r="STQ68" s="11"/>
      <c r="STR68" s="11"/>
      <c r="STS68" s="11"/>
      <c r="STT68" s="11"/>
      <c r="STU68" s="11"/>
      <c r="STV68" s="11"/>
      <c r="STW68" s="11"/>
      <c r="STX68" s="11"/>
      <c r="STY68" s="11"/>
      <c r="STZ68" s="11"/>
      <c r="SUA68" s="11"/>
      <c r="SUB68" s="11"/>
      <c r="SUC68" s="11"/>
      <c r="SUD68" s="11"/>
      <c r="SUE68" s="11"/>
      <c r="SUF68" s="11"/>
      <c r="SUG68" s="11"/>
      <c r="SUH68" s="11"/>
      <c r="SUI68" s="11"/>
      <c r="SUJ68" s="11"/>
      <c r="SUK68" s="11"/>
      <c r="SUL68" s="11"/>
      <c r="SUM68" s="11"/>
      <c r="SUN68" s="11"/>
      <c r="SUO68" s="11"/>
      <c r="SUP68" s="11"/>
      <c r="SUQ68" s="11"/>
      <c r="SUR68" s="11"/>
      <c r="SUS68" s="11"/>
      <c r="SUT68" s="11"/>
      <c r="SUU68" s="11"/>
      <c r="SUV68" s="11"/>
      <c r="SUW68" s="11"/>
      <c r="SUX68" s="11"/>
      <c r="SUY68" s="11"/>
      <c r="SUZ68" s="11"/>
      <c r="SVA68" s="11"/>
      <c r="SVB68" s="11"/>
      <c r="SVC68" s="11"/>
      <c r="SVD68" s="11"/>
      <c r="SVE68" s="11"/>
      <c r="SVF68" s="11"/>
      <c r="SVG68" s="11"/>
      <c r="SVH68" s="11"/>
      <c r="SVI68" s="11"/>
      <c r="SVJ68" s="11"/>
      <c r="SVK68" s="11"/>
      <c r="SVL68" s="11"/>
      <c r="SVM68" s="11"/>
      <c r="SVN68" s="11"/>
      <c r="SVO68" s="11"/>
      <c r="SVP68" s="11"/>
      <c r="SVQ68" s="11"/>
      <c r="SVR68" s="11"/>
      <c r="SVS68" s="11"/>
      <c r="SVT68" s="11"/>
      <c r="SVU68" s="11"/>
      <c r="SVV68" s="11"/>
      <c r="SVW68" s="11"/>
      <c r="SVX68" s="11"/>
      <c r="SVY68" s="11"/>
      <c r="SVZ68" s="11"/>
      <c r="SWA68" s="11"/>
      <c r="SWB68" s="11"/>
      <c r="SWC68" s="11"/>
      <c r="SWD68" s="11"/>
      <c r="SWE68" s="11"/>
      <c r="SWF68" s="11"/>
      <c r="SWG68" s="11"/>
      <c r="SWH68" s="11"/>
      <c r="SWI68" s="11"/>
      <c r="SWJ68" s="11"/>
      <c r="SWK68" s="11"/>
      <c r="SWL68" s="11"/>
      <c r="SWM68" s="11"/>
      <c r="SWN68" s="11"/>
      <c r="SWO68" s="11"/>
      <c r="SWP68" s="11"/>
      <c r="SWQ68" s="11"/>
      <c r="SWR68" s="11"/>
      <c r="SWS68" s="11"/>
      <c r="SWT68" s="11"/>
      <c r="SWU68" s="11"/>
      <c r="SWV68" s="11"/>
      <c r="SWW68" s="11"/>
      <c r="SWX68" s="11"/>
      <c r="SWY68" s="11"/>
      <c r="SWZ68" s="11"/>
      <c r="SXA68" s="11"/>
      <c r="SXB68" s="11"/>
      <c r="SXC68" s="11"/>
      <c r="SXD68" s="11"/>
      <c r="SXE68" s="11"/>
      <c r="SXF68" s="11"/>
      <c r="SXG68" s="11"/>
      <c r="SXH68" s="11"/>
      <c r="SXI68" s="11"/>
      <c r="SXJ68" s="11"/>
      <c r="SXK68" s="11"/>
      <c r="SXL68" s="11"/>
      <c r="SXM68" s="11"/>
      <c r="SXN68" s="11"/>
      <c r="SXO68" s="11"/>
      <c r="SXP68" s="11"/>
      <c r="SXQ68" s="11"/>
      <c r="SXR68" s="11"/>
      <c r="SXS68" s="11"/>
      <c r="SXT68" s="11"/>
      <c r="SXU68" s="11"/>
      <c r="SXV68" s="11"/>
      <c r="SXW68" s="11"/>
      <c r="SXX68" s="11"/>
      <c r="SXY68" s="11"/>
      <c r="SXZ68" s="11"/>
      <c r="SYA68" s="11"/>
      <c r="SYB68" s="11"/>
      <c r="SYC68" s="11"/>
      <c r="SYD68" s="11"/>
      <c r="SYE68" s="11"/>
      <c r="SYF68" s="11"/>
      <c r="SYG68" s="11"/>
      <c r="SYH68" s="11"/>
      <c r="SYI68" s="11"/>
      <c r="SYJ68" s="11"/>
      <c r="SYK68" s="11"/>
      <c r="SYL68" s="11"/>
      <c r="SYM68" s="11"/>
      <c r="SYN68" s="11"/>
      <c r="SYO68" s="11"/>
      <c r="SYP68" s="11"/>
      <c r="SYQ68" s="11"/>
      <c r="SYR68" s="11"/>
      <c r="SYS68" s="11"/>
      <c r="SYT68" s="11"/>
      <c r="SYU68" s="11"/>
      <c r="SYV68" s="11"/>
      <c r="SYW68" s="11"/>
      <c r="SYX68" s="11"/>
      <c r="SYY68" s="11"/>
      <c r="SYZ68" s="11"/>
      <c r="SZA68" s="11"/>
      <c r="SZB68" s="11"/>
      <c r="SZC68" s="11"/>
      <c r="SZD68" s="11"/>
      <c r="SZE68" s="11"/>
      <c r="SZF68" s="11"/>
      <c r="SZG68" s="11"/>
      <c r="SZH68" s="11"/>
      <c r="SZI68" s="11"/>
      <c r="SZJ68" s="11"/>
      <c r="SZK68" s="11"/>
      <c r="SZL68" s="11"/>
      <c r="SZM68" s="11"/>
      <c r="SZN68" s="11"/>
      <c r="SZO68" s="11"/>
      <c r="SZP68" s="11"/>
      <c r="SZQ68" s="11"/>
      <c r="SZR68" s="11"/>
      <c r="SZS68" s="11"/>
      <c r="SZT68" s="11"/>
      <c r="SZU68" s="11"/>
      <c r="SZV68" s="11"/>
      <c r="SZW68" s="11"/>
      <c r="SZX68" s="11"/>
      <c r="SZY68" s="11"/>
      <c r="SZZ68" s="11"/>
      <c r="TAA68" s="11"/>
      <c r="TAB68" s="11"/>
      <c r="TAC68" s="11"/>
      <c r="TAD68" s="11"/>
      <c r="TAE68" s="11"/>
      <c r="TAF68" s="11"/>
      <c r="TAG68" s="11"/>
      <c r="TAH68" s="11"/>
      <c r="TAI68" s="11"/>
      <c r="TAJ68" s="11"/>
      <c r="TAK68" s="11"/>
      <c r="TAL68" s="11"/>
      <c r="TAM68" s="11"/>
      <c r="TAN68" s="11"/>
      <c r="TAO68" s="11"/>
      <c r="TAP68" s="11"/>
      <c r="TAQ68" s="11"/>
      <c r="TAR68" s="11"/>
      <c r="TAS68" s="11"/>
      <c r="TAT68" s="11"/>
      <c r="TAU68" s="11"/>
      <c r="TAV68" s="11"/>
      <c r="TAW68" s="11"/>
      <c r="TAX68" s="11"/>
      <c r="TAY68" s="11"/>
      <c r="TAZ68" s="11"/>
      <c r="TBA68" s="11"/>
      <c r="TBB68" s="11"/>
      <c r="TBC68" s="11"/>
      <c r="TBD68" s="11"/>
      <c r="TBE68" s="11"/>
      <c r="TBF68" s="11"/>
      <c r="TBG68" s="11"/>
      <c r="TBH68" s="11"/>
      <c r="TBI68" s="11"/>
      <c r="TBJ68" s="11"/>
      <c r="TBK68" s="11"/>
      <c r="TBL68" s="11"/>
      <c r="TBM68" s="11"/>
      <c r="TBN68" s="11"/>
      <c r="TBO68" s="11"/>
      <c r="TBP68" s="11"/>
      <c r="TBQ68" s="11"/>
      <c r="TBR68" s="11"/>
      <c r="TBS68" s="11"/>
      <c r="TBT68" s="11"/>
      <c r="TBU68" s="11"/>
      <c r="TBV68" s="11"/>
      <c r="TBW68" s="11"/>
      <c r="TBX68" s="11"/>
      <c r="TBY68" s="11"/>
      <c r="TBZ68" s="11"/>
      <c r="TCA68" s="11"/>
      <c r="TCB68" s="11"/>
      <c r="TCC68" s="11"/>
      <c r="TCD68" s="11"/>
      <c r="TCE68" s="11"/>
      <c r="TCF68" s="11"/>
      <c r="TCG68" s="11"/>
      <c r="TCH68" s="11"/>
      <c r="TCI68" s="11"/>
      <c r="TCJ68" s="11"/>
      <c r="TCK68" s="11"/>
      <c r="TCL68" s="11"/>
      <c r="TCM68" s="11"/>
      <c r="TCN68" s="11"/>
      <c r="TCO68" s="11"/>
      <c r="TCP68" s="11"/>
      <c r="TCQ68" s="11"/>
      <c r="TCR68" s="11"/>
      <c r="TCS68" s="11"/>
      <c r="TCT68" s="11"/>
      <c r="TCU68" s="11"/>
      <c r="TCV68" s="11"/>
      <c r="TCW68" s="11"/>
      <c r="TCX68" s="11"/>
      <c r="TCY68" s="11"/>
      <c r="TCZ68" s="11"/>
      <c r="TDA68" s="11"/>
      <c r="TDB68" s="11"/>
      <c r="TDC68" s="11"/>
      <c r="TDD68" s="11"/>
      <c r="TDE68" s="11"/>
      <c r="TDF68" s="11"/>
      <c r="TDG68" s="11"/>
      <c r="TDH68" s="11"/>
      <c r="TDI68" s="11"/>
      <c r="TDJ68" s="11"/>
      <c r="TDK68" s="11"/>
      <c r="TDL68" s="11"/>
      <c r="TDM68" s="11"/>
      <c r="TDN68" s="11"/>
      <c r="TDO68" s="11"/>
      <c r="TDP68" s="11"/>
      <c r="TDQ68" s="11"/>
      <c r="TDR68" s="11"/>
      <c r="TDS68" s="11"/>
      <c r="TDT68" s="11"/>
      <c r="TDU68" s="11"/>
      <c r="TDV68" s="11"/>
      <c r="TDW68" s="11"/>
      <c r="TDX68" s="11"/>
      <c r="TDY68" s="11"/>
      <c r="TDZ68" s="11"/>
      <c r="TEA68" s="11"/>
      <c r="TEB68" s="11"/>
      <c r="TEC68" s="11"/>
      <c r="TED68" s="11"/>
      <c r="TEE68" s="11"/>
      <c r="TEF68" s="11"/>
      <c r="TEG68" s="11"/>
      <c r="TEH68" s="11"/>
      <c r="TEI68" s="11"/>
      <c r="TEJ68" s="11"/>
      <c r="TEK68" s="11"/>
      <c r="TEL68" s="11"/>
      <c r="TEM68" s="11"/>
      <c r="TEN68" s="11"/>
      <c r="TEO68" s="11"/>
      <c r="TEP68" s="11"/>
      <c r="TEQ68" s="11"/>
      <c r="TER68" s="11"/>
      <c r="TES68" s="11"/>
      <c r="TET68" s="11"/>
      <c r="TEU68" s="11"/>
      <c r="TEV68" s="11"/>
      <c r="TEW68" s="11"/>
      <c r="TEX68" s="11"/>
      <c r="TEY68" s="11"/>
      <c r="TEZ68" s="11"/>
      <c r="TFA68" s="11"/>
      <c r="TFB68" s="11"/>
      <c r="TFC68" s="11"/>
      <c r="TFD68" s="11"/>
      <c r="TFE68" s="11"/>
      <c r="TFF68" s="11"/>
      <c r="TFG68" s="11"/>
      <c r="TFH68" s="11"/>
      <c r="TFI68" s="11"/>
      <c r="TFJ68" s="11"/>
      <c r="TFK68" s="11"/>
      <c r="TFL68" s="11"/>
      <c r="TFM68" s="11"/>
      <c r="TFN68" s="11"/>
      <c r="TFO68" s="11"/>
      <c r="TFP68" s="11"/>
      <c r="TFQ68" s="11"/>
      <c r="TFR68" s="11"/>
      <c r="TFS68" s="11"/>
      <c r="TFT68" s="11"/>
      <c r="TFU68" s="11"/>
      <c r="TFV68" s="11"/>
      <c r="TFW68" s="11"/>
      <c r="TFX68" s="11"/>
      <c r="TFY68" s="11"/>
      <c r="TFZ68" s="11"/>
      <c r="TGA68" s="11"/>
      <c r="TGB68" s="11"/>
      <c r="TGC68" s="11"/>
      <c r="TGD68" s="11"/>
      <c r="TGE68" s="11"/>
      <c r="TGF68" s="11"/>
      <c r="TGG68" s="11"/>
      <c r="TGH68" s="11"/>
      <c r="TGI68" s="11"/>
      <c r="TGJ68" s="11"/>
      <c r="TGK68" s="11"/>
      <c r="TGL68" s="11"/>
      <c r="TGM68" s="11"/>
      <c r="TGN68" s="11"/>
      <c r="TGO68" s="11"/>
      <c r="TGP68" s="11"/>
      <c r="TGQ68" s="11"/>
      <c r="TGR68" s="11"/>
      <c r="TGS68" s="11"/>
      <c r="TGT68" s="11"/>
      <c r="TGU68" s="11"/>
      <c r="TGV68" s="11"/>
      <c r="TGW68" s="11"/>
      <c r="TGX68" s="11"/>
      <c r="TGY68" s="11"/>
      <c r="TGZ68" s="11"/>
      <c r="THA68" s="11"/>
      <c r="THB68" s="11"/>
      <c r="THC68" s="11"/>
      <c r="THD68" s="11"/>
      <c r="THE68" s="11"/>
      <c r="THF68" s="11"/>
      <c r="THG68" s="11"/>
      <c r="THH68" s="11"/>
      <c r="THI68" s="11"/>
      <c r="THJ68" s="11"/>
      <c r="THK68" s="11"/>
      <c r="THL68" s="11"/>
      <c r="THM68" s="11"/>
      <c r="THN68" s="11"/>
      <c r="THO68" s="11"/>
      <c r="THP68" s="11"/>
      <c r="THQ68" s="11"/>
      <c r="THR68" s="11"/>
      <c r="THS68" s="11"/>
      <c r="THT68" s="11"/>
      <c r="THU68" s="11"/>
      <c r="THV68" s="11"/>
      <c r="THW68" s="11"/>
      <c r="THX68" s="11"/>
      <c r="THY68" s="11"/>
      <c r="THZ68" s="11"/>
      <c r="TIA68" s="11"/>
      <c r="TIB68" s="11"/>
      <c r="TIC68" s="11"/>
      <c r="TID68" s="11"/>
      <c r="TIE68" s="11"/>
      <c r="TIF68" s="11"/>
      <c r="TIG68" s="11"/>
      <c r="TIH68" s="11"/>
      <c r="TII68" s="11"/>
      <c r="TIJ68" s="11"/>
      <c r="TIK68" s="11"/>
      <c r="TIL68" s="11"/>
      <c r="TIM68" s="11"/>
      <c r="TIN68" s="11"/>
      <c r="TIO68" s="11"/>
      <c r="TIP68" s="11"/>
      <c r="TIQ68" s="11"/>
      <c r="TIR68" s="11"/>
      <c r="TIS68" s="11"/>
      <c r="TIT68" s="11"/>
      <c r="TIU68" s="11"/>
      <c r="TIV68" s="11"/>
      <c r="TIW68" s="11"/>
      <c r="TIX68" s="11"/>
      <c r="TIY68" s="11"/>
      <c r="TIZ68" s="11"/>
      <c r="TJA68" s="11"/>
      <c r="TJB68" s="11"/>
      <c r="TJC68" s="11"/>
      <c r="TJD68" s="11"/>
      <c r="TJE68" s="11"/>
      <c r="TJF68" s="11"/>
      <c r="TJG68" s="11"/>
      <c r="TJH68" s="11"/>
      <c r="TJI68" s="11"/>
      <c r="TJJ68" s="11"/>
      <c r="TJK68" s="11"/>
      <c r="TJL68" s="11"/>
      <c r="TJM68" s="11"/>
      <c r="TJN68" s="11"/>
      <c r="TJO68" s="11"/>
      <c r="TJP68" s="11"/>
      <c r="TJQ68" s="11"/>
      <c r="TJR68" s="11"/>
      <c r="TJS68" s="11"/>
      <c r="TJT68" s="11"/>
      <c r="TJU68" s="11"/>
      <c r="TJV68" s="11"/>
      <c r="TJW68" s="11"/>
      <c r="TJX68" s="11"/>
      <c r="TJY68" s="11"/>
      <c r="TJZ68" s="11"/>
      <c r="TKA68" s="11"/>
      <c r="TKB68" s="11"/>
      <c r="TKC68" s="11"/>
      <c r="TKD68" s="11"/>
      <c r="TKE68" s="11"/>
      <c r="TKF68" s="11"/>
      <c r="TKG68" s="11"/>
      <c r="TKH68" s="11"/>
      <c r="TKI68" s="11"/>
      <c r="TKJ68" s="11"/>
      <c r="TKK68" s="11"/>
      <c r="TKL68" s="11"/>
      <c r="TKM68" s="11"/>
      <c r="TKN68" s="11"/>
      <c r="TKO68" s="11"/>
      <c r="TKP68" s="11"/>
      <c r="TKQ68" s="11"/>
      <c r="TKR68" s="11"/>
      <c r="TKS68" s="11"/>
      <c r="TKT68" s="11"/>
      <c r="TKU68" s="11"/>
      <c r="TKV68" s="11"/>
      <c r="TKW68" s="11"/>
      <c r="TKX68" s="11"/>
      <c r="TKY68" s="11"/>
      <c r="TKZ68" s="11"/>
      <c r="TLA68" s="11"/>
      <c r="TLB68" s="11"/>
      <c r="TLC68" s="11"/>
      <c r="TLD68" s="11"/>
      <c r="TLE68" s="11"/>
      <c r="TLF68" s="11"/>
      <c r="TLG68" s="11"/>
      <c r="TLH68" s="11"/>
      <c r="TLI68" s="11"/>
      <c r="TLJ68" s="11"/>
      <c r="TLK68" s="11"/>
      <c r="TLL68" s="11"/>
      <c r="TLM68" s="11"/>
      <c r="TLN68" s="11"/>
      <c r="TLO68" s="11"/>
      <c r="TLP68" s="11"/>
      <c r="TLQ68" s="11"/>
      <c r="TLR68" s="11"/>
      <c r="TLS68" s="11"/>
      <c r="TLT68" s="11"/>
      <c r="TLU68" s="11"/>
      <c r="TLV68" s="11"/>
      <c r="TLW68" s="11"/>
      <c r="TLX68" s="11"/>
      <c r="TLY68" s="11"/>
      <c r="TLZ68" s="11"/>
      <c r="TMA68" s="11"/>
      <c r="TMB68" s="11"/>
      <c r="TMC68" s="11"/>
      <c r="TMD68" s="11"/>
      <c r="TME68" s="11"/>
      <c r="TMF68" s="11"/>
      <c r="TMG68" s="11"/>
      <c r="TMH68" s="11"/>
      <c r="TMI68" s="11"/>
      <c r="TMJ68" s="11"/>
      <c r="TMK68" s="11"/>
      <c r="TML68" s="11"/>
      <c r="TMM68" s="11"/>
      <c r="TMN68" s="11"/>
      <c r="TMO68" s="11"/>
      <c r="TMP68" s="11"/>
      <c r="TMQ68" s="11"/>
      <c r="TMR68" s="11"/>
      <c r="TMS68" s="11"/>
      <c r="TMT68" s="11"/>
      <c r="TMU68" s="11"/>
      <c r="TMV68" s="11"/>
      <c r="TMW68" s="11"/>
      <c r="TMX68" s="11"/>
      <c r="TMY68" s="11"/>
      <c r="TMZ68" s="11"/>
      <c r="TNA68" s="11"/>
      <c r="TNB68" s="11"/>
      <c r="TNC68" s="11"/>
      <c r="TND68" s="11"/>
      <c r="TNE68" s="11"/>
      <c r="TNF68" s="11"/>
      <c r="TNG68" s="11"/>
      <c r="TNH68" s="11"/>
      <c r="TNI68" s="11"/>
      <c r="TNJ68" s="11"/>
      <c r="TNK68" s="11"/>
      <c r="TNL68" s="11"/>
      <c r="TNM68" s="11"/>
      <c r="TNN68" s="11"/>
      <c r="TNO68" s="11"/>
      <c r="TNP68" s="11"/>
      <c r="TNQ68" s="11"/>
      <c r="TNR68" s="11"/>
      <c r="TNS68" s="11"/>
      <c r="TNT68" s="11"/>
      <c r="TNU68" s="11"/>
      <c r="TNV68" s="11"/>
      <c r="TNW68" s="11"/>
      <c r="TNX68" s="11"/>
      <c r="TNY68" s="11"/>
      <c r="TNZ68" s="11"/>
      <c r="TOA68" s="11"/>
      <c r="TOB68" s="11"/>
      <c r="TOC68" s="11"/>
      <c r="TOD68" s="11"/>
      <c r="TOE68" s="11"/>
      <c r="TOF68" s="11"/>
      <c r="TOG68" s="11"/>
      <c r="TOH68" s="11"/>
      <c r="TOI68" s="11"/>
      <c r="TOJ68" s="11"/>
      <c r="TOK68" s="11"/>
      <c r="TOL68" s="11"/>
      <c r="TOM68" s="11"/>
      <c r="TON68" s="11"/>
      <c r="TOO68" s="11"/>
      <c r="TOP68" s="11"/>
      <c r="TOQ68" s="11"/>
      <c r="TOR68" s="11"/>
      <c r="TOS68" s="11"/>
      <c r="TOT68" s="11"/>
      <c r="TOU68" s="11"/>
      <c r="TOV68" s="11"/>
      <c r="TOW68" s="11"/>
      <c r="TOX68" s="11"/>
      <c r="TOY68" s="11"/>
      <c r="TOZ68" s="11"/>
      <c r="TPA68" s="11"/>
      <c r="TPB68" s="11"/>
      <c r="TPC68" s="11"/>
      <c r="TPD68" s="11"/>
      <c r="TPE68" s="11"/>
      <c r="TPF68" s="11"/>
      <c r="TPG68" s="11"/>
      <c r="TPH68" s="11"/>
      <c r="TPI68" s="11"/>
      <c r="TPJ68" s="11"/>
      <c r="TPK68" s="11"/>
      <c r="TPL68" s="11"/>
      <c r="TPM68" s="11"/>
      <c r="TPN68" s="11"/>
      <c r="TPO68" s="11"/>
      <c r="TPP68" s="11"/>
      <c r="TPQ68" s="11"/>
      <c r="TPR68" s="11"/>
      <c r="TPS68" s="11"/>
      <c r="TPT68" s="11"/>
      <c r="TPU68" s="11"/>
      <c r="TPV68" s="11"/>
      <c r="TPW68" s="11"/>
      <c r="TPX68" s="11"/>
      <c r="TPY68" s="11"/>
      <c r="TPZ68" s="11"/>
      <c r="TQA68" s="11"/>
      <c r="TQB68" s="11"/>
      <c r="TQC68" s="11"/>
      <c r="TQD68" s="11"/>
      <c r="TQE68" s="11"/>
      <c r="TQF68" s="11"/>
      <c r="TQG68" s="11"/>
      <c r="TQH68" s="11"/>
      <c r="TQI68" s="11"/>
      <c r="TQJ68" s="11"/>
      <c r="TQK68" s="11"/>
      <c r="TQL68" s="11"/>
      <c r="TQM68" s="11"/>
      <c r="TQN68" s="11"/>
      <c r="TQO68" s="11"/>
      <c r="TQP68" s="11"/>
      <c r="TQQ68" s="11"/>
      <c r="TQR68" s="11"/>
      <c r="TQS68" s="11"/>
      <c r="TQT68" s="11"/>
      <c r="TQU68" s="11"/>
      <c r="TQV68" s="11"/>
      <c r="TQW68" s="11"/>
      <c r="TQX68" s="11"/>
      <c r="TQY68" s="11"/>
      <c r="TQZ68" s="11"/>
      <c r="TRA68" s="11"/>
      <c r="TRB68" s="11"/>
      <c r="TRC68" s="11"/>
      <c r="TRD68" s="11"/>
      <c r="TRE68" s="11"/>
      <c r="TRF68" s="11"/>
      <c r="TRG68" s="11"/>
      <c r="TRH68" s="11"/>
      <c r="TRI68" s="11"/>
      <c r="TRJ68" s="11"/>
      <c r="TRK68" s="11"/>
      <c r="TRL68" s="11"/>
      <c r="TRM68" s="11"/>
      <c r="TRN68" s="11"/>
      <c r="TRO68" s="11"/>
      <c r="TRP68" s="11"/>
      <c r="TRQ68" s="11"/>
      <c r="TRR68" s="11"/>
      <c r="TRS68" s="11"/>
      <c r="TRT68" s="11"/>
      <c r="TRU68" s="11"/>
      <c r="TRV68" s="11"/>
      <c r="TRW68" s="11"/>
      <c r="TRX68" s="11"/>
      <c r="TRY68" s="11"/>
      <c r="TRZ68" s="11"/>
      <c r="TSA68" s="11"/>
      <c r="TSB68" s="11"/>
      <c r="TSC68" s="11"/>
      <c r="TSD68" s="11"/>
      <c r="TSE68" s="11"/>
      <c r="TSF68" s="11"/>
      <c r="TSG68" s="11"/>
      <c r="TSH68" s="11"/>
      <c r="TSI68" s="11"/>
      <c r="TSJ68" s="11"/>
      <c r="TSK68" s="11"/>
      <c r="TSL68" s="11"/>
      <c r="TSM68" s="11"/>
      <c r="TSN68" s="11"/>
      <c r="TSO68" s="11"/>
      <c r="TSP68" s="11"/>
      <c r="TSQ68" s="11"/>
      <c r="TSR68" s="11"/>
      <c r="TSS68" s="11"/>
      <c r="TST68" s="11"/>
      <c r="TSU68" s="11"/>
      <c r="TSV68" s="11"/>
      <c r="TSW68" s="11"/>
      <c r="TSX68" s="11"/>
      <c r="TSY68" s="11"/>
      <c r="TSZ68" s="11"/>
      <c r="TTA68" s="11"/>
      <c r="TTB68" s="11"/>
      <c r="TTC68" s="11"/>
      <c r="TTD68" s="11"/>
      <c r="TTE68" s="11"/>
      <c r="TTF68" s="11"/>
      <c r="TTG68" s="11"/>
      <c r="TTH68" s="11"/>
      <c r="TTI68" s="11"/>
      <c r="TTJ68" s="11"/>
      <c r="TTK68" s="11"/>
      <c r="TTL68" s="11"/>
      <c r="TTM68" s="11"/>
      <c r="TTN68" s="11"/>
      <c r="TTO68" s="11"/>
      <c r="TTP68" s="11"/>
      <c r="TTQ68" s="11"/>
      <c r="TTR68" s="11"/>
      <c r="TTS68" s="11"/>
      <c r="TTT68" s="11"/>
      <c r="TTU68" s="11"/>
      <c r="TTV68" s="11"/>
      <c r="TTW68" s="11"/>
      <c r="TTX68" s="11"/>
      <c r="TTY68" s="11"/>
      <c r="TTZ68" s="11"/>
      <c r="TUA68" s="11"/>
      <c r="TUB68" s="11"/>
      <c r="TUC68" s="11"/>
      <c r="TUD68" s="11"/>
      <c r="TUE68" s="11"/>
      <c r="TUF68" s="11"/>
      <c r="TUG68" s="11"/>
      <c r="TUH68" s="11"/>
      <c r="TUI68" s="11"/>
      <c r="TUJ68" s="11"/>
      <c r="TUK68" s="11"/>
      <c r="TUL68" s="11"/>
      <c r="TUM68" s="11"/>
      <c r="TUN68" s="11"/>
      <c r="TUO68" s="11"/>
      <c r="TUP68" s="11"/>
      <c r="TUQ68" s="11"/>
      <c r="TUR68" s="11"/>
      <c r="TUS68" s="11"/>
      <c r="TUT68" s="11"/>
      <c r="TUU68" s="11"/>
      <c r="TUV68" s="11"/>
      <c r="TUW68" s="11"/>
      <c r="TUX68" s="11"/>
      <c r="TUY68" s="11"/>
      <c r="TUZ68" s="11"/>
      <c r="TVA68" s="11"/>
      <c r="TVB68" s="11"/>
      <c r="TVC68" s="11"/>
      <c r="TVD68" s="11"/>
      <c r="TVE68" s="11"/>
      <c r="TVF68" s="11"/>
      <c r="TVG68" s="11"/>
      <c r="TVH68" s="11"/>
      <c r="TVI68" s="11"/>
      <c r="TVJ68" s="11"/>
      <c r="TVK68" s="11"/>
      <c r="TVL68" s="11"/>
      <c r="TVM68" s="11"/>
      <c r="TVN68" s="11"/>
      <c r="TVO68" s="11"/>
      <c r="TVP68" s="11"/>
      <c r="TVQ68" s="11"/>
      <c r="TVR68" s="11"/>
      <c r="TVS68" s="11"/>
      <c r="TVT68" s="11"/>
      <c r="TVU68" s="11"/>
      <c r="TVV68" s="11"/>
      <c r="TVW68" s="11"/>
      <c r="TVX68" s="11"/>
      <c r="TVY68" s="11"/>
      <c r="TVZ68" s="11"/>
      <c r="TWA68" s="11"/>
      <c r="TWB68" s="11"/>
      <c r="TWC68" s="11"/>
      <c r="TWD68" s="11"/>
      <c r="TWE68" s="11"/>
      <c r="TWF68" s="11"/>
      <c r="TWG68" s="11"/>
      <c r="TWH68" s="11"/>
      <c r="TWI68" s="11"/>
      <c r="TWJ68" s="11"/>
      <c r="TWK68" s="11"/>
      <c r="TWL68" s="11"/>
      <c r="TWM68" s="11"/>
      <c r="TWN68" s="11"/>
      <c r="TWO68" s="11"/>
      <c r="TWP68" s="11"/>
      <c r="TWQ68" s="11"/>
      <c r="TWR68" s="11"/>
      <c r="TWS68" s="11"/>
      <c r="TWT68" s="11"/>
      <c r="TWU68" s="11"/>
      <c r="TWV68" s="11"/>
      <c r="TWW68" s="11"/>
      <c r="TWX68" s="11"/>
      <c r="TWY68" s="11"/>
      <c r="TWZ68" s="11"/>
      <c r="TXA68" s="11"/>
      <c r="TXB68" s="11"/>
      <c r="TXC68" s="11"/>
      <c r="TXD68" s="11"/>
      <c r="TXE68" s="11"/>
      <c r="TXF68" s="11"/>
      <c r="TXG68" s="11"/>
      <c r="TXH68" s="11"/>
      <c r="TXI68" s="11"/>
      <c r="TXJ68" s="11"/>
      <c r="TXK68" s="11"/>
      <c r="TXL68" s="11"/>
      <c r="TXM68" s="11"/>
      <c r="TXN68" s="11"/>
      <c r="TXO68" s="11"/>
      <c r="TXP68" s="11"/>
      <c r="TXQ68" s="11"/>
      <c r="TXR68" s="11"/>
      <c r="TXS68" s="11"/>
      <c r="TXT68" s="11"/>
      <c r="TXU68" s="11"/>
      <c r="TXV68" s="11"/>
      <c r="TXW68" s="11"/>
      <c r="TXX68" s="11"/>
      <c r="TXY68" s="11"/>
      <c r="TXZ68" s="11"/>
      <c r="TYA68" s="11"/>
      <c r="TYB68" s="11"/>
      <c r="TYC68" s="11"/>
      <c r="TYD68" s="11"/>
      <c r="TYE68" s="11"/>
      <c r="TYF68" s="11"/>
      <c r="TYG68" s="11"/>
      <c r="TYH68" s="11"/>
      <c r="TYI68" s="11"/>
      <c r="TYJ68" s="11"/>
      <c r="TYK68" s="11"/>
      <c r="TYL68" s="11"/>
      <c r="TYM68" s="11"/>
      <c r="TYN68" s="11"/>
      <c r="TYO68" s="11"/>
      <c r="TYP68" s="11"/>
      <c r="TYQ68" s="11"/>
      <c r="TYR68" s="11"/>
      <c r="TYS68" s="11"/>
      <c r="TYT68" s="11"/>
      <c r="TYU68" s="11"/>
      <c r="TYV68" s="11"/>
      <c r="TYW68" s="11"/>
      <c r="TYX68" s="11"/>
      <c r="TYY68" s="11"/>
      <c r="TYZ68" s="11"/>
      <c r="TZA68" s="11"/>
      <c r="TZB68" s="11"/>
      <c r="TZC68" s="11"/>
      <c r="TZD68" s="11"/>
      <c r="TZE68" s="11"/>
      <c r="TZF68" s="11"/>
      <c r="TZG68" s="11"/>
      <c r="TZH68" s="11"/>
      <c r="TZI68" s="11"/>
      <c r="TZJ68" s="11"/>
      <c r="TZK68" s="11"/>
      <c r="TZL68" s="11"/>
      <c r="TZM68" s="11"/>
      <c r="TZN68" s="11"/>
      <c r="TZO68" s="11"/>
      <c r="TZP68" s="11"/>
      <c r="TZQ68" s="11"/>
      <c r="TZR68" s="11"/>
      <c r="TZS68" s="11"/>
      <c r="TZT68" s="11"/>
      <c r="TZU68" s="11"/>
      <c r="TZV68" s="11"/>
      <c r="TZW68" s="11"/>
      <c r="TZX68" s="11"/>
      <c r="TZY68" s="11"/>
      <c r="TZZ68" s="11"/>
      <c r="UAA68" s="11"/>
      <c r="UAB68" s="11"/>
      <c r="UAC68" s="11"/>
      <c r="UAD68" s="11"/>
      <c r="UAE68" s="11"/>
      <c r="UAF68" s="11"/>
      <c r="UAG68" s="11"/>
      <c r="UAH68" s="11"/>
      <c r="UAI68" s="11"/>
      <c r="UAJ68" s="11"/>
      <c r="UAK68" s="11"/>
      <c r="UAL68" s="11"/>
      <c r="UAM68" s="11"/>
      <c r="UAN68" s="11"/>
      <c r="UAO68" s="11"/>
      <c r="UAP68" s="11"/>
      <c r="UAQ68" s="11"/>
      <c r="UAR68" s="11"/>
      <c r="UAS68" s="11"/>
      <c r="UAT68" s="11"/>
      <c r="UAU68" s="11"/>
      <c r="UAV68" s="11"/>
      <c r="UAW68" s="11"/>
      <c r="UAX68" s="11"/>
      <c r="UAY68" s="11"/>
      <c r="UAZ68" s="11"/>
      <c r="UBA68" s="11"/>
      <c r="UBB68" s="11"/>
      <c r="UBC68" s="11"/>
      <c r="UBD68" s="11"/>
      <c r="UBE68" s="11"/>
      <c r="UBF68" s="11"/>
      <c r="UBG68" s="11"/>
      <c r="UBH68" s="11"/>
      <c r="UBI68" s="11"/>
      <c r="UBJ68" s="11"/>
      <c r="UBK68" s="11"/>
      <c r="UBL68" s="11"/>
      <c r="UBM68" s="11"/>
      <c r="UBN68" s="11"/>
      <c r="UBO68" s="11"/>
      <c r="UBP68" s="11"/>
      <c r="UBQ68" s="11"/>
      <c r="UBR68" s="11"/>
      <c r="UBS68" s="11"/>
      <c r="UBT68" s="11"/>
      <c r="UBU68" s="11"/>
      <c r="UBV68" s="11"/>
      <c r="UBW68" s="11"/>
      <c r="UBX68" s="11"/>
      <c r="UBY68" s="11"/>
      <c r="UBZ68" s="11"/>
      <c r="UCA68" s="11"/>
      <c r="UCB68" s="11"/>
      <c r="UCC68" s="11"/>
      <c r="UCD68" s="11"/>
      <c r="UCE68" s="11"/>
      <c r="UCF68" s="11"/>
      <c r="UCG68" s="11"/>
      <c r="UCH68" s="11"/>
      <c r="UCI68" s="11"/>
      <c r="UCJ68" s="11"/>
      <c r="UCK68" s="11"/>
      <c r="UCL68" s="11"/>
      <c r="UCM68" s="11"/>
      <c r="UCN68" s="11"/>
      <c r="UCO68" s="11"/>
      <c r="UCP68" s="11"/>
      <c r="UCQ68" s="11"/>
      <c r="UCR68" s="11"/>
      <c r="UCS68" s="11"/>
      <c r="UCT68" s="11"/>
      <c r="UCU68" s="11"/>
      <c r="UCV68" s="11"/>
      <c r="UCW68" s="11"/>
      <c r="UCX68" s="11"/>
      <c r="UCY68" s="11"/>
      <c r="UCZ68" s="11"/>
      <c r="UDA68" s="11"/>
      <c r="UDB68" s="11"/>
      <c r="UDC68" s="11"/>
      <c r="UDD68" s="11"/>
      <c r="UDE68" s="11"/>
      <c r="UDF68" s="11"/>
      <c r="UDG68" s="11"/>
      <c r="UDH68" s="11"/>
      <c r="UDI68" s="11"/>
      <c r="UDJ68" s="11"/>
      <c r="UDK68" s="11"/>
      <c r="UDL68" s="11"/>
      <c r="UDM68" s="11"/>
      <c r="UDN68" s="11"/>
      <c r="UDO68" s="11"/>
      <c r="UDP68" s="11"/>
      <c r="UDQ68" s="11"/>
      <c r="UDR68" s="11"/>
      <c r="UDS68" s="11"/>
      <c r="UDT68" s="11"/>
      <c r="UDU68" s="11"/>
      <c r="UDV68" s="11"/>
      <c r="UDW68" s="11"/>
      <c r="UDX68" s="11"/>
      <c r="UDY68" s="11"/>
      <c r="UDZ68" s="11"/>
      <c r="UEA68" s="11"/>
      <c r="UEB68" s="11"/>
      <c r="UEC68" s="11"/>
      <c r="UED68" s="11"/>
      <c r="UEE68" s="11"/>
      <c r="UEF68" s="11"/>
      <c r="UEG68" s="11"/>
      <c r="UEH68" s="11"/>
      <c r="UEI68" s="11"/>
      <c r="UEJ68" s="11"/>
      <c r="UEK68" s="11"/>
      <c r="UEL68" s="11"/>
      <c r="UEM68" s="11"/>
      <c r="UEN68" s="11"/>
      <c r="UEO68" s="11"/>
      <c r="UEP68" s="11"/>
      <c r="UEQ68" s="11"/>
      <c r="UER68" s="11"/>
      <c r="UES68" s="11"/>
      <c r="UET68" s="11"/>
      <c r="UEU68" s="11"/>
      <c r="UEV68" s="11"/>
      <c r="UEW68" s="11"/>
      <c r="UEX68" s="11"/>
      <c r="UEY68" s="11"/>
      <c r="UEZ68" s="11"/>
      <c r="UFA68" s="11"/>
      <c r="UFB68" s="11"/>
      <c r="UFC68" s="11"/>
      <c r="UFD68" s="11"/>
      <c r="UFE68" s="11"/>
      <c r="UFF68" s="11"/>
      <c r="UFG68" s="11"/>
      <c r="UFH68" s="11"/>
      <c r="UFI68" s="11"/>
      <c r="UFJ68" s="11"/>
      <c r="UFK68" s="11"/>
      <c r="UFL68" s="11"/>
      <c r="UFM68" s="11"/>
      <c r="UFN68" s="11"/>
      <c r="UFO68" s="11"/>
      <c r="UFP68" s="11"/>
      <c r="UFQ68" s="11"/>
      <c r="UFR68" s="11"/>
      <c r="UFS68" s="11"/>
      <c r="UFT68" s="11"/>
      <c r="UFU68" s="11"/>
      <c r="UFV68" s="11"/>
      <c r="UFW68" s="11"/>
      <c r="UFX68" s="11"/>
      <c r="UFY68" s="11"/>
      <c r="UFZ68" s="11"/>
      <c r="UGA68" s="11"/>
      <c r="UGB68" s="11"/>
      <c r="UGC68" s="11"/>
      <c r="UGD68" s="11"/>
      <c r="UGE68" s="11"/>
      <c r="UGF68" s="11"/>
      <c r="UGG68" s="11"/>
      <c r="UGH68" s="11"/>
      <c r="UGI68" s="11"/>
      <c r="UGJ68" s="11"/>
      <c r="UGK68" s="11"/>
      <c r="UGL68" s="11"/>
      <c r="UGM68" s="11"/>
      <c r="UGN68" s="11"/>
      <c r="UGO68" s="11"/>
      <c r="UGP68" s="11"/>
      <c r="UGQ68" s="11"/>
      <c r="UGR68" s="11"/>
      <c r="UGS68" s="11"/>
      <c r="UGT68" s="11"/>
      <c r="UGU68" s="11"/>
      <c r="UGV68" s="11"/>
      <c r="UGW68" s="11"/>
      <c r="UGX68" s="11"/>
      <c r="UGY68" s="11"/>
      <c r="UGZ68" s="11"/>
      <c r="UHA68" s="11"/>
      <c r="UHB68" s="11"/>
      <c r="UHC68" s="11"/>
      <c r="UHD68" s="11"/>
      <c r="UHE68" s="11"/>
      <c r="UHF68" s="11"/>
      <c r="UHG68" s="11"/>
      <c r="UHH68" s="11"/>
      <c r="UHI68" s="11"/>
      <c r="UHJ68" s="11"/>
      <c r="UHK68" s="11"/>
      <c r="UHL68" s="11"/>
      <c r="UHM68" s="11"/>
      <c r="UHN68" s="11"/>
      <c r="UHO68" s="11"/>
      <c r="UHP68" s="11"/>
      <c r="UHQ68" s="11"/>
      <c r="UHR68" s="11"/>
      <c r="UHS68" s="11"/>
      <c r="UHT68" s="11"/>
      <c r="UHU68" s="11"/>
      <c r="UHV68" s="11"/>
      <c r="UHW68" s="11"/>
      <c r="UHX68" s="11"/>
      <c r="UHY68" s="11"/>
      <c r="UHZ68" s="11"/>
      <c r="UIA68" s="11"/>
      <c r="UIB68" s="11"/>
      <c r="UIC68" s="11"/>
      <c r="UID68" s="11"/>
      <c r="UIE68" s="11"/>
      <c r="UIF68" s="11"/>
      <c r="UIG68" s="11"/>
      <c r="UIH68" s="11"/>
      <c r="UII68" s="11"/>
      <c r="UIJ68" s="11"/>
      <c r="UIK68" s="11"/>
      <c r="UIL68" s="11"/>
      <c r="UIM68" s="11"/>
      <c r="UIN68" s="11"/>
      <c r="UIO68" s="11"/>
      <c r="UIP68" s="11"/>
      <c r="UIQ68" s="11"/>
      <c r="UIR68" s="11"/>
      <c r="UIS68" s="11"/>
      <c r="UIT68" s="11"/>
      <c r="UIU68" s="11"/>
      <c r="UIV68" s="11"/>
      <c r="UIW68" s="11"/>
      <c r="UIX68" s="11"/>
      <c r="UIY68" s="11"/>
      <c r="UIZ68" s="11"/>
      <c r="UJA68" s="11"/>
      <c r="UJB68" s="11"/>
      <c r="UJC68" s="11"/>
      <c r="UJD68" s="11"/>
      <c r="UJE68" s="11"/>
      <c r="UJF68" s="11"/>
      <c r="UJG68" s="11"/>
      <c r="UJH68" s="11"/>
      <c r="UJI68" s="11"/>
      <c r="UJJ68" s="11"/>
      <c r="UJK68" s="11"/>
      <c r="UJL68" s="11"/>
      <c r="UJM68" s="11"/>
      <c r="UJN68" s="11"/>
      <c r="UJO68" s="11"/>
      <c r="UJP68" s="11"/>
      <c r="UJQ68" s="11"/>
      <c r="UJR68" s="11"/>
      <c r="UJS68" s="11"/>
      <c r="UJT68" s="11"/>
      <c r="UJU68" s="11"/>
      <c r="UJV68" s="11"/>
      <c r="UJW68" s="11"/>
      <c r="UJX68" s="11"/>
      <c r="UJY68" s="11"/>
      <c r="UJZ68" s="11"/>
      <c r="UKA68" s="11"/>
      <c r="UKB68" s="11"/>
      <c r="UKC68" s="11"/>
      <c r="UKD68" s="11"/>
      <c r="UKE68" s="11"/>
      <c r="UKF68" s="11"/>
      <c r="UKG68" s="11"/>
      <c r="UKH68" s="11"/>
      <c r="UKI68" s="11"/>
      <c r="UKJ68" s="11"/>
      <c r="UKK68" s="11"/>
      <c r="UKL68" s="11"/>
      <c r="UKM68" s="11"/>
      <c r="UKN68" s="11"/>
      <c r="UKO68" s="11"/>
      <c r="UKP68" s="11"/>
      <c r="UKQ68" s="11"/>
      <c r="UKR68" s="11"/>
      <c r="UKS68" s="11"/>
      <c r="UKT68" s="11"/>
      <c r="UKU68" s="11"/>
      <c r="UKV68" s="11"/>
      <c r="UKW68" s="11"/>
      <c r="UKX68" s="11"/>
      <c r="UKY68" s="11"/>
      <c r="UKZ68" s="11"/>
      <c r="ULA68" s="11"/>
      <c r="ULB68" s="11"/>
      <c r="ULC68" s="11"/>
      <c r="ULD68" s="11"/>
      <c r="ULE68" s="11"/>
      <c r="ULF68" s="11"/>
      <c r="ULG68" s="11"/>
      <c r="ULH68" s="11"/>
      <c r="ULI68" s="11"/>
      <c r="ULJ68" s="11"/>
      <c r="ULK68" s="11"/>
      <c r="ULL68" s="11"/>
      <c r="ULM68" s="11"/>
      <c r="ULN68" s="11"/>
      <c r="ULO68" s="11"/>
      <c r="ULP68" s="11"/>
      <c r="ULQ68" s="11"/>
      <c r="ULR68" s="11"/>
      <c r="ULS68" s="11"/>
      <c r="ULT68" s="11"/>
      <c r="ULU68" s="11"/>
      <c r="ULV68" s="11"/>
      <c r="ULW68" s="11"/>
      <c r="ULX68" s="11"/>
      <c r="ULY68" s="11"/>
      <c r="ULZ68" s="11"/>
      <c r="UMA68" s="11"/>
      <c r="UMB68" s="11"/>
      <c r="UMC68" s="11"/>
      <c r="UMD68" s="11"/>
      <c r="UME68" s="11"/>
      <c r="UMF68" s="11"/>
      <c r="UMG68" s="11"/>
      <c r="UMH68" s="11"/>
      <c r="UMI68" s="11"/>
      <c r="UMJ68" s="11"/>
      <c r="UMK68" s="11"/>
      <c r="UML68" s="11"/>
      <c r="UMM68" s="11"/>
      <c r="UMN68" s="11"/>
      <c r="UMO68" s="11"/>
      <c r="UMP68" s="11"/>
      <c r="UMQ68" s="11"/>
      <c r="UMR68" s="11"/>
      <c r="UMS68" s="11"/>
      <c r="UMT68" s="11"/>
      <c r="UMU68" s="11"/>
      <c r="UMV68" s="11"/>
      <c r="UMW68" s="11"/>
      <c r="UMX68" s="11"/>
      <c r="UMY68" s="11"/>
      <c r="UMZ68" s="11"/>
      <c r="UNA68" s="11"/>
      <c r="UNB68" s="11"/>
      <c r="UNC68" s="11"/>
      <c r="UND68" s="11"/>
      <c r="UNE68" s="11"/>
      <c r="UNF68" s="11"/>
      <c r="UNG68" s="11"/>
      <c r="UNH68" s="11"/>
      <c r="UNI68" s="11"/>
      <c r="UNJ68" s="11"/>
      <c r="UNK68" s="11"/>
      <c r="UNL68" s="11"/>
      <c r="UNM68" s="11"/>
      <c r="UNN68" s="11"/>
      <c r="UNO68" s="11"/>
      <c r="UNP68" s="11"/>
      <c r="UNQ68" s="11"/>
      <c r="UNR68" s="11"/>
      <c r="UNS68" s="11"/>
      <c r="UNT68" s="11"/>
      <c r="UNU68" s="11"/>
      <c r="UNV68" s="11"/>
      <c r="UNW68" s="11"/>
      <c r="UNX68" s="11"/>
      <c r="UNY68" s="11"/>
      <c r="UNZ68" s="11"/>
      <c r="UOA68" s="11"/>
      <c r="UOB68" s="11"/>
      <c r="UOC68" s="11"/>
      <c r="UOD68" s="11"/>
      <c r="UOE68" s="11"/>
      <c r="UOF68" s="11"/>
      <c r="UOG68" s="11"/>
      <c r="UOH68" s="11"/>
      <c r="UOI68" s="11"/>
      <c r="UOJ68" s="11"/>
      <c r="UOK68" s="11"/>
      <c r="UOL68" s="11"/>
      <c r="UOM68" s="11"/>
      <c r="UON68" s="11"/>
      <c r="UOO68" s="11"/>
      <c r="UOP68" s="11"/>
      <c r="UOQ68" s="11"/>
      <c r="UOR68" s="11"/>
      <c r="UOS68" s="11"/>
      <c r="UOT68" s="11"/>
      <c r="UOU68" s="11"/>
      <c r="UOV68" s="11"/>
      <c r="UOW68" s="11"/>
      <c r="UOX68" s="11"/>
      <c r="UOY68" s="11"/>
      <c r="UOZ68" s="11"/>
      <c r="UPA68" s="11"/>
      <c r="UPB68" s="11"/>
      <c r="UPC68" s="11"/>
      <c r="UPD68" s="11"/>
      <c r="UPE68" s="11"/>
      <c r="UPF68" s="11"/>
      <c r="UPG68" s="11"/>
      <c r="UPH68" s="11"/>
      <c r="UPI68" s="11"/>
      <c r="UPJ68" s="11"/>
      <c r="UPK68" s="11"/>
      <c r="UPL68" s="11"/>
      <c r="UPM68" s="11"/>
      <c r="UPN68" s="11"/>
      <c r="UPO68" s="11"/>
      <c r="UPP68" s="11"/>
      <c r="UPQ68" s="11"/>
      <c r="UPR68" s="11"/>
      <c r="UPS68" s="11"/>
      <c r="UPT68" s="11"/>
      <c r="UPU68" s="11"/>
      <c r="UPV68" s="11"/>
      <c r="UPW68" s="11"/>
      <c r="UPX68" s="11"/>
      <c r="UPY68" s="11"/>
      <c r="UPZ68" s="11"/>
      <c r="UQA68" s="11"/>
      <c r="UQB68" s="11"/>
      <c r="UQC68" s="11"/>
      <c r="UQD68" s="11"/>
      <c r="UQE68" s="11"/>
      <c r="UQF68" s="11"/>
      <c r="UQG68" s="11"/>
      <c r="UQH68" s="11"/>
      <c r="UQI68" s="11"/>
      <c r="UQJ68" s="11"/>
      <c r="UQK68" s="11"/>
      <c r="UQL68" s="11"/>
      <c r="UQM68" s="11"/>
      <c r="UQN68" s="11"/>
      <c r="UQO68" s="11"/>
      <c r="UQP68" s="11"/>
      <c r="UQQ68" s="11"/>
      <c r="UQR68" s="11"/>
      <c r="UQS68" s="11"/>
      <c r="UQT68" s="11"/>
      <c r="UQU68" s="11"/>
      <c r="UQV68" s="11"/>
      <c r="UQW68" s="11"/>
      <c r="UQX68" s="11"/>
      <c r="UQY68" s="11"/>
      <c r="UQZ68" s="11"/>
      <c r="URA68" s="11"/>
      <c r="URB68" s="11"/>
      <c r="URC68" s="11"/>
      <c r="URD68" s="11"/>
      <c r="URE68" s="11"/>
      <c r="URF68" s="11"/>
      <c r="URG68" s="11"/>
      <c r="URH68" s="11"/>
      <c r="URI68" s="11"/>
      <c r="URJ68" s="11"/>
      <c r="URK68" s="11"/>
      <c r="URL68" s="11"/>
      <c r="URM68" s="11"/>
      <c r="URN68" s="11"/>
      <c r="URO68" s="11"/>
      <c r="URP68" s="11"/>
      <c r="URQ68" s="11"/>
      <c r="URR68" s="11"/>
      <c r="URS68" s="11"/>
      <c r="URT68" s="11"/>
      <c r="URU68" s="11"/>
      <c r="URV68" s="11"/>
      <c r="URW68" s="11"/>
      <c r="URX68" s="11"/>
      <c r="URY68" s="11"/>
      <c r="URZ68" s="11"/>
      <c r="USA68" s="11"/>
      <c r="USB68" s="11"/>
      <c r="USC68" s="11"/>
      <c r="USD68" s="11"/>
      <c r="USE68" s="11"/>
      <c r="USF68" s="11"/>
      <c r="USG68" s="11"/>
      <c r="USH68" s="11"/>
      <c r="USI68" s="11"/>
      <c r="USJ68" s="11"/>
      <c r="USK68" s="11"/>
      <c r="USL68" s="11"/>
      <c r="USM68" s="11"/>
      <c r="USN68" s="11"/>
      <c r="USO68" s="11"/>
      <c r="USP68" s="11"/>
      <c r="USQ68" s="11"/>
      <c r="USR68" s="11"/>
      <c r="USS68" s="11"/>
      <c r="UST68" s="11"/>
      <c r="USU68" s="11"/>
      <c r="USV68" s="11"/>
      <c r="USW68" s="11"/>
      <c r="USX68" s="11"/>
      <c r="USY68" s="11"/>
      <c r="USZ68" s="11"/>
      <c r="UTA68" s="11"/>
      <c r="UTB68" s="11"/>
      <c r="UTC68" s="11"/>
      <c r="UTD68" s="11"/>
      <c r="UTE68" s="11"/>
      <c r="UTF68" s="11"/>
      <c r="UTG68" s="11"/>
      <c r="UTH68" s="11"/>
      <c r="UTI68" s="11"/>
      <c r="UTJ68" s="11"/>
      <c r="UTK68" s="11"/>
      <c r="UTL68" s="11"/>
      <c r="UTM68" s="11"/>
      <c r="UTN68" s="11"/>
      <c r="UTO68" s="11"/>
      <c r="UTP68" s="11"/>
      <c r="UTQ68" s="11"/>
      <c r="UTR68" s="11"/>
      <c r="UTS68" s="11"/>
      <c r="UTT68" s="11"/>
      <c r="UTU68" s="11"/>
      <c r="UTV68" s="11"/>
      <c r="UTW68" s="11"/>
      <c r="UTX68" s="11"/>
      <c r="UTY68" s="11"/>
      <c r="UTZ68" s="11"/>
      <c r="UUA68" s="11"/>
      <c r="UUB68" s="11"/>
      <c r="UUC68" s="11"/>
      <c r="UUD68" s="11"/>
      <c r="UUE68" s="11"/>
      <c r="UUF68" s="11"/>
      <c r="UUG68" s="11"/>
      <c r="UUH68" s="11"/>
      <c r="UUI68" s="11"/>
      <c r="UUJ68" s="11"/>
      <c r="UUK68" s="11"/>
      <c r="UUL68" s="11"/>
      <c r="UUM68" s="11"/>
      <c r="UUN68" s="11"/>
      <c r="UUO68" s="11"/>
      <c r="UUP68" s="11"/>
      <c r="UUQ68" s="11"/>
      <c r="UUR68" s="11"/>
      <c r="UUS68" s="11"/>
      <c r="UUT68" s="11"/>
      <c r="UUU68" s="11"/>
      <c r="UUV68" s="11"/>
      <c r="UUW68" s="11"/>
      <c r="UUX68" s="11"/>
      <c r="UUY68" s="11"/>
      <c r="UUZ68" s="11"/>
      <c r="UVA68" s="11"/>
      <c r="UVB68" s="11"/>
      <c r="UVC68" s="11"/>
      <c r="UVD68" s="11"/>
      <c r="UVE68" s="11"/>
      <c r="UVF68" s="11"/>
      <c r="UVG68" s="11"/>
      <c r="UVH68" s="11"/>
      <c r="UVI68" s="11"/>
      <c r="UVJ68" s="11"/>
      <c r="UVK68" s="11"/>
      <c r="UVL68" s="11"/>
      <c r="UVM68" s="11"/>
      <c r="UVN68" s="11"/>
      <c r="UVO68" s="11"/>
      <c r="UVP68" s="11"/>
      <c r="UVQ68" s="11"/>
      <c r="UVR68" s="11"/>
      <c r="UVS68" s="11"/>
      <c r="UVT68" s="11"/>
      <c r="UVU68" s="11"/>
      <c r="UVV68" s="11"/>
      <c r="UVW68" s="11"/>
      <c r="UVX68" s="11"/>
      <c r="UVY68" s="11"/>
      <c r="UVZ68" s="11"/>
      <c r="UWA68" s="11"/>
      <c r="UWB68" s="11"/>
      <c r="UWC68" s="11"/>
      <c r="UWD68" s="11"/>
      <c r="UWE68" s="11"/>
      <c r="UWF68" s="11"/>
      <c r="UWG68" s="11"/>
      <c r="UWH68" s="11"/>
      <c r="UWI68" s="11"/>
      <c r="UWJ68" s="11"/>
      <c r="UWK68" s="11"/>
      <c r="UWL68" s="11"/>
      <c r="UWM68" s="11"/>
      <c r="UWN68" s="11"/>
      <c r="UWO68" s="11"/>
      <c r="UWP68" s="11"/>
      <c r="UWQ68" s="11"/>
      <c r="UWR68" s="11"/>
      <c r="UWS68" s="11"/>
      <c r="UWT68" s="11"/>
      <c r="UWU68" s="11"/>
      <c r="UWV68" s="11"/>
      <c r="UWW68" s="11"/>
      <c r="UWX68" s="11"/>
      <c r="UWY68" s="11"/>
      <c r="UWZ68" s="11"/>
      <c r="UXA68" s="11"/>
      <c r="UXB68" s="11"/>
      <c r="UXC68" s="11"/>
      <c r="UXD68" s="11"/>
      <c r="UXE68" s="11"/>
      <c r="UXF68" s="11"/>
      <c r="UXG68" s="11"/>
      <c r="UXH68" s="11"/>
      <c r="UXI68" s="11"/>
      <c r="UXJ68" s="11"/>
      <c r="UXK68" s="11"/>
      <c r="UXL68" s="11"/>
      <c r="UXM68" s="11"/>
      <c r="UXN68" s="11"/>
      <c r="UXO68" s="11"/>
      <c r="UXP68" s="11"/>
      <c r="UXQ68" s="11"/>
      <c r="UXR68" s="11"/>
      <c r="UXS68" s="11"/>
      <c r="UXT68" s="11"/>
      <c r="UXU68" s="11"/>
      <c r="UXV68" s="11"/>
      <c r="UXW68" s="11"/>
      <c r="UXX68" s="11"/>
      <c r="UXY68" s="11"/>
      <c r="UXZ68" s="11"/>
      <c r="UYA68" s="11"/>
      <c r="UYB68" s="11"/>
      <c r="UYC68" s="11"/>
      <c r="UYD68" s="11"/>
      <c r="UYE68" s="11"/>
      <c r="UYF68" s="11"/>
      <c r="UYG68" s="11"/>
      <c r="UYH68" s="11"/>
      <c r="UYI68" s="11"/>
      <c r="UYJ68" s="11"/>
      <c r="UYK68" s="11"/>
      <c r="UYL68" s="11"/>
      <c r="UYM68" s="11"/>
      <c r="UYN68" s="11"/>
      <c r="UYO68" s="11"/>
      <c r="UYP68" s="11"/>
      <c r="UYQ68" s="11"/>
      <c r="UYR68" s="11"/>
      <c r="UYS68" s="11"/>
      <c r="UYT68" s="11"/>
      <c r="UYU68" s="11"/>
      <c r="UYV68" s="11"/>
      <c r="UYW68" s="11"/>
      <c r="UYX68" s="11"/>
      <c r="UYY68" s="11"/>
      <c r="UYZ68" s="11"/>
      <c r="UZA68" s="11"/>
      <c r="UZB68" s="11"/>
      <c r="UZC68" s="11"/>
      <c r="UZD68" s="11"/>
      <c r="UZE68" s="11"/>
      <c r="UZF68" s="11"/>
      <c r="UZG68" s="11"/>
      <c r="UZH68" s="11"/>
      <c r="UZI68" s="11"/>
      <c r="UZJ68" s="11"/>
      <c r="UZK68" s="11"/>
      <c r="UZL68" s="11"/>
      <c r="UZM68" s="11"/>
      <c r="UZN68" s="11"/>
      <c r="UZO68" s="11"/>
      <c r="UZP68" s="11"/>
      <c r="UZQ68" s="11"/>
      <c r="UZR68" s="11"/>
      <c r="UZS68" s="11"/>
      <c r="UZT68" s="11"/>
      <c r="UZU68" s="11"/>
      <c r="UZV68" s="11"/>
      <c r="UZW68" s="11"/>
      <c r="UZX68" s="11"/>
      <c r="UZY68" s="11"/>
      <c r="UZZ68" s="11"/>
      <c r="VAA68" s="11"/>
      <c r="VAB68" s="11"/>
      <c r="VAC68" s="11"/>
      <c r="VAD68" s="11"/>
      <c r="VAE68" s="11"/>
      <c r="VAF68" s="11"/>
      <c r="VAG68" s="11"/>
      <c r="VAH68" s="11"/>
      <c r="VAI68" s="11"/>
      <c r="VAJ68" s="11"/>
      <c r="VAK68" s="11"/>
      <c r="VAL68" s="11"/>
      <c r="VAM68" s="11"/>
      <c r="VAN68" s="11"/>
      <c r="VAO68" s="11"/>
      <c r="VAP68" s="11"/>
      <c r="VAQ68" s="11"/>
      <c r="VAR68" s="11"/>
      <c r="VAS68" s="11"/>
      <c r="VAT68" s="11"/>
      <c r="VAU68" s="11"/>
      <c r="VAV68" s="11"/>
      <c r="VAW68" s="11"/>
      <c r="VAX68" s="11"/>
      <c r="VAY68" s="11"/>
      <c r="VAZ68" s="11"/>
      <c r="VBA68" s="11"/>
      <c r="VBB68" s="11"/>
      <c r="VBC68" s="11"/>
      <c r="VBD68" s="11"/>
      <c r="VBE68" s="11"/>
      <c r="VBF68" s="11"/>
      <c r="VBG68" s="11"/>
      <c r="VBH68" s="11"/>
      <c r="VBI68" s="11"/>
      <c r="VBJ68" s="11"/>
      <c r="VBK68" s="11"/>
      <c r="VBL68" s="11"/>
      <c r="VBM68" s="11"/>
      <c r="VBN68" s="11"/>
      <c r="VBO68" s="11"/>
      <c r="VBP68" s="11"/>
      <c r="VBQ68" s="11"/>
      <c r="VBR68" s="11"/>
      <c r="VBS68" s="11"/>
      <c r="VBT68" s="11"/>
      <c r="VBU68" s="11"/>
      <c r="VBV68" s="11"/>
      <c r="VBW68" s="11"/>
      <c r="VBX68" s="11"/>
      <c r="VBY68" s="11"/>
      <c r="VBZ68" s="11"/>
      <c r="VCA68" s="11"/>
      <c r="VCB68" s="11"/>
      <c r="VCC68" s="11"/>
      <c r="VCD68" s="11"/>
      <c r="VCE68" s="11"/>
      <c r="VCF68" s="11"/>
      <c r="VCG68" s="11"/>
      <c r="VCH68" s="11"/>
      <c r="VCI68" s="11"/>
      <c r="VCJ68" s="11"/>
      <c r="VCK68" s="11"/>
      <c r="VCL68" s="11"/>
      <c r="VCM68" s="11"/>
      <c r="VCN68" s="11"/>
      <c r="VCO68" s="11"/>
      <c r="VCP68" s="11"/>
      <c r="VCQ68" s="11"/>
      <c r="VCR68" s="11"/>
      <c r="VCS68" s="11"/>
      <c r="VCT68" s="11"/>
      <c r="VCU68" s="11"/>
      <c r="VCV68" s="11"/>
      <c r="VCW68" s="11"/>
      <c r="VCX68" s="11"/>
      <c r="VCY68" s="11"/>
      <c r="VCZ68" s="11"/>
      <c r="VDA68" s="11"/>
      <c r="VDB68" s="11"/>
      <c r="VDC68" s="11"/>
      <c r="VDD68" s="11"/>
      <c r="VDE68" s="11"/>
      <c r="VDF68" s="11"/>
      <c r="VDG68" s="11"/>
      <c r="VDH68" s="11"/>
      <c r="VDI68" s="11"/>
      <c r="VDJ68" s="11"/>
      <c r="VDK68" s="11"/>
      <c r="VDL68" s="11"/>
      <c r="VDM68" s="11"/>
      <c r="VDN68" s="11"/>
      <c r="VDO68" s="11"/>
      <c r="VDP68" s="11"/>
      <c r="VDQ68" s="11"/>
      <c r="VDR68" s="11"/>
      <c r="VDS68" s="11"/>
      <c r="VDT68" s="11"/>
      <c r="VDU68" s="11"/>
      <c r="VDV68" s="11"/>
      <c r="VDW68" s="11"/>
      <c r="VDX68" s="11"/>
      <c r="VDY68" s="11"/>
      <c r="VDZ68" s="11"/>
      <c r="VEA68" s="11"/>
      <c r="VEB68" s="11"/>
      <c r="VEC68" s="11"/>
      <c r="VED68" s="11"/>
      <c r="VEE68" s="11"/>
      <c r="VEF68" s="11"/>
      <c r="VEG68" s="11"/>
      <c r="VEH68" s="11"/>
      <c r="VEI68" s="11"/>
      <c r="VEJ68" s="11"/>
      <c r="VEK68" s="11"/>
      <c r="VEL68" s="11"/>
      <c r="VEM68" s="11"/>
      <c r="VEN68" s="11"/>
      <c r="VEO68" s="11"/>
      <c r="VEP68" s="11"/>
      <c r="VEQ68" s="11"/>
      <c r="VER68" s="11"/>
      <c r="VES68" s="11"/>
      <c r="VET68" s="11"/>
      <c r="VEU68" s="11"/>
      <c r="VEV68" s="11"/>
      <c r="VEW68" s="11"/>
      <c r="VEX68" s="11"/>
      <c r="VEY68" s="11"/>
      <c r="VEZ68" s="11"/>
      <c r="VFA68" s="11"/>
      <c r="VFB68" s="11"/>
      <c r="VFC68" s="11"/>
      <c r="VFD68" s="11"/>
      <c r="VFE68" s="11"/>
      <c r="VFF68" s="11"/>
      <c r="VFG68" s="11"/>
      <c r="VFH68" s="11"/>
      <c r="VFI68" s="11"/>
      <c r="VFJ68" s="11"/>
      <c r="VFK68" s="11"/>
      <c r="VFL68" s="11"/>
      <c r="VFM68" s="11"/>
      <c r="VFN68" s="11"/>
      <c r="VFO68" s="11"/>
      <c r="VFP68" s="11"/>
      <c r="VFQ68" s="11"/>
      <c r="VFR68" s="11"/>
      <c r="VFS68" s="11"/>
      <c r="VFT68" s="11"/>
      <c r="VFU68" s="11"/>
      <c r="VFV68" s="11"/>
      <c r="VFW68" s="11"/>
      <c r="VFX68" s="11"/>
      <c r="VFY68" s="11"/>
      <c r="VFZ68" s="11"/>
      <c r="VGA68" s="11"/>
      <c r="VGB68" s="11"/>
      <c r="VGC68" s="11"/>
      <c r="VGD68" s="11"/>
      <c r="VGE68" s="11"/>
      <c r="VGF68" s="11"/>
      <c r="VGG68" s="11"/>
      <c r="VGH68" s="11"/>
      <c r="VGI68" s="11"/>
      <c r="VGJ68" s="11"/>
      <c r="VGK68" s="11"/>
      <c r="VGL68" s="11"/>
      <c r="VGM68" s="11"/>
      <c r="VGN68" s="11"/>
      <c r="VGO68" s="11"/>
      <c r="VGP68" s="11"/>
      <c r="VGQ68" s="11"/>
      <c r="VGR68" s="11"/>
      <c r="VGS68" s="11"/>
      <c r="VGT68" s="11"/>
      <c r="VGU68" s="11"/>
      <c r="VGV68" s="11"/>
      <c r="VGW68" s="11"/>
      <c r="VGX68" s="11"/>
      <c r="VGY68" s="11"/>
      <c r="VGZ68" s="11"/>
      <c r="VHA68" s="11"/>
      <c r="VHB68" s="11"/>
      <c r="VHC68" s="11"/>
      <c r="VHD68" s="11"/>
      <c r="VHE68" s="11"/>
      <c r="VHF68" s="11"/>
      <c r="VHG68" s="11"/>
      <c r="VHH68" s="11"/>
      <c r="VHI68" s="11"/>
      <c r="VHJ68" s="11"/>
      <c r="VHK68" s="11"/>
      <c r="VHL68" s="11"/>
      <c r="VHM68" s="11"/>
      <c r="VHN68" s="11"/>
      <c r="VHO68" s="11"/>
      <c r="VHP68" s="11"/>
      <c r="VHQ68" s="11"/>
      <c r="VHR68" s="11"/>
      <c r="VHS68" s="11"/>
      <c r="VHT68" s="11"/>
      <c r="VHU68" s="11"/>
      <c r="VHV68" s="11"/>
      <c r="VHW68" s="11"/>
      <c r="VHX68" s="11"/>
      <c r="VHY68" s="11"/>
      <c r="VHZ68" s="11"/>
      <c r="VIA68" s="11"/>
      <c r="VIB68" s="11"/>
      <c r="VIC68" s="11"/>
      <c r="VID68" s="11"/>
      <c r="VIE68" s="11"/>
      <c r="VIF68" s="11"/>
      <c r="VIG68" s="11"/>
      <c r="VIH68" s="11"/>
      <c r="VII68" s="11"/>
      <c r="VIJ68" s="11"/>
      <c r="VIK68" s="11"/>
      <c r="VIL68" s="11"/>
      <c r="VIM68" s="11"/>
      <c r="VIN68" s="11"/>
      <c r="VIO68" s="11"/>
      <c r="VIP68" s="11"/>
      <c r="VIQ68" s="11"/>
      <c r="VIR68" s="11"/>
      <c r="VIS68" s="11"/>
      <c r="VIT68" s="11"/>
      <c r="VIU68" s="11"/>
      <c r="VIV68" s="11"/>
      <c r="VIW68" s="11"/>
      <c r="VIX68" s="11"/>
      <c r="VIY68" s="11"/>
      <c r="VIZ68" s="11"/>
      <c r="VJA68" s="11"/>
      <c r="VJB68" s="11"/>
      <c r="VJC68" s="11"/>
      <c r="VJD68" s="11"/>
      <c r="VJE68" s="11"/>
      <c r="VJF68" s="11"/>
      <c r="VJG68" s="11"/>
      <c r="VJH68" s="11"/>
      <c r="VJI68" s="11"/>
      <c r="VJJ68" s="11"/>
      <c r="VJK68" s="11"/>
      <c r="VJL68" s="11"/>
      <c r="VJM68" s="11"/>
      <c r="VJN68" s="11"/>
      <c r="VJO68" s="11"/>
      <c r="VJP68" s="11"/>
      <c r="VJQ68" s="11"/>
      <c r="VJR68" s="11"/>
      <c r="VJS68" s="11"/>
      <c r="VJT68" s="11"/>
      <c r="VJU68" s="11"/>
      <c r="VJV68" s="11"/>
      <c r="VJW68" s="11"/>
      <c r="VJX68" s="11"/>
      <c r="VJY68" s="11"/>
      <c r="VJZ68" s="11"/>
      <c r="VKA68" s="11"/>
      <c r="VKB68" s="11"/>
      <c r="VKC68" s="11"/>
      <c r="VKD68" s="11"/>
      <c r="VKE68" s="11"/>
      <c r="VKF68" s="11"/>
      <c r="VKG68" s="11"/>
      <c r="VKH68" s="11"/>
      <c r="VKI68" s="11"/>
      <c r="VKJ68" s="11"/>
      <c r="VKK68" s="11"/>
      <c r="VKL68" s="11"/>
      <c r="VKM68" s="11"/>
      <c r="VKN68" s="11"/>
      <c r="VKO68" s="11"/>
      <c r="VKP68" s="11"/>
      <c r="VKQ68" s="11"/>
      <c r="VKR68" s="11"/>
      <c r="VKS68" s="11"/>
      <c r="VKT68" s="11"/>
      <c r="VKU68" s="11"/>
      <c r="VKV68" s="11"/>
      <c r="VKW68" s="11"/>
      <c r="VKX68" s="11"/>
      <c r="VKY68" s="11"/>
      <c r="VKZ68" s="11"/>
      <c r="VLA68" s="11"/>
      <c r="VLB68" s="11"/>
      <c r="VLC68" s="11"/>
      <c r="VLD68" s="11"/>
      <c r="VLE68" s="11"/>
      <c r="VLF68" s="11"/>
      <c r="VLG68" s="11"/>
      <c r="VLH68" s="11"/>
      <c r="VLI68" s="11"/>
      <c r="VLJ68" s="11"/>
      <c r="VLK68" s="11"/>
      <c r="VLL68" s="11"/>
      <c r="VLM68" s="11"/>
      <c r="VLN68" s="11"/>
      <c r="VLO68" s="11"/>
      <c r="VLP68" s="11"/>
      <c r="VLQ68" s="11"/>
      <c r="VLR68" s="11"/>
      <c r="VLS68" s="11"/>
      <c r="VLT68" s="11"/>
      <c r="VLU68" s="11"/>
      <c r="VLV68" s="11"/>
      <c r="VLW68" s="11"/>
      <c r="VLX68" s="11"/>
      <c r="VLY68" s="11"/>
      <c r="VLZ68" s="11"/>
      <c r="VMA68" s="11"/>
      <c r="VMB68" s="11"/>
      <c r="VMC68" s="11"/>
      <c r="VMD68" s="11"/>
      <c r="VME68" s="11"/>
      <c r="VMF68" s="11"/>
      <c r="VMG68" s="11"/>
      <c r="VMH68" s="11"/>
      <c r="VMI68" s="11"/>
      <c r="VMJ68" s="11"/>
      <c r="VMK68" s="11"/>
      <c r="VML68" s="11"/>
      <c r="VMM68" s="11"/>
      <c r="VMN68" s="11"/>
      <c r="VMO68" s="11"/>
      <c r="VMP68" s="11"/>
      <c r="VMQ68" s="11"/>
      <c r="VMR68" s="11"/>
      <c r="VMS68" s="11"/>
      <c r="VMT68" s="11"/>
      <c r="VMU68" s="11"/>
      <c r="VMV68" s="11"/>
      <c r="VMW68" s="11"/>
      <c r="VMX68" s="11"/>
      <c r="VMY68" s="11"/>
      <c r="VMZ68" s="11"/>
      <c r="VNA68" s="11"/>
      <c r="VNB68" s="11"/>
      <c r="VNC68" s="11"/>
      <c r="VND68" s="11"/>
      <c r="VNE68" s="11"/>
      <c r="VNF68" s="11"/>
      <c r="VNG68" s="11"/>
      <c r="VNH68" s="11"/>
      <c r="VNI68" s="11"/>
      <c r="VNJ68" s="11"/>
      <c r="VNK68" s="11"/>
      <c r="VNL68" s="11"/>
      <c r="VNM68" s="11"/>
      <c r="VNN68" s="11"/>
      <c r="VNO68" s="11"/>
      <c r="VNP68" s="11"/>
      <c r="VNQ68" s="11"/>
      <c r="VNR68" s="11"/>
      <c r="VNS68" s="11"/>
      <c r="VNT68" s="11"/>
      <c r="VNU68" s="11"/>
      <c r="VNV68" s="11"/>
      <c r="VNW68" s="11"/>
      <c r="VNX68" s="11"/>
      <c r="VNY68" s="11"/>
      <c r="VNZ68" s="11"/>
      <c r="VOA68" s="11"/>
      <c r="VOB68" s="11"/>
      <c r="VOC68" s="11"/>
      <c r="VOD68" s="11"/>
      <c r="VOE68" s="11"/>
      <c r="VOF68" s="11"/>
      <c r="VOG68" s="11"/>
      <c r="VOH68" s="11"/>
      <c r="VOI68" s="11"/>
      <c r="VOJ68" s="11"/>
      <c r="VOK68" s="11"/>
      <c r="VOL68" s="11"/>
      <c r="VOM68" s="11"/>
      <c r="VON68" s="11"/>
      <c r="VOO68" s="11"/>
      <c r="VOP68" s="11"/>
      <c r="VOQ68" s="11"/>
      <c r="VOR68" s="11"/>
      <c r="VOS68" s="11"/>
      <c r="VOT68" s="11"/>
      <c r="VOU68" s="11"/>
      <c r="VOV68" s="11"/>
      <c r="VOW68" s="11"/>
      <c r="VOX68" s="11"/>
      <c r="VOY68" s="11"/>
      <c r="VOZ68" s="11"/>
      <c r="VPA68" s="11"/>
      <c r="VPB68" s="11"/>
      <c r="VPC68" s="11"/>
      <c r="VPD68" s="11"/>
      <c r="VPE68" s="11"/>
      <c r="VPF68" s="11"/>
      <c r="VPG68" s="11"/>
      <c r="VPH68" s="11"/>
      <c r="VPI68" s="11"/>
      <c r="VPJ68" s="11"/>
      <c r="VPK68" s="11"/>
      <c r="VPL68" s="11"/>
      <c r="VPM68" s="11"/>
      <c r="VPN68" s="11"/>
      <c r="VPO68" s="11"/>
      <c r="VPP68" s="11"/>
      <c r="VPQ68" s="11"/>
      <c r="VPR68" s="11"/>
      <c r="VPS68" s="11"/>
      <c r="VPT68" s="11"/>
      <c r="VPU68" s="11"/>
      <c r="VPV68" s="11"/>
      <c r="VPW68" s="11"/>
      <c r="VPX68" s="11"/>
      <c r="VPY68" s="11"/>
      <c r="VPZ68" s="11"/>
      <c r="VQA68" s="11"/>
      <c r="VQB68" s="11"/>
      <c r="VQC68" s="11"/>
      <c r="VQD68" s="11"/>
      <c r="VQE68" s="11"/>
      <c r="VQF68" s="11"/>
      <c r="VQG68" s="11"/>
      <c r="VQH68" s="11"/>
      <c r="VQI68" s="11"/>
      <c r="VQJ68" s="11"/>
      <c r="VQK68" s="11"/>
      <c r="VQL68" s="11"/>
      <c r="VQM68" s="11"/>
      <c r="VQN68" s="11"/>
      <c r="VQO68" s="11"/>
      <c r="VQP68" s="11"/>
      <c r="VQQ68" s="11"/>
      <c r="VQR68" s="11"/>
      <c r="VQS68" s="11"/>
      <c r="VQT68" s="11"/>
      <c r="VQU68" s="11"/>
      <c r="VQV68" s="11"/>
      <c r="VQW68" s="11"/>
      <c r="VQX68" s="11"/>
      <c r="VQY68" s="11"/>
      <c r="VQZ68" s="11"/>
      <c r="VRA68" s="11"/>
      <c r="VRB68" s="11"/>
      <c r="VRC68" s="11"/>
      <c r="VRD68" s="11"/>
      <c r="VRE68" s="11"/>
      <c r="VRF68" s="11"/>
      <c r="VRG68" s="11"/>
      <c r="VRH68" s="11"/>
      <c r="VRI68" s="11"/>
      <c r="VRJ68" s="11"/>
      <c r="VRK68" s="11"/>
      <c r="VRL68" s="11"/>
      <c r="VRM68" s="11"/>
      <c r="VRN68" s="11"/>
      <c r="VRO68" s="11"/>
      <c r="VRP68" s="11"/>
      <c r="VRQ68" s="11"/>
      <c r="VRR68" s="11"/>
      <c r="VRS68" s="11"/>
      <c r="VRT68" s="11"/>
      <c r="VRU68" s="11"/>
      <c r="VRV68" s="11"/>
      <c r="VRW68" s="11"/>
      <c r="VRX68" s="11"/>
      <c r="VRY68" s="11"/>
      <c r="VRZ68" s="11"/>
      <c r="VSA68" s="11"/>
      <c r="VSB68" s="11"/>
      <c r="VSC68" s="11"/>
      <c r="VSD68" s="11"/>
      <c r="VSE68" s="11"/>
      <c r="VSF68" s="11"/>
      <c r="VSG68" s="11"/>
      <c r="VSH68" s="11"/>
      <c r="VSI68" s="11"/>
      <c r="VSJ68" s="11"/>
      <c r="VSK68" s="11"/>
      <c r="VSL68" s="11"/>
      <c r="VSM68" s="11"/>
      <c r="VSN68" s="11"/>
      <c r="VSO68" s="11"/>
      <c r="VSP68" s="11"/>
      <c r="VSQ68" s="11"/>
      <c r="VSR68" s="11"/>
      <c r="VSS68" s="11"/>
      <c r="VST68" s="11"/>
      <c r="VSU68" s="11"/>
      <c r="VSV68" s="11"/>
      <c r="VSW68" s="11"/>
      <c r="VSX68" s="11"/>
      <c r="VSY68" s="11"/>
      <c r="VSZ68" s="11"/>
      <c r="VTA68" s="11"/>
      <c r="VTB68" s="11"/>
      <c r="VTC68" s="11"/>
      <c r="VTD68" s="11"/>
      <c r="VTE68" s="11"/>
      <c r="VTF68" s="11"/>
      <c r="VTG68" s="11"/>
      <c r="VTH68" s="11"/>
      <c r="VTI68" s="11"/>
      <c r="VTJ68" s="11"/>
      <c r="VTK68" s="11"/>
      <c r="VTL68" s="11"/>
      <c r="VTM68" s="11"/>
      <c r="VTN68" s="11"/>
      <c r="VTO68" s="11"/>
      <c r="VTP68" s="11"/>
      <c r="VTQ68" s="11"/>
      <c r="VTR68" s="11"/>
      <c r="VTS68" s="11"/>
      <c r="VTT68" s="11"/>
      <c r="VTU68" s="11"/>
      <c r="VTV68" s="11"/>
      <c r="VTW68" s="11"/>
      <c r="VTX68" s="11"/>
      <c r="VTY68" s="11"/>
      <c r="VTZ68" s="11"/>
      <c r="VUA68" s="11"/>
      <c r="VUB68" s="11"/>
      <c r="VUC68" s="11"/>
      <c r="VUD68" s="11"/>
      <c r="VUE68" s="11"/>
      <c r="VUF68" s="11"/>
      <c r="VUG68" s="11"/>
      <c r="VUH68" s="11"/>
      <c r="VUI68" s="11"/>
      <c r="VUJ68" s="11"/>
      <c r="VUK68" s="11"/>
      <c r="VUL68" s="11"/>
      <c r="VUM68" s="11"/>
      <c r="VUN68" s="11"/>
      <c r="VUO68" s="11"/>
      <c r="VUP68" s="11"/>
      <c r="VUQ68" s="11"/>
      <c r="VUR68" s="11"/>
      <c r="VUS68" s="11"/>
      <c r="VUT68" s="11"/>
      <c r="VUU68" s="11"/>
      <c r="VUV68" s="11"/>
      <c r="VUW68" s="11"/>
      <c r="VUX68" s="11"/>
      <c r="VUY68" s="11"/>
      <c r="VUZ68" s="11"/>
      <c r="VVA68" s="11"/>
      <c r="VVB68" s="11"/>
      <c r="VVC68" s="11"/>
      <c r="VVD68" s="11"/>
      <c r="VVE68" s="11"/>
      <c r="VVF68" s="11"/>
      <c r="VVG68" s="11"/>
      <c r="VVH68" s="11"/>
      <c r="VVI68" s="11"/>
      <c r="VVJ68" s="11"/>
      <c r="VVK68" s="11"/>
      <c r="VVL68" s="11"/>
      <c r="VVM68" s="11"/>
      <c r="VVN68" s="11"/>
      <c r="VVO68" s="11"/>
      <c r="VVP68" s="11"/>
      <c r="VVQ68" s="11"/>
      <c r="VVR68" s="11"/>
      <c r="VVS68" s="11"/>
      <c r="VVT68" s="11"/>
      <c r="VVU68" s="11"/>
      <c r="VVV68" s="11"/>
      <c r="VVW68" s="11"/>
      <c r="VVX68" s="11"/>
      <c r="VVY68" s="11"/>
      <c r="VVZ68" s="11"/>
      <c r="VWA68" s="11"/>
      <c r="VWB68" s="11"/>
      <c r="VWC68" s="11"/>
      <c r="VWD68" s="11"/>
      <c r="VWE68" s="11"/>
      <c r="VWF68" s="11"/>
      <c r="VWG68" s="11"/>
      <c r="VWH68" s="11"/>
      <c r="VWI68" s="11"/>
      <c r="VWJ68" s="11"/>
      <c r="VWK68" s="11"/>
      <c r="VWL68" s="11"/>
      <c r="VWM68" s="11"/>
      <c r="VWN68" s="11"/>
      <c r="VWO68" s="11"/>
      <c r="VWP68" s="11"/>
      <c r="VWQ68" s="11"/>
      <c r="VWR68" s="11"/>
      <c r="VWS68" s="11"/>
      <c r="VWT68" s="11"/>
      <c r="VWU68" s="11"/>
      <c r="VWV68" s="11"/>
      <c r="VWW68" s="11"/>
      <c r="VWX68" s="11"/>
      <c r="VWY68" s="11"/>
      <c r="VWZ68" s="11"/>
      <c r="VXA68" s="11"/>
      <c r="VXB68" s="11"/>
      <c r="VXC68" s="11"/>
      <c r="VXD68" s="11"/>
      <c r="VXE68" s="11"/>
      <c r="VXF68" s="11"/>
      <c r="VXG68" s="11"/>
      <c r="VXH68" s="11"/>
      <c r="VXI68" s="11"/>
      <c r="VXJ68" s="11"/>
      <c r="VXK68" s="11"/>
      <c r="VXL68" s="11"/>
      <c r="VXM68" s="11"/>
      <c r="VXN68" s="11"/>
      <c r="VXO68" s="11"/>
      <c r="VXP68" s="11"/>
      <c r="VXQ68" s="11"/>
      <c r="VXR68" s="11"/>
      <c r="VXS68" s="11"/>
      <c r="VXT68" s="11"/>
      <c r="VXU68" s="11"/>
      <c r="VXV68" s="11"/>
      <c r="VXW68" s="11"/>
      <c r="VXX68" s="11"/>
      <c r="VXY68" s="11"/>
      <c r="VXZ68" s="11"/>
      <c r="VYA68" s="11"/>
      <c r="VYB68" s="11"/>
      <c r="VYC68" s="11"/>
      <c r="VYD68" s="11"/>
      <c r="VYE68" s="11"/>
      <c r="VYF68" s="11"/>
      <c r="VYG68" s="11"/>
      <c r="VYH68" s="11"/>
      <c r="VYI68" s="11"/>
      <c r="VYJ68" s="11"/>
      <c r="VYK68" s="11"/>
      <c r="VYL68" s="11"/>
      <c r="VYM68" s="11"/>
      <c r="VYN68" s="11"/>
      <c r="VYO68" s="11"/>
      <c r="VYP68" s="11"/>
      <c r="VYQ68" s="11"/>
      <c r="VYR68" s="11"/>
      <c r="VYS68" s="11"/>
      <c r="VYT68" s="11"/>
      <c r="VYU68" s="11"/>
      <c r="VYV68" s="11"/>
      <c r="VYW68" s="11"/>
      <c r="VYX68" s="11"/>
      <c r="VYY68" s="11"/>
      <c r="VYZ68" s="11"/>
      <c r="VZA68" s="11"/>
      <c r="VZB68" s="11"/>
      <c r="VZC68" s="11"/>
      <c r="VZD68" s="11"/>
      <c r="VZE68" s="11"/>
      <c r="VZF68" s="11"/>
      <c r="VZG68" s="11"/>
      <c r="VZH68" s="11"/>
      <c r="VZI68" s="11"/>
      <c r="VZJ68" s="11"/>
      <c r="VZK68" s="11"/>
      <c r="VZL68" s="11"/>
      <c r="VZM68" s="11"/>
      <c r="VZN68" s="11"/>
      <c r="VZO68" s="11"/>
      <c r="VZP68" s="11"/>
      <c r="VZQ68" s="11"/>
      <c r="VZR68" s="11"/>
      <c r="VZS68" s="11"/>
      <c r="VZT68" s="11"/>
      <c r="VZU68" s="11"/>
      <c r="VZV68" s="11"/>
      <c r="VZW68" s="11"/>
      <c r="VZX68" s="11"/>
      <c r="VZY68" s="11"/>
      <c r="VZZ68" s="11"/>
      <c r="WAA68" s="11"/>
      <c r="WAB68" s="11"/>
      <c r="WAC68" s="11"/>
      <c r="WAD68" s="11"/>
      <c r="WAE68" s="11"/>
      <c r="WAF68" s="11"/>
      <c r="WAG68" s="11"/>
      <c r="WAH68" s="11"/>
      <c r="WAI68" s="11"/>
      <c r="WAJ68" s="11"/>
      <c r="WAK68" s="11"/>
      <c r="WAL68" s="11"/>
      <c r="WAM68" s="11"/>
      <c r="WAN68" s="11"/>
      <c r="WAO68" s="11"/>
      <c r="WAP68" s="11"/>
      <c r="WAQ68" s="11"/>
      <c r="WAR68" s="11"/>
      <c r="WAS68" s="11"/>
      <c r="WAT68" s="11"/>
      <c r="WAU68" s="11"/>
      <c r="WAV68" s="11"/>
      <c r="WAW68" s="11"/>
      <c r="WAX68" s="11"/>
      <c r="WAY68" s="11"/>
      <c r="WAZ68" s="11"/>
      <c r="WBA68" s="11"/>
      <c r="WBB68" s="11"/>
      <c r="WBC68" s="11"/>
      <c r="WBD68" s="11"/>
      <c r="WBE68" s="11"/>
      <c r="WBF68" s="11"/>
      <c r="WBG68" s="11"/>
      <c r="WBH68" s="11"/>
      <c r="WBI68" s="11"/>
      <c r="WBJ68" s="11"/>
      <c r="WBK68" s="11"/>
      <c r="WBL68" s="11"/>
      <c r="WBM68" s="11"/>
      <c r="WBN68" s="11"/>
      <c r="WBO68" s="11"/>
      <c r="WBP68" s="11"/>
      <c r="WBQ68" s="11"/>
      <c r="WBR68" s="11"/>
      <c r="WBS68" s="11"/>
      <c r="WBT68" s="11"/>
      <c r="WBU68" s="11"/>
      <c r="WBV68" s="11"/>
      <c r="WBW68" s="11"/>
      <c r="WBX68" s="11"/>
      <c r="WBY68" s="11"/>
      <c r="WBZ68" s="11"/>
      <c r="WCA68" s="11"/>
      <c r="WCB68" s="11"/>
      <c r="WCC68" s="11"/>
      <c r="WCD68" s="11"/>
      <c r="WCE68" s="11"/>
      <c r="WCF68" s="11"/>
      <c r="WCG68" s="11"/>
      <c r="WCH68" s="11"/>
      <c r="WCI68" s="11"/>
      <c r="WCJ68" s="11"/>
      <c r="WCK68" s="11"/>
      <c r="WCL68" s="11"/>
      <c r="WCM68" s="11"/>
      <c r="WCN68" s="11"/>
      <c r="WCO68" s="11"/>
      <c r="WCP68" s="11"/>
      <c r="WCQ68" s="11"/>
      <c r="WCR68" s="11"/>
      <c r="WCS68" s="11"/>
      <c r="WCT68" s="11"/>
      <c r="WCU68" s="11"/>
      <c r="WCV68" s="11"/>
      <c r="WCW68" s="11"/>
      <c r="WCX68" s="11"/>
      <c r="WCY68" s="11"/>
      <c r="WCZ68" s="11"/>
      <c r="WDA68" s="11"/>
      <c r="WDB68" s="11"/>
      <c r="WDC68" s="11"/>
      <c r="WDD68" s="11"/>
      <c r="WDE68" s="11"/>
      <c r="WDF68" s="11"/>
      <c r="WDG68" s="11"/>
      <c r="WDH68" s="11"/>
      <c r="WDI68" s="11"/>
      <c r="WDJ68" s="11"/>
      <c r="WDK68" s="11"/>
      <c r="WDL68" s="11"/>
      <c r="WDM68" s="11"/>
      <c r="WDN68" s="11"/>
      <c r="WDO68" s="11"/>
      <c r="WDP68" s="11"/>
      <c r="WDQ68" s="11"/>
      <c r="WDR68" s="11"/>
      <c r="WDS68" s="11"/>
      <c r="WDT68" s="11"/>
      <c r="WDU68" s="11"/>
      <c r="WDV68" s="11"/>
      <c r="WDW68" s="11"/>
      <c r="WDX68" s="11"/>
      <c r="WDY68" s="11"/>
      <c r="WDZ68" s="11"/>
      <c r="WEA68" s="11"/>
      <c r="WEB68" s="11"/>
      <c r="WEC68" s="11"/>
      <c r="WED68" s="11"/>
      <c r="WEE68" s="11"/>
      <c r="WEF68" s="11"/>
      <c r="WEG68" s="11"/>
      <c r="WEH68" s="11"/>
      <c r="WEI68" s="11"/>
      <c r="WEJ68" s="11"/>
      <c r="WEK68" s="11"/>
      <c r="WEL68" s="11"/>
      <c r="WEM68" s="11"/>
      <c r="WEN68" s="11"/>
      <c r="WEO68" s="11"/>
      <c r="WEP68" s="11"/>
      <c r="WEQ68" s="11"/>
      <c r="WER68" s="11"/>
      <c r="WES68" s="11"/>
      <c r="WET68" s="11"/>
      <c r="WEU68" s="11"/>
      <c r="WEV68" s="11"/>
      <c r="WEW68" s="11"/>
      <c r="WEX68" s="11"/>
      <c r="WEY68" s="11"/>
      <c r="WEZ68" s="11"/>
      <c r="WFA68" s="11"/>
      <c r="WFB68" s="11"/>
      <c r="WFC68" s="11"/>
      <c r="WFD68" s="11"/>
      <c r="WFE68" s="11"/>
      <c r="WFF68" s="11"/>
      <c r="WFG68" s="11"/>
      <c r="WFH68" s="11"/>
      <c r="WFI68" s="11"/>
      <c r="WFJ68" s="11"/>
      <c r="WFK68" s="11"/>
      <c r="WFL68" s="11"/>
      <c r="WFM68" s="11"/>
      <c r="WFN68" s="11"/>
      <c r="WFO68" s="11"/>
      <c r="WFP68" s="11"/>
      <c r="WFQ68" s="11"/>
      <c r="WFR68" s="11"/>
      <c r="WFS68" s="11"/>
      <c r="WFT68" s="11"/>
      <c r="WFU68" s="11"/>
      <c r="WFV68" s="11"/>
      <c r="WFW68" s="11"/>
      <c r="WFX68" s="11"/>
      <c r="WFY68" s="11"/>
      <c r="WFZ68" s="11"/>
      <c r="WGA68" s="11"/>
      <c r="WGB68" s="11"/>
      <c r="WGC68" s="11"/>
      <c r="WGD68" s="11"/>
      <c r="WGE68" s="11"/>
      <c r="WGF68" s="11"/>
      <c r="WGG68" s="11"/>
      <c r="WGH68" s="11"/>
      <c r="WGI68" s="11"/>
      <c r="WGJ68" s="11"/>
      <c r="WGK68" s="11"/>
      <c r="WGL68" s="11"/>
      <c r="WGM68" s="11"/>
      <c r="WGN68" s="11"/>
      <c r="WGO68" s="11"/>
      <c r="WGP68" s="11"/>
      <c r="WGQ68" s="11"/>
      <c r="WGR68" s="11"/>
      <c r="WGS68" s="11"/>
      <c r="WGT68" s="11"/>
      <c r="WGU68" s="11"/>
      <c r="WGV68" s="11"/>
      <c r="WGW68" s="11"/>
      <c r="WGX68" s="11"/>
      <c r="WGY68" s="11"/>
      <c r="WGZ68" s="11"/>
      <c r="WHA68" s="11"/>
      <c r="WHB68" s="11"/>
      <c r="WHC68" s="11"/>
      <c r="WHD68" s="11"/>
      <c r="WHE68" s="11"/>
      <c r="WHF68" s="11"/>
      <c r="WHG68" s="11"/>
      <c r="WHH68" s="11"/>
      <c r="WHI68" s="11"/>
      <c r="WHJ68" s="11"/>
      <c r="WHK68" s="11"/>
      <c r="WHL68" s="11"/>
      <c r="WHM68" s="11"/>
      <c r="WHN68" s="11"/>
      <c r="WHO68" s="11"/>
      <c r="WHP68" s="11"/>
      <c r="WHQ68" s="11"/>
      <c r="WHR68" s="11"/>
      <c r="WHS68" s="11"/>
      <c r="WHT68" s="11"/>
      <c r="WHU68" s="11"/>
      <c r="WHV68" s="11"/>
      <c r="WHW68" s="11"/>
      <c r="WHX68" s="11"/>
      <c r="WHY68" s="11"/>
      <c r="WHZ68" s="11"/>
      <c r="WIA68" s="11"/>
      <c r="WIB68" s="11"/>
      <c r="WIC68" s="11"/>
      <c r="WID68" s="11"/>
      <c r="WIE68" s="11"/>
      <c r="WIF68" s="11"/>
      <c r="WIG68" s="11"/>
      <c r="WIH68" s="11"/>
      <c r="WII68" s="11"/>
      <c r="WIJ68" s="11"/>
      <c r="WIK68" s="11"/>
      <c r="WIL68" s="11"/>
      <c r="WIM68" s="11"/>
      <c r="WIN68" s="11"/>
      <c r="WIO68" s="11"/>
      <c r="WIP68" s="11"/>
      <c r="WIQ68" s="11"/>
      <c r="WIR68" s="11"/>
      <c r="WIS68" s="11"/>
      <c r="WIT68" s="11"/>
      <c r="WIU68" s="11"/>
      <c r="WIV68" s="11"/>
      <c r="WIW68" s="11"/>
      <c r="WIX68" s="11"/>
      <c r="WIY68" s="11"/>
      <c r="WIZ68" s="11"/>
      <c r="WJA68" s="11"/>
      <c r="WJB68" s="11"/>
      <c r="WJC68" s="11"/>
      <c r="WJD68" s="11"/>
      <c r="WJE68" s="11"/>
      <c r="WJF68" s="11"/>
      <c r="WJG68" s="11"/>
      <c r="WJH68" s="11"/>
      <c r="WJI68" s="11"/>
      <c r="WJJ68" s="11"/>
      <c r="WJK68" s="11"/>
      <c r="WJL68" s="11"/>
      <c r="WJM68" s="11"/>
      <c r="WJN68" s="11"/>
      <c r="WJO68" s="11"/>
      <c r="WJP68" s="11"/>
      <c r="WJQ68" s="11"/>
      <c r="WJR68" s="11"/>
      <c r="WJS68" s="11"/>
      <c r="WJT68" s="11"/>
      <c r="WJU68" s="11"/>
      <c r="WJV68" s="11"/>
      <c r="WJW68" s="11"/>
      <c r="WJX68" s="11"/>
      <c r="WJY68" s="11"/>
      <c r="WJZ68" s="11"/>
      <c r="WKA68" s="11"/>
      <c r="WKB68" s="11"/>
      <c r="WKC68" s="11"/>
      <c r="WKD68" s="11"/>
      <c r="WKE68" s="11"/>
      <c r="WKF68" s="11"/>
      <c r="WKG68" s="11"/>
      <c r="WKH68" s="11"/>
      <c r="WKI68" s="11"/>
      <c r="WKJ68" s="11"/>
      <c r="WKK68" s="11"/>
      <c r="WKL68" s="11"/>
      <c r="WKM68" s="11"/>
      <c r="WKN68" s="11"/>
      <c r="WKO68" s="11"/>
      <c r="WKP68" s="11"/>
      <c r="WKQ68" s="11"/>
      <c r="WKR68" s="11"/>
      <c r="WKS68" s="11"/>
      <c r="WKT68" s="11"/>
      <c r="WKU68" s="11"/>
      <c r="WKV68" s="11"/>
      <c r="WKW68" s="11"/>
      <c r="WKX68" s="11"/>
      <c r="WKY68" s="11"/>
      <c r="WKZ68" s="11"/>
      <c r="WLA68" s="11"/>
      <c r="WLB68" s="11"/>
      <c r="WLC68" s="11"/>
      <c r="WLD68" s="11"/>
      <c r="WLE68" s="11"/>
      <c r="WLF68" s="11"/>
      <c r="WLG68" s="11"/>
      <c r="WLH68" s="11"/>
      <c r="WLI68" s="11"/>
      <c r="WLJ68" s="11"/>
      <c r="WLK68" s="11"/>
      <c r="WLL68" s="11"/>
      <c r="WLM68" s="11"/>
      <c r="WLN68" s="11"/>
      <c r="WLO68" s="11"/>
      <c r="WLP68" s="11"/>
      <c r="WLQ68" s="11"/>
      <c r="WLR68" s="11"/>
      <c r="WLS68" s="11"/>
      <c r="WLT68" s="11"/>
      <c r="WLU68" s="11"/>
      <c r="WLV68" s="11"/>
      <c r="WLW68" s="11"/>
      <c r="WLX68" s="11"/>
      <c r="WLY68" s="11"/>
      <c r="WLZ68" s="11"/>
      <c r="WMA68" s="11"/>
      <c r="WMB68" s="11"/>
      <c r="WMC68" s="11"/>
      <c r="WMD68" s="11"/>
      <c r="WME68" s="11"/>
      <c r="WMF68" s="11"/>
      <c r="WMG68" s="11"/>
      <c r="WMH68" s="11"/>
      <c r="WMI68" s="11"/>
      <c r="WMJ68" s="11"/>
      <c r="WMK68" s="11"/>
      <c r="WML68" s="11"/>
      <c r="WMM68" s="11"/>
      <c r="WMN68" s="11"/>
      <c r="WMO68" s="11"/>
      <c r="WMP68" s="11"/>
      <c r="WMQ68" s="11"/>
      <c r="WMR68" s="11"/>
      <c r="WMS68" s="11"/>
      <c r="WMT68" s="11"/>
      <c r="WMU68" s="11"/>
      <c r="WMV68" s="11"/>
      <c r="WMW68" s="11"/>
      <c r="WMX68" s="11"/>
      <c r="WMY68" s="11"/>
      <c r="WMZ68" s="11"/>
      <c r="WNA68" s="11"/>
      <c r="WNB68" s="11"/>
      <c r="WNC68" s="11"/>
      <c r="WND68" s="11"/>
      <c r="WNE68" s="11"/>
      <c r="WNF68" s="11"/>
      <c r="WNG68" s="11"/>
      <c r="WNH68" s="11"/>
      <c r="WNI68" s="11"/>
      <c r="WNJ68" s="11"/>
      <c r="WNK68" s="11"/>
      <c r="WNL68" s="11"/>
      <c r="WNM68" s="11"/>
      <c r="WNN68" s="11"/>
      <c r="WNO68" s="11"/>
      <c r="WNP68" s="11"/>
      <c r="WNQ68" s="11"/>
      <c r="WNR68" s="11"/>
      <c r="WNS68" s="11"/>
      <c r="WNT68" s="11"/>
      <c r="WNU68" s="11"/>
      <c r="WNV68" s="11"/>
      <c r="WNW68" s="11"/>
      <c r="WNX68" s="11"/>
      <c r="WNY68" s="11"/>
      <c r="WNZ68" s="11"/>
      <c r="WOA68" s="11"/>
      <c r="WOB68" s="11"/>
      <c r="WOC68" s="11"/>
      <c r="WOD68" s="11"/>
      <c r="WOE68" s="11"/>
      <c r="WOF68" s="11"/>
      <c r="WOG68" s="11"/>
      <c r="WOH68" s="11"/>
      <c r="WOI68" s="11"/>
      <c r="WOJ68" s="11"/>
      <c r="WOK68" s="11"/>
      <c r="WOL68" s="11"/>
      <c r="WOM68" s="11"/>
      <c r="WON68" s="11"/>
      <c r="WOO68" s="11"/>
      <c r="WOP68" s="11"/>
      <c r="WOQ68" s="11"/>
      <c r="WOR68" s="11"/>
      <c r="WOS68" s="11"/>
      <c r="WOT68" s="11"/>
      <c r="WOU68" s="11"/>
      <c r="WOV68" s="11"/>
      <c r="WOW68" s="11"/>
      <c r="WOX68" s="11"/>
      <c r="WOY68" s="11"/>
      <c r="WOZ68" s="11"/>
      <c r="WPA68" s="11"/>
      <c r="WPB68" s="11"/>
      <c r="WPC68" s="11"/>
      <c r="WPD68" s="11"/>
      <c r="WPE68" s="11"/>
      <c r="WPF68" s="11"/>
      <c r="WPG68" s="11"/>
      <c r="WPH68" s="11"/>
      <c r="WPI68" s="11"/>
      <c r="WPJ68" s="11"/>
      <c r="WPK68" s="11"/>
      <c r="WPL68" s="11"/>
      <c r="WPM68" s="11"/>
      <c r="WPN68" s="11"/>
      <c r="WPO68" s="11"/>
      <c r="WPP68" s="11"/>
      <c r="WPQ68" s="11"/>
      <c r="WPR68" s="11"/>
      <c r="WPS68" s="11"/>
      <c r="WPT68" s="11"/>
      <c r="WPU68" s="11"/>
      <c r="WPV68" s="11"/>
      <c r="WPW68" s="11"/>
      <c r="WPX68" s="11"/>
      <c r="WPY68" s="11"/>
      <c r="WPZ68" s="11"/>
      <c r="WQA68" s="11"/>
      <c r="WQB68" s="11"/>
      <c r="WQC68" s="11"/>
      <c r="WQD68" s="11"/>
      <c r="WQE68" s="11"/>
      <c r="WQF68" s="11"/>
      <c r="WQG68" s="11"/>
      <c r="WQH68" s="11"/>
      <c r="WQI68" s="11"/>
      <c r="WQJ68" s="11"/>
      <c r="WQK68" s="11"/>
      <c r="WQL68" s="11"/>
      <c r="WQM68" s="11"/>
      <c r="WQN68" s="11"/>
      <c r="WQO68" s="11"/>
      <c r="WQP68" s="11"/>
      <c r="WQQ68" s="11"/>
      <c r="WQR68" s="11"/>
      <c r="WQS68" s="11"/>
      <c r="WQT68" s="11"/>
      <c r="WQU68" s="11"/>
      <c r="WQV68" s="11"/>
      <c r="WQW68" s="11"/>
      <c r="WQX68" s="11"/>
      <c r="WQY68" s="11"/>
      <c r="WQZ68" s="11"/>
      <c r="WRA68" s="11"/>
      <c r="WRB68" s="11"/>
      <c r="WRC68" s="11"/>
      <c r="WRD68" s="11"/>
      <c r="WRE68" s="11"/>
      <c r="WRF68" s="11"/>
      <c r="WRG68" s="11"/>
      <c r="WRH68" s="11"/>
      <c r="WRI68" s="11"/>
      <c r="WRJ68" s="11"/>
      <c r="WRK68" s="11"/>
      <c r="WRL68" s="11"/>
      <c r="WRM68" s="11"/>
      <c r="WRN68" s="11"/>
      <c r="WRO68" s="11"/>
      <c r="WRP68" s="11"/>
      <c r="WRQ68" s="11"/>
      <c r="WRR68" s="11"/>
      <c r="WRS68" s="11"/>
      <c r="WRT68" s="11"/>
      <c r="WRU68" s="11"/>
      <c r="WRV68" s="11"/>
      <c r="WRW68" s="11"/>
      <c r="WRX68" s="11"/>
      <c r="WRY68" s="11"/>
      <c r="WRZ68" s="11"/>
      <c r="WSA68" s="11"/>
      <c r="WSB68" s="11"/>
      <c r="WSC68" s="11"/>
      <c r="WSD68" s="11"/>
      <c r="WSE68" s="11"/>
      <c r="WSF68" s="11"/>
      <c r="WSG68" s="11"/>
      <c r="WSH68" s="11"/>
      <c r="WSI68" s="11"/>
      <c r="WSJ68" s="11"/>
      <c r="WSK68" s="11"/>
      <c r="WSL68" s="11"/>
      <c r="WSM68" s="11"/>
      <c r="WSN68" s="11"/>
      <c r="WSO68" s="11"/>
      <c r="WSP68" s="11"/>
      <c r="WSQ68" s="11"/>
      <c r="WSR68" s="11"/>
      <c r="WSS68" s="11"/>
      <c r="WST68" s="11"/>
      <c r="WSU68" s="11"/>
      <c r="WSV68" s="11"/>
      <c r="WSW68" s="11"/>
      <c r="WSX68" s="11"/>
      <c r="WSY68" s="11"/>
      <c r="WSZ68" s="11"/>
      <c r="WTA68" s="11"/>
      <c r="WTB68" s="11"/>
      <c r="WTC68" s="11"/>
      <c r="WTD68" s="11"/>
      <c r="WTE68" s="11"/>
      <c r="WTF68" s="11"/>
      <c r="WTG68" s="11"/>
      <c r="WTH68" s="11"/>
      <c r="WTI68" s="11"/>
      <c r="WTJ68" s="11"/>
      <c r="WTK68" s="11"/>
      <c r="WTL68" s="11"/>
      <c r="WTM68" s="11"/>
      <c r="WTN68" s="11"/>
      <c r="WTO68" s="11"/>
      <c r="WTP68" s="11"/>
      <c r="WTQ68" s="11"/>
      <c r="WTR68" s="11"/>
      <c r="WTS68" s="11"/>
      <c r="WTT68" s="11"/>
      <c r="WTU68" s="11"/>
      <c r="WTV68" s="11"/>
      <c r="WTW68" s="11"/>
      <c r="WTX68" s="11"/>
      <c r="WTY68" s="11"/>
      <c r="WTZ68" s="11"/>
      <c r="WUA68" s="11"/>
      <c r="WUB68" s="11"/>
      <c r="WUC68" s="11"/>
      <c r="WUD68" s="11"/>
      <c r="WUE68" s="11"/>
      <c r="WUF68" s="11"/>
      <c r="WUG68" s="11"/>
      <c r="WUH68" s="11"/>
      <c r="WUI68" s="11"/>
      <c r="WUJ68" s="11"/>
      <c r="WUK68" s="11"/>
      <c r="WUL68" s="11"/>
      <c r="WUM68" s="11"/>
      <c r="WUN68" s="11"/>
    </row>
    <row r="69" spans="1:16108" ht="13" x14ac:dyDescent="0.3">
      <c r="A69" s="378"/>
      <c r="B69" s="758"/>
      <c r="C69" s="758"/>
      <c r="D69" s="758"/>
      <c r="E69" s="758"/>
      <c r="F69" s="758"/>
      <c r="G69" s="758"/>
      <c r="H69" s="758"/>
      <c r="I69" s="758"/>
      <c r="J69" s="758"/>
      <c r="K69" s="758"/>
      <c r="L69" s="758"/>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c r="AMM69" s="11"/>
      <c r="AMN69" s="11"/>
      <c r="AMO69" s="11"/>
      <c r="AMP69" s="11"/>
      <c r="AMQ69" s="11"/>
      <c r="AMR69" s="11"/>
      <c r="AMS69" s="11"/>
      <c r="AMT69" s="11"/>
      <c r="AMU69" s="11"/>
      <c r="AMV69" s="11"/>
      <c r="AMW69" s="11"/>
      <c r="AMX69" s="11"/>
      <c r="AMY69" s="11"/>
      <c r="AMZ69" s="11"/>
      <c r="ANA69" s="11"/>
      <c r="ANB69" s="11"/>
      <c r="ANC69" s="11"/>
      <c r="AND69" s="11"/>
      <c r="ANE69" s="11"/>
      <c r="ANF69" s="11"/>
      <c r="ANG69" s="11"/>
      <c r="ANH69" s="11"/>
      <c r="ANI69" s="11"/>
      <c r="ANJ69" s="11"/>
      <c r="ANK69" s="11"/>
      <c r="ANL69" s="11"/>
      <c r="ANM69" s="11"/>
      <c r="ANN69" s="11"/>
      <c r="ANO69" s="11"/>
      <c r="ANP69" s="11"/>
      <c r="ANQ69" s="11"/>
      <c r="ANR69" s="11"/>
      <c r="ANS69" s="11"/>
      <c r="ANT69" s="11"/>
      <c r="ANU69" s="11"/>
      <c r="ANV69" s="11"/>
      <c r="ANW69" s="11"/>
      <c r="ANX69" s="11"/>
      <c r="ANY69" s="11"/>
      <c r="ANZ69" s="11"/>
      <c r="AOA69" s="11"/>
      <c r="AOB69" s="11"/>
      <c r="AOC69" s="11"/>
      <c r="AOD69" s="11"/>
      <c r="AOE69" s="11"/>
      <c r="AOF69" s="11"/>
      <c r="AOG69" s="11"/>
      <c r="AOH69" s="11"/>
      <c r="AOI69" s="11"/>
      <c r="AOJ69" s="11"/>
      <c r="AOK69" s="11"/>
      <c r="AOL69" s="11"/>
      <c r="AOM69" s="11"/>
      <c r="AON69" s="11"/>
      <c r="AOO69" s="11"/>
      <c r="AOP69" s="11"/>
      <c r="AOQ69" s="11"/>
      <c r="AOR69" s="11"/>
      <c r="AOS69" s="11"/>
      <c r="AOT69" s="11"/>
      <c r="AOU69" s="11"/>
      <c r="AOV69" s="11"/>
      <c r="AOW69" s="11"/>
      <c r="AOX69" s="11"/>
      <c r="AOY69" s="11"/>
      <c r="AOZ69" s="11"/>
      <c r="APA69" s="11"/>
      <c r="APB69" s="11"/>
      <c r="APC69" s="11"/>
      <c r="APD69" s="11"/>
      <c r="APE69" s="11"/>
      <c r="APF69" s="11"/>
      <c r="APG69" s="11"/>
      <c r="APH69" s="11"/>
      <c r="API69" s="11"/>
      <c r="APJ69" s="11"/>
      <c r="APK69" s="11"/>
      <c r="APL69" s="11"/>
      <c r="APM69" s="11"/>
      <c r="APN69" s="11"/>
      <c r="APO69" s="11"/>
      <c r="APP69" s="11"/>
      <c r="APQ69" s="11"/>
      <c r="APR69" s="11"/>
      <c r="APS69" s="11"/>
      <c r="APT69" s="11"/>
      <c r="APU69" s="11"/>
      <c r="APV69" s="11"/>
      <c r="APW69" s="11"/>
      <c r="APX69" s="11"/>
      <c r="APY69" s="11"/>
      <c r="APZ69" s="11"/>
      <c r="AQA69" s="11"/>
      <c r="AQB69" s="11"/>
      <c r="AQC69" s="11"/>
      <c r="AQD69" s="11"/>
      <c r="AQE69" s="11"/>
      <c r="AQF69" s="11"/>
      <c r="AQG69" s="11"/>
      <c r="AQH69" s="11"/>
      <c r="AQI69" s="11"/>
      <c r="AQJ69" s="11"/>
      <c r="AQK69" s="11"/>
      <c r="AQL69" s="11"/>
      <c r="AQM69" s="11"/>
      <c r="AQN69" s="11"/>
      <c r="AQO69" s="11"/>
      <c r="AQP69" s="11"/>
      <c r="AQQ69" s="11"/>
      <c r="AQR69" s="11"/>
      <c r="AQS69" s="11"/>
      <c r="AQT69" s="11"/>
      <c r="AQU69" s="11"/>
      <c r="AQV69" s="11"/>
      <c r="AQW69" s="11"/>
      <c r="AQX69" s="11"/>
      <c r="AQY69" s="11"/>
      <c r="AQZ69" s="11"/>
      <c r="ARA69" s="11"/>
      <c r="ARB69" s="11"/>
      <c r="ARC69" s="11"/>
      <c r="ARD69" s="11"/>
      <c r="ARE69" s="11"/>
      <c r="ARF69" s="11"/>
      <c r="ARG69" s="11"/>
      <c r="ARH69" s="11"/>
      <c r="ARI69" s="11"/>
      <c r="ARJ69" s="11"/>
      <c r="ARK69" s="11"/>
      <c r="ARL69" s="11"/>
      <c r="ARM69" s="11"/>
      <c r="ARN69" s="11"/>
      <c r="ARO69" s="11"/>
      <c r="ARP69" s="11"/>
      <c r="ARQ69" s="11"/>
      <c r="ARR69" s="11"/>
      <c r="ARS69" s="11"/>
      <c r="ART69" s="11"/>
      <c r="ARU69" s="11"/>
      <c r="ARV69" s="11"/>
      <c r="ARW69" s="11"/>
      <c r="ARX69" s="11"/>
      <c r="ARY69" s="11"/>
      <c r="ARZ69" s="11"/>
      <c r="ASA69" s="11"/>
      <c r="ASB69" s="11"/>
      <c r="ASC69" s="11"/>
      <c r="ASD69" s="11"/>
      <c r="ASE69" s="11"/>
      <c r="ASF69" s="11"/>
      <c r="ASG69" s="11"/>
      <c r="ASH69" s="11"/>
      <c r="ASI69" s="11"/>
      <c r="ASJ69" s="11"/>
      <c r="ASK69" s="11"/>
      <c r="ASL69" s="11"/>
      <c r="ASM69" s="11"/>
      <c r="ASN69" s="11"/>
      <c r="ASO69" s="11"/>
      <c r="ASP69" s="11"/>
      <c r="ASQ69" s="11"/>
      <c r="ASR69" s="11"/>
      <c r="ASS69" s="11"/>
      <c r="AST69" s="11"/>
      <c r="ASU69" s="11"/>
      <c r="ASV69" s="11"/>
      <c r="ASW69" s="11"/>
      <c r="ASX69" s="11"/>
      <c r="ASY69" s="11"/>
      <c r="ASZ69" s="11"/>
      <c r="ATA69" s="11"/>
      <c r="ATB69" s="11"/>
      <c r="ATC69" s="11"/>
      <c r="ATD69" s="11"/>
      <c r="ATE69" s="11"/>
      <c r="ATF69" s="11"/>
      <c r="ATG69" s="11"/>
      <c r="ATH69" s="11"/>
      <c r="ATI69" s="11"/>
      <c r="ATJ69" s="11"/>
      <c r="ATK69" s="11"/>
      <c r="ATL69" s="11"/>
      <c r="ATM69" s="11"/>
      <c r="ATN69" s="11"/>
      <c r="ATO69" s="11"/>
      <c r="ATP69" s="11"/>
      <c r="ATQ69" s="11"/>
      <c r="ATR69" s="11"/>
      <c r="ATS69" s="11"/>
      <c r="ATT69" s="11"/>
      <c r="ATU69" s="11"/>
      <c r="ATV69" s="11"/>
      <c r="ATW69" s="11"/>
      <c r="ATX69" s="11"/>
      <c r="ATY69" s="11"/>
      <c r="ATZ69" s="11"/>
      <c r="AUA69" s="11"/>
      <c r="AUB69" s="11"/>
      <c r="AUC69" s="11"/>
      <c r="AUD69" s="11"/>
      <c r="AUE69" s="11"/>
      <c r="AUF69" s="11"/>
      <c r="AUG69" s="11"/>
      <c r="AUH69" s="11"/>
      <c r="AUI69" s="11"/>
      <c r="AUJ69" s="11"/>
      <c r="AUK69" s="11"/>
      <c r="AUL69" s="11"/>
      <c r="AUM69" s="11"/>
      <c r="AUN69" s="11"/>
      <c r="AUO69" s="11"/>
      <c r="AUP69" s="11"/>
      <c r="AUQ69" s="11"/>
      <c r="AUR69" s="11"/>
      <c r="AUS69" s="11"/>
      <c r="AUT69" s="11"/>
      <c r="AUU69" s="11"/>
      <c r="AUV69" s="11"/>
      <c r="AUW69" s="11"/>
      <c r="AUX69" s="11"/>
      <c r="AUY69" s="11"/>
      <c r="AUZ69" s="11"/>
      <c r="AVA69" s="11"/>
      <c r="AVB69" s="11"/>
      <c r="AVC69" s="11"/>
      <c r="AVD69" s="11"/>
      <c r="AVE69" s="11"/>
      <c r="AVF69" s="11"/>
      <c r="AVG69" s="11"/>
      <c r="AVH69" s="11"/>
      <c r="AVI69" s="11"/>
      <c r="AVJ69" s="11"/>
      <c r="AVK69" s="11"/>
      <c r="AVL69" s="11"/>
      <c r="AVM69" s="11"/>
      <c r="AVN69" s="11"/>
      <c r="AVO69" s="11"/>
      <c r="AVP69" s="11"/>
      <c r="AVQ69" s="11"/>
      <c r="AVR69" s="11"/>
      <c r="AVS69" s="11"/>
      <c r="AVT69" s="11"/>
      <c r="AVU69" s="11"/>
      <c r="AVV69" s="11"/>
      <c r="AVW69" s="11"/>
      <c r="AVX69" s="11"/>
      <c r="AVY69" s="11"/>
      <c r="AVZ69" s="11"/>
      <c r="AWA69" s="11"/>
      <c r="AWB69" s="11"/>
      <c r="AWC69" s="11"/>
      <c r="AWD69" s="11"/>
      <c r="AWE69" s="11"/>
      <c r="AWF69" s="11"/>
      <c r="AWG69" s="11"/>
      <c r="AWH69" s="11"/>
      <c r="AWI69" s="11"/>
      <c r="AWJ69" s="11"/>
      <c r="AWK69" s="11"/>
      <c r="AWL69" s="11"/>
      <c r="AWM69" s="11"/>
      <c r="AWN69" s="11"/>
      <c r="AWO69" s="11"/>
      <c r="AWP69" s="11"/>
      <c r="AWQ69" s="11"/>
      <c r="AWR69" s="11"/>
      <c r="AWS69" s="11"/>
      <c r="AWT69" s="11"/>
      <c r="AWU69" s="11"/>
      <c r="AWV69" s="11"/>
      <c r="AWW69" s="11"/>
      <c r="AWX69" s="11"/>
      <c r="AWY69" s="11"/>
      <c r="AWZ69" s="11"/>
      <c r="AXA69" s="11"/>
      <c r="AXB69" s="11"/>
      <c r="AXC69" s="11"/>
      <c r="AXD69" s="11"/>
      <c r="AXE69" s="11"/>
      <c r="AXF69" s="11"/>
      <c r="AXG69" s="11"/>
      <c r="AXH69" s="11"/>
      <c r="AXI69" s="11"/>
      <c r="AXJ69" s="11"/>
      <c r="AXK69" s="11"/>
      <c r="AXL69" s="11"/>
      <c r="AXM69" s="11"/>
      <c r="AXN69" s="11"/>
      <c r="AXO69" s="11"/>
      <c r="AXP69" s="11"/>
      <c r="AXQ69" s="11"/>
      <c r="AXR69" s="11"/>
      <c r="AXS69" s="11"/>
      <c r="AXT69" s="11"/>
      <c r="AXU69" s="11"/>
      <c r="AXV69" s="11"/>
      <c r="AXW69" s="11"/>
      <c r="AXX69" s="11"/>
      <c r="AXY69" s="11"/>
      <c r="AXZ69" s="11"/>
      <c r="AYA69" s="11"/>
      <c r="AYB69" s="11"/>
      <c r="AYC69" s="11"/>
      <c r="AYD69" s="11"/>
      <c r="AYE69" s="11"/>
      <c r="AYF69" s="11"/>
      <c r="AYG69" s="11"/>
      <c r="AYH69" s="11"/>
      <c r="AYI69" s="11"/>
      <c r="AYJ69" s="11"/>
      <c r="AYK69" s="11"/>
      <c r="AYL69" s="11"/>
      <c r="AYM69" s="11"/>
      <c r="AYN69" s="11"/>
      <c r="AYO69" s="11"/>
      <c r="AYP69" s="11"/>
      <c r="AYQ69" s="11"/>
      <c r="AYR69" s="11"/>
      <c r="AYS69" s="11"/>
      <c r="AYT69" s="11"/>
      <c r="AYU69" s="11"/>
      <c r="AYV69" s="11"/>
      <c r="AYW69" s="11"/>
      <c r="AYX69" s="11"/>
      <c r="AYY69" s="11"/>
      <c r="AYZ69" s="11"/>
      <c r="AZA69" s="11"/>
      <c r="AZB69" s="11"/>
      <c r="AZC69" s="11"/>
      <c r="AZD69" s="11"/>
      <c r="AZE69" s="11"/>
      <c r="AZF69" s="11"/>
      <c r="AZG69" s="11"/>
      <c r="AZH69" s="11"/>
      <c r="AZI69" s="11"/>
      <c r="AZJ69" s="11"/>
      <c r="AZK69" s="11"/>
      <c r="AZL69" s="11"/>
      <c r="AZM69" s="11"/>
      <c r="AZN69" s="11"/>
      <c r="AZO69" s="11"/>
      <c r="AZP69" s="11"/>
      <c r="AZQ69" s="11"/>
      <c r="AZR69" s="11"/>
      <c r="AZS69" s="11"/>
      <c r="AZT69" s="11"/>
      <c r="AZU69" s="11"/>
      <c r="AZV69" s="11"/>
      <c r="AZW69" s="11"/>
      <c r="AZX69" s="11"/>
      <c r="AZY69" s="11"/>
      <c r="AZZ69" s="11"/>
      <c r="BAA69" s="11"/>
      <c r="BAB69" s="11"/>
      <c r="BAC69" s="11"/>
      <c r="BAD69" s="11"/>
      <c r="BAE69" s="11"/>
      <c r="BAF69" s="11"/>
      <c r="BAG69" s="11"/>
      <c r="BAH69" s="11"/>
      <c r="BAI69" s="11"/>
      <c r="BAJ69" s="11"/>
      <c r="BAK69" s="11"/>
      <c r="BAL69" s="11"/>
      <c r="BAM69" s="11"/>
      <c r="BAN69" s="11"/>
      <c r="BAO69" s="11"/>
      <c r="BAP69" s="11"/>
      <c r="BAQ69" s="11"/>
      <c r="BAR69" s="11"/>
      <c r="BAS69" s="11"/>
      <c r="BAT69" s="11"/>
      <c r="BAU69" s="11"/>
      <c r="BAV69" s="11"/>
      <c r="BAW69" s="11"/>
      <c r="BAX69" s="11"/>
      <c r="BAY69" s="11"/>
      <c r="BAZ69" s="11"/>
      <c r="BBA69" s="11"/>
      <c r="BBB69" s="11"/>
      <c r="BBC69" s="11"/>
      <c r="BBD69" s="11"/>
      <c r="BBE69" s="11"/>
      <c r="BBF69" s="11"/>
      <c r="BBG69" s="11"/>
      <c r="BBH69" s="11"/>
      <c r="BBI69" s="11"/>
      <c r="BBJ69" s="11"/>
      <c r="BBK69" s="11"/>
      <c r="BBL69" s="11"/>
      <c r="BBM69" s="11"/>
      <c r="BBN69" s="11"/>
      <c r="BBO69" s="11"/>
      <c r="BBP69" s="11"/>
      <c r="BBQ69" s="11"/>
      <c r="BBR69" s="11"/>
      <c r="BBS69" s="11"/>
      <c r="BBT69" s="11"/>
      <c r="BBU69" s="11"/>
      <c r="BBV69" s="11"/>
      <c r="BBW69" s="11"/>
      <c r="BBX69" s="11"/>
      <c r="BBY69" s="11"/>
      <c r="BBZ69" s="11"/>
      <c r="BCA69" s="11"/>
      <c r="BCB69" s="11"/>
      <c r="BCC69" s="11"/>
      <c r="BCD69" s="11"/>
      <c r="BCE69" s="11"/>
      <c r="BCF69" s="11"/>
      <c r="BCG69" s="11"/>
      <c r="BCH69" s="11"/>
      <c r="BCI69" s="11"/>
      <c r="BCJ69" s="11"/>
      <c r="BCK69" s="11"/>
      <c r="BCL69" s="11"/>
      <c r="BCM69" s="11"/>
      <c r="BCN69" s="11"/>
      <c r="BCO69" s="11"/>
      <c r="BCP69" s="11"/>
      <c r="BCQ69" s="11"/>
      <c r="BCR69" s="11"/>
      <c r="BCS69" s="11"/>
      <c r="BCT69" s="11"/>
      <c r="BCU69" s="11"/>
      <c r="BCV69" s="11"/>
      <c r="BCW69" s="11"/>
      <c r="BCX69" s="11"/>
      <c r="BCY69" s="11"/>
      <c r="BCZ69" s="11"/>
      <c r="BDA69" s="11"/>
      <c r="BDB69" s="11"/>
      <c r="BDC69" s="11"/>
      <c r="BDD69" s="11"/>
      <c r="BDE69" s="11"/>
      <c r="BDF69" s="11"/>
      <c r="BDG69" s="11"/>
      <c r="BDH69" s="11"/>
      <c r="BDI69" s="11"/>
      <c r="BDJ69" s="11"/>
      <c r="BDK69" s="11"/>
      <c r="BDL69" s="11"/>
      <c r="BDM69" s="11"/>
      <c r="BDN69" s="11"/>
      <c r="BDO69" s="11"/>
      <c r="BDP69" s="11"/>
      <c r="BDQ69" s="11"/>
      <c r="BDR69" s="11"/>
      <c r="BDS69" s="11"/>
      <c r="BDT69" s="11"/>
      <c r="BDU69" s="11"/>
      <c r="BDV69" s="11"/>
      <c r="BDW69" s="11"/>
      <c r="BDX69" s="11"/>
      <c r="BDY69" s="11"/>
      <c r="BDZ69" s="11"/>
      <c r="BEA69" s="11"/>
      <c r="BEB69" s="11"/>
      <c r="BEC69" s="11"/>
      <c r="BED69" s="11"/>
      <c r="BEE69" s="11"/>
      <c r="BEF69" s="11"/>
      <c r="BEG69" s="11"/>
      <c r="BEH69" s="11"/>
      <c r="BEI69" s="11"/>
      <c r="BEJ69" s="11"/>
      <c r="BEK69" s="11"/>
      <c r="BEL69" s="11"/>
      <c r="BEM69" s="11"/>
      <c r="BEN69" s="11"/>
      <c r="BEO69" s="11"/>
      <c r="BEP69" s="11"/>
      <c r="BEQ69" s="11"/>
      <c r="BER69" s="11"/>
      <c r="BES69" s="11"/>
      <c r="BET69" s="11"/>
      <c r="BEU69" s="11"/>
      <c r="BEV69" s="11"/>
      <c r="BEW69" s="11"/>
      <c r="BEX69" s="11"/>
      <c r="BEY69" s="11"/>
      <c r="BEZ69" s="11"/>
      <c r="BFA69" s="11"/>
      <c r="BFB69" s="11"/>
      <c r="BFC69" s="11"/>
      <c r="BFD69" s="11"/>
      <c r="BFE69" s="11"/>
      <c r="BFF69" s="11"/>
      <c r="BFG69" s="11"/>
      <c r="BFH69" s="11"/>
      <c r="BFI69" s="11"/>
      <c r="BFJ69" s="11"/>
      <c r="BFK69" s="11"/>
      <c r="BFL69" s="11"/>
      <c r="BFM69" s="11"/>
      <c r="BFN69" s="11"/>
      <c r="BFO69" s="11"/>
      <c r="BFP69" s="11"/>
      <c r="BFQ69" s="11"/>
      <c r="BFR69" s="11"/>
      <c r="BFS69" s="11"/>
      <c r="BFT69" s="11"/>
      <c r="BFU69" s="11"/>
      <c r="BFV69" s="11"/>
      <c r="BFW69" s="11"/>
      <c r="BFX69" s="11"/>
      <c r="BFY69" s="11"/>
      <c r="BFZ69" s="11"/>
      <c r="BGA69" s="11"/>
      <c r="BGB69" s="11"/>
      <c r="BGC69" s="11"/>
      <c r="BGD69" s="11"/>
      <c r="BGE69" s="11"/>
      <c r="BGF69" s="11"/>
      <c r="BGG69" s="11"/>
      <c r="BGH69" s="11"/>
      <c r="BGI69" s="11"/>
      <c r="BGJ69" s="11"/>
      <c r="BGK69" s="11"/>
      <c r="BGL69" s="11"/>
      <c r="BGM69" s="11"/>
      <c r="BGN69" s="11"/>
      <c r="BGO69" s="11"/>
      <c r="BGP69" s="11"/>
      <c r="BGQ69" s="11"/>
      <c r="BGR69" s="11"/>
      <c r="BGS69" s="11"/>
      <c r="BGT69" s="11"/>
      <c r="BGU69" s="11"/>
      <c r="BGV69" s="11"/>
      <c r="BGW69" s="11"/>
      <c r="BGX69" s="11"/>
      <c r="BGY69" s="11"/>
      <c r="BGZ69" s="11"/>
      <c r="BHA69" s="11"/>
      <c r="BHB69" s="11"/>
      <c r="BHC69" s="11"/>
      <c r="BHD69" s="11"/>
      <c r="BHE69" s="11"/>
      <c r="BHF69" s="11"/>
      <c r="BHG69" s="11"/>
      <c r="BHH69" s="11"/>
      <c r="BHI69" s="11"/>
      <c r="BHJ69" s="11"/>
      <c r="BHK69" s="11"/>
      <c r="BHL69" s="11"/>
      <c r="BHM69" s="11"/>
      <c r="BHN69" s="11"/>
      <c r="BHO69" s="11"/>
      <c r="BHP69" s="11"/>
      <c r="BHQ69" s="11"/>
      <c r="BHR69" s="11"/>
      <c r="BHS69" s="11"/>
      <c r="BHT69" s="11"/>
      <c r="BHU69" s="11"/>
      <c r="BHV69" s="11"/>
      <c r="BHW69" s="11"/>
      <c r="BHX69" s="11"/>
      <c r="BHY69" s="11"/>
      <c r="BHZ69" s="11"/>
      <c r="BIA69" s="11"/>
      <c r="BIB69" s="11"/>
      <c r="BIC69" s="11"/>
      <c r="BID69" s="11"/>
      <c r="BIE69" s="11"/>
      <c r="BIF69" s="11"/>
      <c r="BIG69" s="11"/>
      <c r="BIH69" s="11"/>
      <c r="BII69" s="11"/>
      <c r="BIJ69" s="11"/>
      <c r="BIK69" s="11"/>
      <c r="BIL69" s="11"/>
      <c r="BIM69" s="11"/>
      <c r="BIN69" s="11"/>
      <c r="BIO69" s="11"/>
      <c r="BIP69" s="11"/>
      <c r="BIQ69" s="11"/>
      <c r="BIR69" s="11"/>
      <c r="BIS69" s="11"/>
      <c r="BIT69" s="11"/>
      <c r="BIU69" s="11"/>
      <c r="BIV69" s="11"/>
      <c r="BIW69" s="11"/>
      <c r="BIX69" s="11"/>
      <c r="BIY69" s="11"/>
      <c r="BIZ69" s="11"/>
      <c r="BJA69" s="11"/>
      <c r="BJB69" s="11"/>
      <c r="BJC69" s="11"/>
      <c r="BJD69" s="11"/>
      <c r="BJE69" s="11"/>
      <c r="BJF69" s="11"/>
      <c r="BJG69" s="11"/>
      <c r="BJH69" s="11"/>
      <c r="BJI69" s="11"/>
      <c r="BJJ69" s="11"/>
      <c r="BJK69" s="11"/>
      <c r="BJL69" s="11"/>
      <c r="BJM69" s="11"/>
      <c r="BJN69" s="11"/>
      <c r="BJO69" s="11"/>
      <c r="BJP69" s="11"/>
      <c r="BJQ69" s="11"/>
      <c r="BJR69" s="11"/>
      <c r="BJS69" s="11"/>
      <c r="BJT69" s="11"/>
      <c r="BJU69" s="11"/>
      <c r="BJV69" s="11"/>
      <c r="BJW69" s="11"/>
      <c r="BJX69" s="11"/>
      <c r="BJY69" s="11"/>
      <c r="BJZ69" s="11"/>
      <c r="BKA69" s="11"/>
      <c r="BKB69" s="11"/>
      <c r="BKC69" s="11"/>
      <c r="BKD69" s="11"/>
      <c r="BKE69" s="11"/>
      <c r="BKF69" s="11"/>
      <c r="BKG69" s="11"/>
      <c r="BKH69" s="11"/>
      <c r="BKI69" s="11"/>
      <c r="BKJ69" s="11"/>
      <c r="BKK69" s="11"/>
      <c r="BKL69" s="11"/>
      <c r="BKM69" s="11"/>
      <c r="BKN69" s="11"/>
      <c r="BKO69" s="11"/>
      <c r="BKP69" s="11"/>
      <c r="BKQ69" s="11"/>
      <c r="BKR69" s="11"/>
      <c r="BKS69" s="11"/>
      <c r="BKT69" s="11"/>
      <c r="BKU69" s="11"/>
      <c r="BKV69" s="11"/>
      <c r="BKW69" s="11"/>
      <c r="BKX69" s="11"/>
      <c r="BKY69" s="11"/>
      <c r="BKZ69" s="11"/>
      <c r="BLA69" s="11"/>
      <c r="BLB69" s="11"/>
      <c r="BLC69" s="11"/>
      <c r="BLD69" s="11"/>
      <c r="BLE69" s="11"/>
      <c r="BLF69" s="11"/>
      <c r="BLG69" s="11"/>
      <c r="BLH69" s="11"/>
      <c r="BLI69" s="11"/>
      <c r="BLJ69" s="11"/>
      <c r="BLK69" s="11"/>
      <c r="BLL69" s="11"/>
      <c r="BLM69" s="11"/>
      <c r="BLN69" s="11"/>
      <c r="BLO69" s="11"/>
      <c r="BLP69" s="11"/>
      <c r="BLQ69" s="11"/>
      <c r="BLR69" s="11"/>
      <c r="BLS69" s="11"/>
      <c r="BLT69" s="11"/>
      <c r="BLU69" s="11"/>
      <c r="BLV69" s="11"/>
      <c r="BLW69" s="11"/>
      <c r="BLX69" s="11"/>
      <c r="BLY69" s="11"/>
      <c r="BLZ69" s="11"/>
      <c r="BMA69" s="11"/>
      <c r="BMB69" s="11"/>
      <c r="BMC69" s="11"/>
      <c r="BMD69" s="11"/>
      <c r="BME69" s="11"/>
      <c r="BMF69" s="11"/>
      <c r="BMG69" s="11"/>
      <c r="BMH69" s="11"/>
      <c r="BMI69" s="11"/>
      <c r="BMJ69" s="11"/>
      <c r="BMK69" s="11"/>
      <c r="BML69" s="11"/>
      <c r="BMM69" s="11"/>
      <c r="BMN69" s="11"/>
      <c r="BMO69" s="11"/>
      <c r="BMP69" s="11"/>
      <c r="BMQ69" s="11"/>
      <c r="BMR69" s="11"/>
      <c r="BMS69" s="11"/>
      <c r="BMT69" s="11"/>
      <c r="BMU69" s="11"/>
      <c r="BMV69" s="11"/>
      <c r="BMW69" s="11"/>
      <c r="BMX69" s="11"/>
      <c r="BMY69" s="11"/>
      <c r="BMZ69" s="11"/>
      <c r="BNA69" s="11"/>
      <c r="BNB69" s="11"/>
      <c r="BNC69" s="11"/>
      <c r="BND69" s="11"/>
      <c r="BNE69" s="11"/>
      <c r="BNF69" s="11"/>
      <c r="BNG69" s="11"/>
      <c r="BNH69" s="11"/>
      <c r="BNI69" s="11"/>
      <c r="BNJ69" s="11"/>
      <c r="BNK69" s="11"/>
      <c r="BNL69" s="11"/>
      <c r="BNM69" s="11"/>
      <c r="BNN69" s="11"/>
      <c r="BNO69" s="11"/>
      <c r="BNP69" s="11"/>
      <c r="BNQ69" s="11"/>
      <c r="BNR69" s="11"/>
      <c r="BNS69" s="11"/>
      <c r="BNT69" s="11"/>
      <c r="BNU69" s="11"/>
      <c r="BNV69" s="11"/>
      <c r="BNW69" s="11"/>
      <c r="BNX69" s="11"/>
      <c r="BNY69" s="11"/>
      <c r="BNZ69" s="11"/>
      <c r="BOA69" s="11"/>
      <c r="BOB69" s="11"/>
      <c r="BOC69" s="11"/>
      <c r="BOD69" s="11"/>
      <c r="BOE69" s="11"/>
      <c r="BOF69" s="11"/>
      <c r="BOG69" s="11"/>
      <c r="BOH69" s="11"/>
      <c r="BOI69" s="11"/>
      <c r="BOJ69" s="11"/>
      <c r="BOK69" s="11"/>
      <c r="BOL69" s="11"/>
      <c r="BOM69" s="11"/>
      <c r="BON69" s="11"/>
      <c r="BOO69" s="11"/>
      <c r="BOP69" s="11"/>
      <c r="BOQ69" s="11"/>
      <c r="BOR69" s="11"/>
      <c r="BOS69" s="11"/>
      <c r="BOT69" s="11"/>
      <c r="BOU69" s="11"/>
      <c r="BOV69" s="11"/>
      <c r="BOW69" s="11"/>
      <c r="BOX69" s="11"/>
      <c r="BOY69" s="11"/>
      <c r="BOZ69" s="11"/>
      <c r="BPA69" s="11"/>
      <c r="BPB69" s="11"/>
      <c r="BPC69" s="11"/>
      <c r="BPD69" s="11"/>
      <c r="BPE69" s="11"/>
      <c r="BPF69" s="11"/>
      <c r="BPG69" s="11"/>
      <c r="BPH69" s="11"/>
      <c r="BPI69" s="11"/>
      <c r="BPJ69" s="11"/>
      <c r="BPK69" s="11"/>
      <c r="BPL69" s="11"/>
      <c r="BPM69" s="11"/>
      <c r="BPN69" s="11"/>
      <c r="BPO69" s="11"/>
      <c r="BPP69" s="11"/>
      <c r="BPQ69" s="11"/>
      <c r="BPR69" s="11"/>
      <c r="BPS69" s="11"/>
      <c r="BPT69" s="11"/>
      <c r="BPU69" s="11"/>
      <c r="BPV69" s="11"/>
      <c r="BPW69" s="11"/>
      <c r="BPX69" s="11"/>
      <c r="BPY69" s="11"/>
      <c r="BPZ69" s="11"/>
      <c r="BQA69" s="11"/>
      <c r="BQB69" s="11"/>
      <c r="BQC69" s="11"/>
      <c r="BQD69" s="11"/>
      <c r="BQE69" s="11"/>
      <c r="BQF69" s="11"/>
      <c r="BQG69" s="11"/>
      <c r="BQH69" s="11"/>
      <c r="BQI69" s="11"/>
      <c r="BQJ69" s="11"/>
      <c r="BQK69" s="11"/>
      <c r="BQL69" s="11"/>
      <c r="BQM69" s="11"/>
      <c r="BQN69" s="11"/>
      <c r="BQO69" s="11"/>
      <c r="BQP69" s="11"/>
      <c r="BQQ69" s="11"/>
      <c r="BQR69" s="11"/>
      <c r="BQS69" s="11"/>
      <c r="BQT69" s="11"/>
      <c r="BQU69" s="11"/>
      <c r="BQV69" s="11"/>
      <c r="BQW69" s="11"/>
      <c r="BQX69" s="11"/>
      <c r="BQY69" s="11"/>
      <c r="BQZ69" s="11"/>
      <c r="BRA69" s="11"/>
      <c r="BRB69" s="11"/>
      <c r="BRC69" s="11"/>
      <c r="BRD69" s="11"/>
      <c r="BRE69" s="11"/>
      <c r="BRF69" s="11"/>
      <c r="BRG69" s="11"/>
      <c r="BRH69" s="11"/>
      <c r="BRI69" s="11"/>
      <c r="BRJ69" s="11"/>
      <c r="BRK69" s="11"/>
      <c r="BRL69" s="11"/>
      <c r="BRM69" s="11"/>
      <c r="BRN69" s="11"/>
      <c r="BRO69" s="11"/>
      <c r="BRP69" s="11"/>
      <c r="BRQ69" s="11"/>
      <c r="BRR69" s="11"/>
      <c r="BRS69" s="11"/>
      <c r="BRT69" s="11"/>
      <c r="BRU69" s="11"/>
      <c r="BRV69" s="11"/>
      <c r="BRW69" s="11"/>
      <c r="BRX69" s="11"/>
      <c r="BRY69" s="11"/>
      <c r="BRZ69" s="11"/>
      <c r="BSA69" s="11"/>
      <c r="BSB69" s="11"/>
      <c r="BSC69" s="11"/>
      <c r="BSD69" s="11"/>
      <c r="BSE69" s="11"/>
      <c r="BSF69" s="11"/>
      <c r="BSG69" s="11"/>
      <c r="BSH69" s="11"/>
      <c r="BSI69" s="11"/>
      <c r="BSJ69" s="11"/>
      <c r="BSK69" s="11"/>
      <c r="BSL69" s="11"/>
      <c r="BSM69" s="11"/>
      <c r="BSN69" s="11"/>
      <c r="BSO69" s="11"/>
      <c r="BSP69" s="11"/>
      <c r="BSQ69" s="11"/>
      <c r="BSR69" s="11"/>
      <c r="BSS69" s="11"/>
      <c r="BST69" s="11"/>
      <c r="BSU69" s="11"/>
      <c r="BSV69" s="11"/>
      <c r="BSW69" s="11"/>
      <c r="BSX69" s="11"/>
      <c r="BSY69" s="11"/>
      <c r="BSZ69" s="11"/>
      <c r="BTA69" s="11"/>
      <c r="BTB69" s="11"/>
      <c r="BTC69" s="11"/>
      <c r="BTD69" s="11"/>
      <c r="BTE69" s="11"/>
      <c r="BTF69" s="11"/>
      <c r="BTG69" s="11"/>
      <c r="BTH69" s="11"/>
      <c r="BTI69" s="11"/>
      <c r="BTJ69" s="11"/>
      <c r="BTK69" s="11"/>
      <c r="BTL69" s="11"/>
      <c r="BTM69" s="11"/>
      <c r="BTN69" s="11"/>
      <c r="BTO69" s="11"/>
      <c r="BTP69" s="11"/>
      <c r="BTQ69" s="11"/>
      <c r="BTR69" s="11"/>
      <c r="BTS69" s="11"/>
      <c r="BTT69" s="11"/>
      <c r="BTU69" s="11"/>
      <c r="BTV69" s="11"/>
      <c r="BTW69" s="11"/>
      <c r="BTX69" s="11"/>
      <c r="BTY69" s="11"/>
      <c r="BTZ69" s="11"/>
      <c r="BUA69" s="11"/>
      <c r="BUB69" s="11"/>
      <c r="BUC69" s="11"/>
      <c r="BUD69" s="11"/>
      <c r="BUE69" s="11"/>
      <c r="BUF69" s="11"/>
      <c r="BUG69" s="11"/>
      <c r="BUH69" s="11"/>
      <c r="BUI69" s="11"/>
      <c r="BUJ69" s="11"/>
      <c r="BUK69" s="11"/>
      <c r="BUL69" s="11"/>
      <c r="BUM69" s="11"/>
      <c r="BUN69" s="11"/>
      <c r="BUO69" s="11"/>
      <c r="BUP69" s="11"/>
      <c r="BUQ69" s="11"/>
      <c r="BUR69" s="11"/>
      <c r="BUS69" s="11"/>
      <c r="BUT69" s="11"/>
      <c r="BUU69" s="11"/>
      <c r="BUV69" s="11"/>
      <c r="BUW69" s="11"/>
      <c r="BUX69" s="11"/>
      <c r="BUY69" s="11"/>
      <c r="BUZ69" s="11"/>
      <c r="BVA69" s="11"/>
      <c r="BVB69" s="11"/>
      <c r="BVC69" s="11"/>
      <c r="BVD69" s="11"/>
      <c r="BVE69" s="11"/>
      <c r="BVF69" s="11"/>
      <c r="BVG69" s="11"/>
      <c r="BVH69" s="11"/>
      <c r="BVI69" s="11"/>
      <c r="BVJ69" s="11"/>
      <c r="BVK69" s="11"/>
      <c r="BVL69" s="11"/>
      <c r="BVM69" s="11"/>
      <c r="BVN69" s="11"/>
      <c r="BVO69" s="11"/>
      <c r="BVP69" s="11"/>
      <c r="BVQ69" s="11"/>
      <c r="BVR69" s="11"/>
      <c r="BVS69" s="11"/>
      <c r="BVT69" s="11"/>
      <c r="BVU69" s="11"/>
      <c r="BVV69" s="11"/>
      <c r="BVW69" s="11"/>
      <c r="BVX69" s="11"/>
      <c r="BVY69" s="11"/>
      <c r="BVZ69" s="11"/>
      <c r="BWA69" s="11"/>
      <c r="BWB69" s="11"/>
      <c r="BWC69" s="11"/>
      <c r="BWD69" s="11"/>
      <c r="BWE69" s="11"/>
      <c r="BWF69" s="11"/>
      <c r="BWG69" s="11"/>
      <c r="BWH69" s="11"/>
      <c r="BWI69" s="11"/>
      <c r="BWJ69" s="11"/>
      <c r="BWK69" s="11"/>
      <c r="BWL69" s="11"/>
      <c r="BWM69" s="11"/>
      <c r="BWN69" s="11"/>
      <c r="BWO69" s="11"/>
      <c r="BWP69" s="11"/>
      <c r="BWQ69" s="11"/>
      <c r="BWR69" s="11"/>
      <c r="BWS69" s="11"/>
      <c r="BWT69" s="11"/>
      <c r="BWU69" s="11"/>
      <c r="BWV69" s="11"/>
      <c r="BWW69" s="11"/>
      <c r="BWX69" s="11"/>
      <c r="BWY69" s="11"/>
      <c r="BWZ69" s="11"/>
      <c r="BXA69" s="11"/>
      <c r="BXB69" s="11"/>
      <c r="BXC69" s="11"/>
      <c r="BXD69" s="11"/>
      <c r="BXE69" s="11"/>
      <c r="BXF69" s="11"/>
      <c r="BXG69" s="11"/>
      <c r="BXH69" s="11"/>
      <c r="BXI69" s="11"/>
      <c r="BXJ69" s="11"/>
      <c r="BXK69" s="11"/>
      <c r="BXL69" s="11"/>
      <c r="BXM69" s="11"/>
      <c r="BXN69" s="11"/>
      <c r="BXO69" s="11"/>
      <c r="BXP69" s="11"/>
      <c r="BXQ69" s="11"/>
      <c r="BXR69" s="11"/>
      <c r="BXS69" s="11"/>
      <c r="BXT69" s="11"/>
      <c r="BXU69" s="11"/>
      <c r="BXV69" s="11"/>
      <c r="BXW69" s="11"/>
      <c r="BXX69" s="11"/>
      <c r="BXY69" s="11"/>
      <c r="BXZ69" s="11"/>
      <c r="BYA69" s="11"/>
      <c r="BYB69" s="11"/>
      <c r="BYC69" s="11"/>
      <c r="BYD69" s="11"/>
      <c r="BYE69" s="11"/>
      <c r="BYF69" s="11"/>
      <c r="BYG69" s="11"/>
      <c r="BYH69" s="11"/>
      <c r="BYI69" s="11"/>
      <c r="BYJ69" s="11"/>
      <c r="BYK69" s="11"/>
      <c r="BYL69" s="11"/>
      <c r="BYM69" s="11"/>
      <c r="BYN69" s="11"/>
      <c r="BYO69" s="11"/>
      <c r="BYP69" s="11"/>
      <c r="BYQ69" s="11"/>
      <c r="BYR69" s="11"/>
      <c r="BYS69" s="11"/>
      <c r="BYT69" s="11"/>
      <c r="BYU69" s="11"/>
      <c r="BYV69" s="11"/>
      <c r="BYW69" s="11"/>
      <c r="BYX69" s="11"/>
      <c r="BYY69" s="11"/>
      <c r="BYZ69" s="11"/>
      <c r="BZA69" s="11"/>
      <c r="BZB69" s="11"/>
      <c r="BZC69" s="11"/>
      <c r="BZD69" s="11"/>
      <c r="BZE69" s="11"/>
      <c r="BZF69" s="11"/>
      <c r="BZG69" s="11"/>
      <c r="BZH69" s="11"/>
      <c r="BZI69" s="11"/>
      <c r="BZJ69" s="11"/>
      <c r="BZK69" s="11"/>
      <c r="BZL69" s="11"/>
      <c r="BZM69" s="11"/>
      <c r="BZN69" s="11"/>
      <c r="BZO69" s="11"/>
      <c r="BZP69" s="11"/>
      <c r="BZQ69" s="11"/>
      <c r="BZR69" s="11"/>
      <c r="BZS69" s="11"/>
      <c r="BZT69" s="11"/>
      <c r="BZU69" s="11"/>
      <c r="BZV69" s="11"/>
      <c r="BZW69" s="11"/>
      <c r="BZX69" s="11"/>
      <c r="BZY69" s="11"/>
      <c r="BZZ69" s="11"/>
      <c r="CAA69" s="11"/>
      <c r="CAB69" s="11"/>
      <c r="CAC69" s="11"/>
      <c r="CAD69" s="11"/>
      <c r="CAE69" s="11"/>
      <c r="CAF69" s="11"/>
      <c r="CAG69" s="11"/>
      <c r="CAH69" s="11"/>
      <c r="CAI69" s="11"/>
      <c r="CAJ69" s="11"/>
      <c r="CAK69" s="11"/>
      <c r="CAL69" s="11"/>
      <c r="CAM69" s="11"/>
      <c r="CAN69" s="11"/>
      <c r="CAO69" s="11"/>
      <c r="CAP69" s="11"/>
      <c r="CAQ69" s="11"/>
      <c r="CAR69" s="11"/>
      <c r="CAS69" s="11"/>
      <c r="CAT69" s="11"/>
      <c r="CAU69" s="11"/>
      <c r="CAV69" s="11"/>
      <c r="CAW69" s="11"/>
      <c r="CAX69" s="11"/>
      <c r="CAY69" s="11"/>
      <c r="CAZ69" s="11"/>
      <c r="CBA69" s="11"/>
      <c r="CBB69" s="11"/>
      <c r="CBC69" s="11"/>
      <c r="CBD69" s="11"/>
      <c r="CBE69" s="11"/>
      <c r="CBF69" s="11"/>
      <c r="CBG69" s="11"/>
      <c r="CBH69" s="11"/>
      <c r="CBI69" s="11"/>
      <c r="CBJ69" s="11"/>
      <c r="CBK69" s="11"/>
      <c r="CBL69" s="11"/>
      <c r="CBM69" s="11"/>
      <c r="CBN69" s="11"/>
      <c r="CBO69" s="11"/>
      <c r="CBP69" s="11"/>
      <c r="CBQ69" s="11"/>
      <c r="CBR69" s="11"/>
      <c r="CBS69" s="11"/>
      <c r="CBT69" s="11"/>
      <c r="CBU69" s="11"/>
      <c r="CBV69" s="11"/>
      <c r="CBW69" s="11"/>
      <c r="CBX69" s="11"/>
      <c r="CBY69" s="11"/>
      <c r="CBZ69" s="11"/>
      <c r="CCA69" s="11"/>
      <c r="CCB69" s="11"/>
      <c r="CCC69" s="11"/>
      <c r="CCD69" s="11"/>
      <c r="CCE69" s="11"/>
      <c r="CCF69" s="11"/>
      <c r="CCG69" s="11"/>
      <c r="CCH69" s="11"/>
      <c r="CCI69" s="11"/>
      <c r="CCJ69" s="11"/>
      <c r="CCK69" s="11"/>
      <c r="CCL69" s="11"/>
      <c r="CCM69" s="11"/>
      <c r="CCN69" s="11"/>
      <c r="CCO69" s="11"/>
      <c r="CCP69" s="11"/>
      <c r="CCQ69" s="11"/>
      <c r="CCR69" s="11"/>
      <c r="CCS69" s="11"/>
      <c r="CCT69" s="11"/>
      <c r="CCU69" s="11"/>
      <c r="CCV69" s="11"/>
      <c r="CCW69" s="11"/>
      <c r="CCX69" s="11"/>
      <c r="CCY69" s="11"/>
      <c r="CCZ69" s="11"/>
      <c r="CDA69" s="11"/>
      <c r="CDB69" s="11"/>
      <c r="CDC69" s="11"/>
      <c r="CDD69" s="11"/>
      <c r="CDE69" s="11"/>
      <c r="CDF69" s="11"/>
      <c r="CDG69" s="11"/>
      <c r="CDH69" s="11"/>
      <c r="CDI69" s="11"/>
      <c r="CDJ69" s="11"/>
      <c r="CDK69" s="11"/>
      <c r="CDL69" s="11"/>
      <c r="CDM69" s="11"/>
      <c r="CDN69" s="11"/>
      <c r="CDO69" s="11"/>
      <c r="CDP69" s="11"/>
      <c r="CDQ69" s="11"/>
      <c r="CDR69" s="11"/>
      <c r="CDS69" s="11"/>
      <c r="CDT69" s="11"/>
      <c r="CDU69" s="11"/>
      <c r="CDV69" s="11"/>
      <c r="CDW69" s="11"/>
      <c r="CDX69" s="11"/>
      <c r="CDY69" s="11"/>
      <c r="CDZ69" s="11"/>
      <c r="CEA69" s="11"/>
      <c r="CEB69" s="11"/>
      <c r="CEC69" s="11"/>
      <c r="CED69" s="11"/>
      <c r="CEE69" s="11"/>
      <c r="CEF69" s="11"/>
      <c r="CEG69" s="11"/>
      <c r="CEH69" s="11"/>
      <c r="CEI69" s="11"/>
      <c r="CEJ69" s="11"/>
      <c r="CEK69" s="11"/>
      <c r="CEL69" s="11"/>
      <c r="CEM69" s="11"/>
      <c r="CEN69" s="11"/>
      <c r="CEO69" s="11"/>
      <c r="CEP69" s="11"/>
      <c r="CEQ69" s="11"/>
      <c r="CER69" s="11"/>
      <c r="CES69" s="11"/>
      <c r="CET69" s="11"/>
      <c r="CEU69" s="11"/>
      <c r="CEV69" s="11"/>
      <c r="CEW69" s="11"/>
      <c r="CEX69" s="11"/>
      <c r="CEY69" s="11"/>
      <c r="CEZ69" s="11"/>
      <c r="CFA69" s="11"/>
      <c r="CFB69" s="11"/>
      <c r="CFC69" s="11"/>
      <c r="CFD69" s="11"/>
      <c r="CFE69" s="11"/>
      <c r="CFF69" s="11"/>
      <c r="CFG69" s="11"/>
      <c r="CFH69" s="11"/>
      <c r="CFI69" s="11"/>
      <c r="CFJ69" s="11"/>
      <c r="CFK69" s="11"/>
      <c r="CFL69" s="11"/>
      <c r="CFM69" s="11"/>
      <c r="CFN69" s="11"/>
      <c r="CFO69" s="11"/>
      <c r="CFP69" s="11"/>
      <c r="CFQ69" s="11"/>
      <c r="CFR69" s="11"/>
      <c r="CFS69" s="11"/>
      <c r="CFT69" s="11"/>
      <c r="CFU69" s="11"/>
      <c r="CFV69" s="11"/>
      <c r="CFW69" s="11"/>
      <c r="CFX69" s="11"/>
      <c r="CFY69" s="11"/>
      <c r="CFZ69" s="11"/>
      <c r="CGA69" s="11"/>
      <c r="CGB69" s="11"/>
      <c r="CGC69" s="11"/>
      <c r="CGD69" s="11"/>
      <c r="CGE69" s="11"/>
      <c r="CGF69" s="11"/>
      <c r="CGG69" s="11"/>
      <c r="CGH69" s="11"/>
      <c r="CGI69" s="11"/>
      <c r="CGJ69" s="11"/>
      <c r="CGK69" s="11"/>
      <c r="CGL69" s="11"/>
      <c r="CGM69" s="11"/>
      <c r="CGN69" s="11"/>
      <c r="CGO69" s="11"/>
      <c r="CGP69" s="11"/>
      <c r="CGQ69" s="11"/>
      <c r="CGR69" s="11"/>
      <c r="CGS69" s="11"/>
      <c r="CGT69" s="11"/>
      <c r="CGU69" s="11"/>
      <c r="CGV69" s="11"/>
      <c r="CGW69" s="11"/>
      <c r="CGX69" s="11"/>
      <c r="CGY69" s="11"/>
      <c r="CGZ69" s="11"/>
      <c r="CHA69" s="11"/>
      <c r="CHB69" s="11"/>
      <c r="CHC69" s="11"/>
      <c r="CHD69" s="11"/>
      <c r="CHE69" s="11"/>
      <c r="CHF69" s="11"/>
      <c r="CHG69" s="11"/>
      <c r="CHH69" s="11"/>
      <c r="CHI69" s="11"/>
      <c r="CHJ69" s="11"/>
      <c r="CHK69" s="11"/>
      <c r="CHL69" s="11"/>
      <c r="CHM69" s="11"/>
      <c r="CHN69" s="11"/>
      <c r="CHO69" s="11"/>
      <c r="CHP69" s="11"/>
      <c r="CHQ69" s="11"/>
      <c r="CHR69" s="11"/>
      <c r="CHS69" s="11"/>
      <c r="CHT69" s="11"/>
      <c r="CHU69" s="11"/>
      <c r="CHV69" s="11"/>
      <c r="CHW69" s="11"/>
      <c r="CHX69" s="11"/>
      <c r="CHY69" s="11"/>
      <c r="CHZ69" s="11"/>
      <c r="CIA69" s="11"/>
      <c r="CIB69" s="11"/>
      <c r="CIC69" s="11"/>
      <c r="CID69" s="11"/>
      <c r="CIE69" s="11"/>
      <c r="CIF69" s="11"/>
      <c r="CIG69" s="11"/>
      <c r="CIH69" s="11"/>
      <c r="CII69" s="11"/>
      <c r="CIJ69" s="11"/>
      <c r="CIK69" s="11"/>
      <c r="CIL69" s="11"/>
      <c r="CIM69" s="11"/>
      <c r="CIN69" s="11"/>
      <c r="CIO69" s="11"/>
      <c r="CIP69" s="11"/>
      <c r="CIQ69" s="11"/>
      <c r="CIR69" s="11"/>
      <c r="CIS69" s="11"/>
      <c r="CIT69" s="11"/>
      <c r="CIU69" s="11"/>
      <c r="CIV69" s="11"/>
      <c r="CIW69" s="11"/>
      <c r="CIX69" s="11"/>
      <c r="CIY69" s="11"/>
      <c r="CIZ69" s="11"/>
      <c r="CJA69" s="11"/>
      <c r="CJB69" s="11"/>
      <c r="CJC69" s="11"/>
      <c r="CJD69" s="11"/>
      <c r="CJE69" s="11"/>
      <c r="CJF69" s="11"/>
      <c r="CJG69" s="11"/>
      <c r="CJH69" s="11"/>
      <c r="CJI69" s="11"/>
      <c r="CJJ69" s="11"/>
      <c r="CJK69" s="11"/>
      <c r="CJL69" s="11"/>
      <c r="CJM69" s="11"/>
      <c r="CJN69" s="11"/>
      <c r="CJO69" s="11"/>
      <c r="CJP69" s="11"/>
      <c r="CJQ69" s="11"/>
      <c r="CJR69" s="11"/>
      <c r="CJS69" s="11"/>
      <c r="CJT69" s="11"/>
      <c r="CJU69" s="11"/>
      <c r="CJV69" s="11"/>
      <c r="CJW69" s="11"/>
      <c r="CJX69" s="11"/>
      <c r="CJY69" s="11"/>
      <c r="CJZ69" s="11"/>
      <c r="CKA69" s="11"/>
      <c r="CKB69" s="11"/>
      <c r="CKC69" s="11"/>
      <c r="CKD69" s="11"/>
      <c r="CKE69" s="11"/>
      <c r="CKF69" s="11"/>
      <c r="CKG69" s="11"/>
      <c r="CKH69" s="11"/>
      <c r="CKI69" s="11"/>
      <c r="CKJ69" s="11"/>
      <c r="CKK69" s="11"/>
      <c r="CKL69" s="11"/>
      <c r="CKM69" s="11"/>
      <c r="CKN69" s="11"/>
      <c r="CKO69" s="11"/>
      <c r="CKP69" s="11"/>
      <c r="CKQ69" s="11"/>
      <c r="CKR69" s="11"/>
      <c r="CKS69" s="11"/>
      <c r="CKT69" s="11"/>
      <c r="CKU69" s="11"/>
      <c r="CKV69" s="11"/>
      <c r="CKW69" s="11"/>
      <c r="CKX69" s="11"/>
      <c r="CKY69" s="11"/>
      <c r="CKZ69" s="11"/>
      <c r="CLA69" s="11"/>
      <c r="CLB69" s="11"/>
      <c r="CLC69" s="11"/>
      <c r="CLD69" s="11"/>
      <c r="CLE69" s="11"/>
      <c r="CLF69" s="11"/>
      <c r="CLG69" s="11"/>
      <c r="CLH69" s="11"/>
      <c r="CLI69" s="11"/>
      <c r="CLJ69" s="11"/>
      <c r="CLK69" s="11"/>
      <c r="CLL69" s="11"/>
      <c r="CLM69" s="11"/>
      <c r="CLN69" s="11"/>
      <c r="CLO69" s="11"/>
      <c r="CLP69" s="11"/>
      <c r="CLQ69" s="11"/>
      <c r="CLR69" s="11"/>
      <c r="CLS69" s="11"/>
      <c r="CLT69" s="11"/>
      <c r="CLU69" s="11"/>
      <c r="CLV69" s="11"/>
      <c r="CLW69" s="11"/>
      <c r="CLX69" s="11"/>
      <c r="CLY69" s="11"/>
      <c r="CLZ69" s="11"/>
      <c r="CMA69" s="11"/>
      <c r="CMB69" s="11"/>
      <c r="CMC69" s="11"/>
      <c r="CMD69" s="11"/>
      <c r="CME69" s="11"/>
      <c r="CMF69" s="11"/>
      <c r="CMG69" s="11"/>
      <c r="CMH69" s="11"/>
      <c r="CMI69" s="11"/>
      <c r="CMJ69" s="11"/>
      <c r="CMK69" s="11"/>
      <c r="CML69" s="11"/>
      <c r="CMM69" s="11"/>
      <c r="CMN69" s="11"/>
      <c r="CMO69" s="11"/>
      <c r="CMP69" s="11"/>
      <c r="CMQ69" s="11"/>
      <c r="CMR69" s="11"/>
      <c r="CMS69" s="11"/>
      <c r="CMT69" s="11"/>
      <c r="CMU69" s="11"/>
      <c r="CMV69" s="11"/>
      <c r="CMW69" s="11"/>
      <c r="CMX69" s="11"/>
      <c r="CMY69" s="11"/>
      <c r="CMZ69" s="11"/>
      <c r="CNA69" s="11"/>
      <c r="CNB69" s="11"/>
      <c r="CNC69" s="11"/>
      <c r="CND69" s="11"/>
      <c r="CNE69" s="11"/>
      <c r="CNF69" s="11"/>
      <c r="CNG69" s="11"/>
      <c r="CNH69" s="11"/>
      <c r="CNI69" s="11"/>
      <c r="CNJ69" s="11"/>
      <c r="CNK69" s="11"/>
      <c r="CNL69" s="11"/>
      <c r="CNM69" s="11"/>
      <c r="CNN69" s="11"/>
      <c r="CNO69" s="11"/>
      <c r="CNP69" s="11"/>
      <c r="CNQ69" s="11"/>
      <c r="CNR69" s="11"/>
      <c r="CNS69" s="11"/>
      <c r="CNT69" s="11"/>
      <c r="CNU69" s="11"/>
      <c r="CNV69" s="11"/>
      <c r="CNW69" s="11"/>
      <c r="CNX69" s="11"/>
      <c r="CNY69" s="11"/>
      <c r="CNZ69" s="11"/>
      <c r="COA69" s="11"/>
      <c r="COB69" s="11"/>
      <c r="COC69" s="11"/>
      <c r="COD69" s="11"/>
      <c r="COE69" s="11"/>
      <c r="COF69" s="11"/>
      <c r="COG69" s="11"/>
      <c r="COH69" s="11"/>
      <c r="COI69" s="11"/>
      <c r="COJ69" s="11"/>
      <c r="COK69" s="11"/>
      <c r="COL69" s="11"/>
      <c r="COM69" s="11"/>
      <c r="CON69" s="11"/>
      <c r="COO69" s="11"/>
      <c r="COP69" s="11"/>
      <c r="COQ69" s="11"/>
      <c r="COR69" s="11"/>
      <c r="COS69" s="11"/>
      <c r="COT69" s="11"/>
      <c r="COU69" s="11"/>
      <c r="COV69" s="11"/>
      <c r="COW69" s="11"/>
      <c r="COX69" s="11"/>
      <c r="COY69" s="11"/>
      <c r="COZ69" s="11"/>
      <c r="CPA69" s="11"/>
      <c r="CPB69" s="11"/>
      <c r="CPC69" s="11"/>
      <c r="CPD69" s="11"/>
      <c r="CPE69" s="11"/>
      <c r="CPF69" s="11"/>
      <c r="CPG69" s="11"/>
      <c r="CPH69" s="11"/>
      <c r="CPI69" s="11"/>
      <c r="CPJ69" s="11"/>
      <c r="CPK69" s="11"/>
      <c r="CPL69" s="11"/>
      <c r="CPM69" s="11"/>
      <c r="CPN69" s="11"/>
      <c r="CPO69" s="11"/>
      <c r="CPP69" s="11"/>
      <c r="CPQ69" s="11"/>
      <c r="CPR69" s="11"/>
      <c r="CPS69" s="11"/>
      <c r="CPT69" s="11"/>
      <c r="CPU69" s="11"/>
      <c r="CPV69" s="11"/>
      <c r="CPW69" s="11"/>
      <c r="CPX69" s="11"/>
      <c r="CPY69" s="11"/>
      <c r="CPZ69" s="11"/>
      <c r="CQA69" s="11"/>
      <c r="CQB69" s="11"/>
      <c r="CQC69" s="11"/>
      <c r="CQD69" s="11"/>
      <c r="CQE69" s="11"/>
      <c r="CQF69" s="11"/>
      <c r="CQG69" s="11"/>
      <c r="CQH69" s="11"/>
      <c r="CQI69" s="11"/>
      <c r="CQJ69" s="11"/>
      <c r="CQK69" s="11"/>
      <c r="CQL69" s="11"/>
      <c r="CQM69" s="11"/>
      <c r="CQN69" s="11"/>
      <c r="CQO69" s="11"/>
      <c r="CQP69" s="11"/>
      <c r="CQQ69" s="11"/>
      <c r="CQR69" s="11"/>
      <c r="CQS69" s="11"/>
      <c r="CQT69" s="11"/>
      <c r="CQU69" s="11"/>
      <c r="CQV69" s="11"/>
      <c r="CQW69" s="11"/>
      <c r="CQX69" s="11"/>
      <c r="CQY69" s="11"/>
      <c r="CQZ69" s="11"/>
      <c r="CRA69" s="11"/>
      <c r="CRB69" s="11"/>
      <c r="CRC69" s="11"/>
      <c r="CRD69" s="11"/>
      <c r="CRE69" s="11"/>
      <c r="CRF69" s="11"/>
      <c r="CRG69" s="11"/>
      <c r="CRH69" s="11"/>
      <c r="CRI69" s="11"/>
      <c r="CRJ69" s="11"/>
      <c r="CRK69" s="11"/>
      <c r="CRL69" s="11"/>
      <c r="CRM69" s="11"/>
      <c r="CRN69" s="11"/>
      <c r="CRO69" s="11"/>
      <c r="CRP69" s="11"/>
      <c r="CRQ69" s="11"/>
      <c r="CRR69" s="11"/>
      <c r="CRS69" s="11"/>
      <c r="CRT69" s="11"/>
      <c r="CRU69" s="11"/>
      <c r="CRV69" s="11"/>
      <c r="CRW69" s="11"/>
      <c r="CRX69" s="11"/>
      <c r="CRY69" s="11"/>
      <c r="CRZ69" s="11"/>
      <c r="CSA69" s="11"/>
      <c r="CSB69" s="11"/>
      <c r="CSC69" s="11"/>
      <c r="CSD69" s="11"/>
      <c r="CSE69" s="11"/>
      <c r="CSF69" s="11"/>
      <c r="CSG69" s="11"/>
      <c r="CSH69" s="11"/>
      <c r="CSI69" s="11"/>
      <c r="CSJ69" s="11"/>
      <c r="CSK69" s="11"/>
      <c r="CSL69" s="11"/>
      <c r="CSM69" s="11"/>
      <c r="CSN69" s="11"/>
      <c r="CSO69" s="11"/>
      <c r="CSP69" s="11"/>
      <c r="CSQ69" s="11"/>
      <c r="CSR69" s="11"/>
      <c r="CSS69" s="11"/>
      <c r="CST69" s="11"/>
      <c r="CSU69" s="11"/>
      <c r="CSV69" s="11"/>
      <c r="CSW69" s="11"/>
      <c r="CSX69" s="11"/>
      <c r="CSY69" s="11"/>
      <c r="CSZ69" s="11"/>
      <c r="CTA69" s="11"/>
      <c r="CTB69" s="11"/>
      <c r="CTC69" s="11"/>
      <c r="CTD69" s="11"/>
      <c r="CTE69" s="11"/>
      <c r="CTF69" s="11"/>
      <c r="CTG69" s="11"/>
      <c r="CTH69" s="11"/>
      <c r="CTI69" s="11"/>
      <c r="CTJ69" s="11"/>
      <c r="CTK69" s="11"/>
      <c r="CTL69" s="11"/>
      <c r="CTM69" s="11"/>
      <c r="CTN69" s="11"/>
      <c r="CTO69" s="11"/>
      <c r="CTP69" s="11"/>
      <c r="CTQ69" s="11"/>
      <c r="CTR69" s="11"/>
      <c r="CTS69" s="11"/>
      <c r="CTT69" s="11"/>
      <c r="CTU69" s="11"/>
      <c r="CTV69" s="11"/>
      <c r="CTW69" s="11"/>
      <c r="CTX69" s="11"/>
      <c r="CTY69" s="11"/>
      <c r="CTZ69" s="11"/>
      <c r="CUA69" s="11"/>
      <c r="CUB69" s="11"/>
      <c r="CUC69" s="11"/>
      <c r="CUD69" s="11"/>
      <c r="CUE69" s="11"/>
      <c r="CUF69" s="11"/>
      <c r="CUG69" s="11"/>
      <c r="CUH69" s="11"/>
      <c r="CUI69" s="11"/>
      <c r="CUJ69" s="11"/>
      <c r="CUK69" s="11"/>
      <c r="CUL69" s="11"/>
      <c r="CUM69" s="11"/>
      <c r="CUN69" s="11"/>
      <c r="CUO69" s="11"/>
      <c r="CUP69" s="11"/>
      <c r="CUQ69" s="11"/>
      <c r="CUR69" s="11"/>
      <c r="CUS69" s="11"/>
      <c r="CUT69" s="11"/>
      <c r="CUU69" s="11"/>
      <c r="CUV69" s="11"/>
      <c r="CUW69" s="11"/>
      <c r="CUX69" s="11"/>
      <c r="CUY69" s="11"/>
      <c r="CUZ69" s="11"/>
      <c r="CVA69" s="11"/>
      <c r="CVB69" s="11"/>
      <c r="CVC69" s="11"/>
      <c r="CVD69" s="11"/>
      <c r="CVE69" s="11"/>
      <c r="CVF69" s="11"/>
      <c r="CVG69" s="11"/>
      <c r="CVH69" s="11"/>
      <c r="CVI69" s="11"/>
      <c r="CVJ69" s="11"/>
      <c r="CVK69" s="11"/>
      <c r="CVL69" s="11"/>
      <c r="CVM69" s="11"/>
      <c r="CVN69" s="11"/>
      <c r="CVO69" s="11"/>
      <c r="CVP69" s="11"/>
      <c r="CVQ69" s="11"/>
      <c r="CVR69" s="11"/>
      <c r="CVS69" s="11"/>
      <c r="CVT69" s="11"/>
      <c r="CVU69" s="11"/>
      <c r="CVV69" s="11"/>
      <c r="CVW69" s="11"/>
      <c r="CVX69" s="11"/>
      <c r="CVY69" s="11"/>
      <c r="CVZ69" s="11"/>
      <c r="CWA69" s="11"/>
      <c r="CWB69" s="11"/>
      <c r="CWC69" s="11"/>
      <c r="CWD69" s="11"/>
      <c r="CWE69" s="11"/>
      <c r="CWF69" s="11"/>
      <c r="CWG69" s="11"/>
      <c r="CWH69" s="11"/>
      <c r="CWI69" s="11"/>
      <c r="CWJ69" s="11"/>
      <c r="CWK69" s="11"/>
      <c r="CWL69" s="11"/>
      <c r="CWM69" s="11"/>
      <c r="CWN69" s="11"/>
      <c r="CWO69" s="11"/>
      <c r="CWP69" s="11"/>
      <c r="CWQ69" s="11"/>
      <c r="CWR69" s="11"/>
      <c r="CWS69" s="11"/>
      <c r="CWT69" s="11"/>
      <c r="CWU69" s="11"/>
      <c r="CWV69" s="11"/>
      <c r="CWW69" s="11"/>
      <c r="CWX69" s="11"/>
      <c r="CWY69" s="11"/>
      <c r="CWZ69" s="11"/>
      <c r="CXA69" s="11"/>
      <c r="CXB69" s="11"/>
      <c r="CXC69" s="11"/>
      <c r="CXD69" s="11"/>
      <c r="CXE69" s="11"/>
      <c r="CXF69" s="11"/>
      <c r="CXG69" s="11"/>
      <c r="CXH69" s="11"/>
      <c r="CXI69" s="11"/>
      <c r="CXJ69" s="11"/>
      <c r="CXK69" s="11"/>
      <c r="CXL69" s="11"/>
      <c r="CXM69" s="11"/>
      <c r="CXN69" s="11"/>
      <c r="CXO69" s="11"/>
      <c r="CXP69" s="11"/>
      <c r="CXQ69" s="11"/>
      <c r="CXR69" s="11"/>
      <c r="CXS69" s="11"/>
      <c r="CXT69" s="11"/>
      <c r="CXU69" s="11"/>
      <c r="CXV69" s="11"/>
      <c r="CXW69" s="11"/>
      <c r="CXX69" s="11"/>
      <c r="CXY69" s="11"/>
      <c r="CXZ69" s="11"/>
      <c r="CYA69" s="11"/>
      <c r="CYB69" s="11"/>
      <c r="CYC69" s="11"/>
      <c r="CYD69" s="11"/>
      <c r="CYE69" s="11"/>
      <c r="CYF69" s="11"/>
      <c r="CYG69" s="11"/>
      <c r="CYH69" s="11"/>
      <c r="CYI69" s="11"/>
      <c r="CYJ69" s="11"/>
      <c r="CYK69" s="11"/>
      <c r="CYL69" s="11"/>
      <c r="CYM69" s="11"/>
      <c r="CYN69" s="11"/>
      <c r="CYO69" s="11"/>
      <c r="CYP69" s="11"/>
      <c r="CYQ69" s="11"/>
      <c r="CYR69" s="11"/>
      <c r="CYS69" s="11"/>
      <c r="CYT69" s="11"/>
      <c r="CYU69" s="11"/>
      <c r="CYV69" s="11"/>
      <c r="CYW69" s="11"/>
      <c r="CYX69" s="11"/>
      <c r="CYY69" s="11"/>
      <c r="CYZ69" s="11"/>
      <c r="CZA69" s="11"/>
      <c r="CZB69" s="11"/>
      <c r="CZC69" s="11"/>
      <c r="CZD69" s="11"/>
      <c r="CZE69" s="11"/>
      <c r="CZF69" s="11"/>
      <c r="CZG69" s="11"/>
      <c r="CZH69" s="11"/>
      <c r="CZI69" s="11"/>
      <c r="CZJ69" s="11"/>
      <c r="CZK69" s="11"/>
      <c r="CZL69" s="11"/>
      <c r="CZM69" s="11"/>
      <c r="CZN69" s="11"/>
      <c r="CZO69" s="11"/>
      <c r="CZP69" s="11"/>
      <c r="CZQ69" s="11"/>
      <c r="CZR69" s="11"/>
      <c r="CZS69" s="11"/>
      <c r="CZT69" s="11"/>
      <c r="CZU69" s="11"/>
      <c r="CZV69" s="11"/>
      <c r="CZW69" s="11"/>
      <c r="CZX69" s="11"/>
      <c r="CZY69" s="11"/>
      <c r="CZZ69" s="11"/>
      <c r="DAA69" s="11"/>
      <c r="DAB69" s="11"/>
      <c r="DAC69" s="11"/>
      <c r="DAD69" s="11"/>
      <c r="DAE69" s="11"/>
      <c r="DAF69" s="11"/>
      <c r="DAG69" s="11"/>
      <c r="DAH69" s="11"/>
      <c r="DAI69" s="11"/>
      <c r="DAJ69" s="11"/>
      <c r="DAK69" s="11"/>
      <c r="DAL69" s="11"/>
      <c r="DAM69" s="11"/>
      <c r="DAN69" s="11"/>
      <c r="DAO69" s="11"/>
      <c r="DAP69" s="11"/>
      <c r="DAQ69" s="11"/>
      <c r="DAR69" s="11"/>
      <c r="DAS69" s="11"/>
      <c r="DAT69" s="11"/>
      <c r="DAU69" s="11"/>
      <c r="DAV69" s="11"/>
      <c r="DAW69" s="11"/>
      <c r="DAX69" s="11"/>
      <c r="DAY69" s="11"/>
      <c r="DAZ69" s="11"/>
      <c r="DBA69" s="11"/>
      <c r="DBB69" s="11"/>
      <c r="DBC69" s="11"/>
      <c r="DBD69" s="11"/>
      <c r="DBE69" s="11"/>
      <c r="DBF69" s="11"/>
      <c r="DBG69" s="11"/>
      <c r="DBH69" s="11"/>
      <c r="DBI69" s="11"/>
      <c r="DBJ69" s="11"/>
      <c r="DBK69" s="11"/>
      <c r="DBL69" s="11"/>
      <c r="DBM69" s="11"/>
      <c r="DBN69" s="11"/>
      <c r="DBO69" s="11"/>
      <c r="DBP69" s="11"/>
      <c r="DBQ69" s="11"/>
      <c r="DBR69" s="11"/>
      <c r="DBS69" s="11"/>
      <c r="DBT69" s="11"/>
      <c r="DBU69" s="11"/>
      <c r="DBV69" s="11"/>
      <c r="DBW69" s="11"/>
      <c r="DBX69" s="11"/>
      <c r="DBY69" s="11"/>
      <c r="DBZ69" s="11"/>
      <c r="DCA69" s="11"/>
      <c r="DCB69" s="11"/>
      <c r="DCC69" s="11"/>
      <c r="DCD69" s="11"/>
      <c r="DCE69" s="11"/>
      <c r="DCF69" s="11"/>
      <c r="DCG69" s="11"/>
      <c r="DCH69" s="11"/>
      <c r="DCI69" s="11"/>
      <c r="DCJ69" s="11"/>
      <c r="DCK69" s="11"/>
      <c r="DCL69" s="11"/>
      <c r="DCM69" s="11"/>
      <c r="DCN69" s="11"/>
      <c r="DCO69" s="11"/>
      <c r="DCP69" s="11"/>
      <c r="DCQ69" s="11"/>
      <c r="DCR69" s="11"/>
      <c r="DCS69" s="11"/>
      <c r="DCT69" s="11"/>
      <c r="DCU69" s="11"/>
      <c r="DCV69" s="11"/>
      <c r="DCW69" s="11"/>
      <c r="DCX69" s="11"/>
      <c r="DCY69" s="11"/>
      <c r="DCZ69" s="11"/>
      <c r="DDA69" s="11"/>
      <c r="DDB69" s="11"/>
      <c r="DDC69" s="11"/>
      <c r="DDD69" s="11"/>
      <c r="DDE69" s="11"/>
      <c r="DDF69" s="11"/>
      <c r="DDG69" s="11"/>
      <c r="DDH69" s="11"/>
      <c r="DDI69" s="11"/>
      <c r="DDJ69" s="11"/>
      <c r="DDK69" s="11"/>
      <c r="DDL69" s="11"/>
      <c r="DDM69" s="11"/>
      <c r="DDN69" s="11"/>
      <c r="DDO69" s="11"/>
      <c r="DDP69" s="11"/>
      <c r="DDQ69" s="11"/>
      <c r="DDR69" s="11"/>
      <c r="DDS69" s="11"/>
      <c r="DDT69" s="11"/>
      <c r="DDU69" s="11"/>
      <c r="DDV69" s="11"/>
      <c r="DDW69" s="11"/>
      <c r="DDX69" s="11"/>
      <c r="DDY69" s="11"/>
      <c r="DDZ69" s="11"/>
      <c r="DEA69" s="11"/>
      <c r="DEB69" s="11"/>
      <c r="DEC69" s="11"/>
      <c r="DED69" s="11"/>
      <c r="DEE69" s="11"/>
      <c r="DEF69" s="11"/>
      <c r="DEG69" s="11"/>
      <c r="DEH69" s="11"/>
      <c r="DEI69" s="11"/>
      <c r="DEJ69" s="11"/>
      <c r="DEK69" s="11"/>
      <c r="DEL69" s="11"/>
      <c r="DEM69" s="11"/>
      <c r="DEN69" s="11"/>
      <c r="DEO69" s="11"/>
      <c r="DEP69" s="11"/>
      <c r="DEQ69" s="11"/>
      <c r="DER69" s="11"/>
      <c r="DES69" s="11"/>
      <c r="DET69" s="11"/>
      <c r="DEU69" s="11"/>
      <c r="DEV69" s="11"/>
      <c r="DEW69" s="11"/>
      <c r="DEX69" s="11"/>
      <c r="DEY69" s="11"/>
      <c r="DEZ69" s="11"/>
      <c r="DFA69" s="11"/>
      <c r="DFB69" s="11"/>
      <c r="DFC69" s="11"/>
      <c r="DFD69" s="11"/>
      <c r="DFE69" s="11"/>
      <c r="DFF69" s="11"/>
      <c r="DFG69" s="11"/>
      <c r="DFH69" s="11"/>
      <c r="DFI69" s="11"/>
      <c r="DFJ69" s="11"/>
      <c r="DFK69" s="11"/>
      <c r="DFL69" s="11"/>
      <c r="DFM69" s="11"/>
      <c r="DFN69" s="11"/>
      <c r="DFO69" s="11"/>
      <c r="DFP69" s="11"/>
      <c r="DFQ69" s="11"/>
      <c r="DFR69" s="11"/>
      <c r="DFS69" s="11"/>
      <c r="DFT69" s="11"/>
      <c r="DFU69" s="11"/>
      <c r="DFV69" s="11"/>
      <c r="DFW69" s="11"/>
      <c r="DFX69" s="11"/>
      <c r="DFY69" s="11"/>
      <c r="DFZ69" s="11"/>
      <c r="DGA69" s="11"/>
      <c r="DGB69" s="11"/>
      <c r="DGC69" s="11"/>
      <c r="DGD69" s="11"/>
      <c r="DGE69" s="11"/>
      <c r="DGF69" s="11"/>
      <c r="DGG69" s="11"/>
      <c r="DGH69" s="11"/>
      <c r="DGI69" s="11"/>
      <c r="DGJ69" s="11"/>
      <c r="DGK69" s="11"/>
      <c r="DGL69" s="11"/>
      <c r="DGM69" s="11"/>
      <c r="DGN69" s="11"/>
      <c r="DGO69" s="11"/>
      <c r="DGP69" s="11"/>
      <c r="DGQ69" s="11"/>
      <c r="DGR69" s="11"/>
      <c r="DGS69" s="11"/>
      <c r="DGT69" s="11"/>
      <c r="DGU69" s="11"/>
      <c r="DGV69" s="11"/>
      <c r="DGW69" s="11"/>
      <c r="DGX69" s="11"/>
      <c r="DGY69" s="11"/>
      <c r="DGZ69" s="11"/>
      <c r="DHA69" s="11"/>
      <c r="DHB69" s="11"/>
      <c r="DHC69" s="11"/>
      <c r="DHD69" s="11"/>
      <c r="DHE69" s="11"/>
      <c r="DHF69" s="11"/>
      <c r="DHG69" s="11"/>
      <c r="DHH69" s="11"/>
      <c r="DHI69" s="11"/>
      <c r="DHJ69" s="11"/>
      <c r="DHK69" s="11"/>
      <c r="DHL69" s="11"/>
      <c r="DHM69" s="11"/>
      <c r="DHN69" s="11"/>
      <c r="DHO69" s="11"/>
      <c r="DHP69" s="11"/>
      <c r="DHQ69" s="11"/>
      <c r="DHR69" s="11"/>
      <c r="DHS69" s="11"/>
      <c r="DHT69" s="11"/>
      <c r="DHU69" s="11"/>
      <c r="DHV69" s="11"/>
      <c r="DHW69" s="11"/>
      <c r="DHX69" s="11"/>
      <c r="DHY69" s="11"/>
      <c r="DHZ69" s="11"/>
      <c r="DIA69" s="11"/>
      <c r="DIB69" s="11"/>
      <c r="DIC69" s="11"/>
      <c r="DID69" s="11"/>
      <c r="DIE69" s="11"/>
      <c r="DIF69" s="11"/>
      <c r="DIG69" s="11"/>
      <c r="DIH69" s="11"/>
      <c r="DII69" s="11"/>
      <c r="DIJ69" s="11"/>
      <c r="DIK69" s="11"/>
      <c r="DIL69" s="11"/>
      <c r="DIM69" s="11"/>
      <c r="DIN69" s="11"/>
      <c r="DIO69" s="11"/>
      <c r="DIP69" s="11"/>
      <c r="DIQ69" s="11"/>
      <c r="DIR69" s="11"/>
      <c r="DIS69" s="11"/>
      <c r="DIT69" s="11"/>
      <c r="DIU69" s="11"/>
      <c r="DIV69" s="11"/>
      <c r="DIW69" s="11"/>
      <c r="DIX69" s="11"/>
      <c r="DIY69" s="11"/>
      <c r="DIZ69" s="11"/>
      <c r="DJA69" s="11"/>
      <c r="DJB69" s="11"/>
      <c r="DJC69" s="11"/>
      <c r="DJD69" s="11"/>
      <c r="DJE69" s="11"/>
      <c r="DJF69" s="11"/>
      <c r="DJG69" s="11"/>
      <c r="DJH69" s="11"/>
      <c r="DJI69" s="11"/>
      <c r="DJJ69" s="11"/>
      <c r="DJK69" s="11"/>
      <c r="DJL69" s="11"/>
      <c r="DJM69" s="11"/>
      <c r="DJN69" s="11"/>
      <c r="DJO69" s="11"/>
      <c r="DJP69" s="11"/>
      <c r="DJQ69" s="11"/>
      <c r="DJR69" s="11"/>
      <c r="DJS69" s="11"/>
      <c r="DJT69" s="11"/>
      <c r="DJU69" s="11"/>
      <c r="DJV69" s="11"/>
      <c r="DJW69" s="11"/>
      <c r="DJX69" s="11"/>
      <c r="DJY69" s="11"/>
      <c r="DJZ69" s="11"/>
      <c r="DKA69" s="11"/>
      <c r="DKB69" s="11"/>
      <c r="DKC69" s="11"/>
      <c r="DKD69" s="11"/>
      <c r="DKE69" s="11"/>
      <c r="DKF69" s="11"/>
      <c r="DKG69" s="11"/>
      <c r="DKH69" s="11"/>
      <c r="DKI69" s="11"/>
      <c r="DKJ69" s="11"/>
      <c r="DKK69" s="11"/>
      <c r="DKL69" s="11"/>
      <c r="DKM69" s="11"/>
      <c r="DKN69" s="11"/>
      <c r="DKO69" s="11"/>
      <c r="DKP69" s="11"/>
      <c r="DKQ69" s="11"/>
      <c r="DKR69" s="11"/>
      <c r="DKS69" s="11"/>
      <c r="DKT69" s="11"/>
      <c r="DKU69" s="11"/>
      <c r="DKV69" s="11"/>
      <c r="DKW69" s="11"/>
      <c r="DKX69" s="11"/>
      <c r="DKY69" s="11"/>
      <c r="DKZ69" s="11"/>
      <c r="DLA69" s="11"/>
      <c r="DLB69" s="11"/>
      <c r="DLC69" s="11"/>
      <c r="DLD69" s="11"/>
      <c r="DLE69" s="11"/>
      <c r="DLF69" s="11"/>
      <c r="DLG69" s="11"/>
      <c r="DLH69" s="11"/>
      <c r="DLI69" s="11"/>
      <c r="DLJ69" s="11"/>
      <c r="DLK69" s="11"/>
      <c r="DLL69" s="11"/>
      <c r="DLM69" s="11"/>
      <c r="DLN69" s="11"/>
      <c r="DLO69" s="11"/>
      <c r="DLP69" s="11"/>
      <c r="DLQ69" s="11"/>
      <c r="DLR69" s="11"/>
      <c r="DLS69" s="11"/>
      <c r="DLT69" s="11"/>
      <c r="DLU69" s="11"/>
      <c r="DLV69" s="11"/>
      <c r="DLW69" s="11"/>
      <c r="DLX69" s="11"/>
      <c r="DLY69" s="11"/>
      <c r="DLZ69" s="11"/>
      <c r="DMA69" s="11"/>
      <c r="DMB69" s="11"/>
      <c r="DMC69" s="11"/>
      <c r="DMD69" s="11"/>
      <c r="DME69" s="11"/>
      <c r="DMF69" s="11"/>
      <c r="DMG69" s="11"/>
      <c r="DMH69" s="11"/>
      <c r="DMI69" s="11"/>
      <c r="DMJ69" s="11"/>
      <c r="DMK69" s="11"/>
      <c r="DML69" s="11"/>
      <c r="DMM69" s="11"/>
      <c r="DMN69" s="11"/>
      <c r="DMO69" s="11"/>
      <c r="DMP69" s="11"/>
      <c r="DMQ69" s="11"/>
      <c r="DMR69" s="11"/>
      <c r="DMS69" s="11"/>
      <c r="DMT69" s="11"/>
      <c r="DMU69" s="11"/>
      <c r="DMV69" s="11"/>
      <c r="DMW69" s="11"/>
      <c r="DMX69" s="11"/>
      <c r="DMY69" s="11"/>
      <c r="DMZ69" s="11"/>
      <c r="DNA69" s="11"/>
      <c r="DNB69" s="11"/>
      <c r="DNC69" s="11"/>
      <c r="DND69" s="11"/>
      <c r="DNE69" s="11"/>
      <c r="DNF69" s="11"/>
      <c r="DNG69" s="11"/>
      <c r="DNH69" s="11"/>
      <c r="DNI69" s="11"/>
      <c r="DNJ69" s="11"/>
      <c r="DNK69" s="11"/>
      <c r="DNL69" s="11"/>
      <c r="DNM69" s="11"/>
      <c r="DNN69" s="11"/>
      <c r="DNO69" s="11"/>
      <c r="DNP69" s="11"/>
      <c r="DNQ69" s="11"/>
      <c r="DNR69" s="11"/>
      <c r="DNS69" s="11"/>
      <c r="DNT69" s="11"/>
      <c r="DNU69" s="11"/>
      <c r="DNV69" s="11"/>
      <c r="DNW69" s="11"/>
      <c r="DNX69" s="11"/>
      <c r="DNY69" s="11"/>
      <c r="DNZ69" s="11"/>
      <c r="DOA69" s="11"/>
      <c r="DOB69" s="11"/>
      <c r="DOC69" s="11"/>
      <c r="DOD69" s="11"/>
      <c r="DOE69" s="11"/>
      <c r="DOF69" s="11"/>
      <c r="DOG69" s="11"/>
      <c r="DOH69" s="11"/>
      <c r="DOI69" s="11"/>
      <c r="DOJ69" s="11"/>
      <c r="DOK69" s="11"/>
      <c r="DOL69" s="11"/>
      <c r="DOM69" s="11"/>
      <c r="DON69" s="11"/>
      <c r="DOO69" s="11"/>
      <c r="DOP69" s="11"/>
      <c r="DOQ69" s="11"/>
      <c r="DOR69" s="11"/>
      <c r="DOS69" s="11"/>
      <c r="DOT69" s="11"/>
      <c r="DOU69" s="11"/>
      <c r="DOV69" s="11"/>
      <c r="DOW69" s="11"/>
      <c r="DOX69" s="11"/>
      <c r="DOY69" s="11"/>
      <c r="DOZ69" s="11"/>
      <c r="DPA69" s="11"/>
      <c r="DPB69" s="11"/>
      <c r="DPC69" s="11"/>
      <c r="DPD69" s="11"/>
      <c r="DPE69" s="11"/>
      <c r="DPF69" s="11"/>
      <c r="DPG69" s="11"/>
      <c r="DPH69" s="11"/>
      <c r="DPI69" s="11"/>
      <c r="DPJ69" s="11"/>
      <c r="DPK69" s="11"/>
      <c r="DPL69" s="11"/>
      <c r="DPM69" s="11"/>
      <c r="DPN69" s="11"/>
      <c r="DPO69" s="11"/>
      <c r="DPP69" s="11"/>
      <c r="DPQ69" s="11"/>
      <c r="DPR69" s="11"/>
      <c r="DPS69" s="11"/>
      <c r="DPT69" s="11"/>
      <c r="DPU69" s="11"/>
      <c r="DPV69" s="11"/>
      <c r="DPW69" s="11"/>
      <c r="DPX69" s="11"/>
      <c r="DPY69" s="11"/>
      <c r="DPZ69" s="11"/>
      <c r="DQA69" s="11"/>
      <c r="DQB69" s="11"/>
      <c r="DQC69" s="11"/>
      <c r="DQD69" s="11"/>
      <c r="DQE69" s="11"/>
      <c r="DQF69" s="11"/>
      <c r="DQG69" s="11"/>
      <c r="DQH69" s="11"/>
      <c r="DQI69" s="11"/>
      <c r="DQJ69" s="11"/>
      <c r="DQK69" s="11"/>
      <c r="DQL69" s="11"/>
      <c r="DQM69" s="11"/>
      <c r="DQN69" s="11"/>
      <c r="DQO69" s="11"/>
      <c r="DQP69" s="11"/>
      <c r="DQQ69" s="11"/>
      <c r="DQR69" s="11"/>
      <c r="DQS69" s="11"/>
      <c r="DQT69" s="11"/>
      <c r="DQU69" s="11"/>
      <c r="DQV69" s="11"/>
      <c r="DQW69" s="11"/>
      <c r="DQX69" s="11"/>
      <c r="DQY69" s="11"/>
      <c r="DQZ69" s="11"/>
      <c r="DRA69" s="11"/>
      <c r="DRB69" s="11"/>
      <c r="DRC69" s="11"/>
      <c r="DRD69" s="11"/>
      <c r="DRE69" s="11"/>
      <c r="DRF69" s="11"/>
      <c r="DRG69" s="11"/>
      <c r="DRH69" s="11"/>
      <c r="DRI69" s="11"/>
      <c r="DRJ69" s="11"/>
      <c r="DRK69" s="11"/>
      <c r="DRL69" s="11"/>
      <c r="DRM69" s="11"/>
      <c r="DRN69" s="11"/>
      <c r="DRO69" s="11"/>
      <c r="DRP69" s="11"/>
      <c r="DRQ69" s="11"/>
      <c r="DRR69" s="11"/>
      <c r="DRS69" s="11"/>
      <c r="DRT69" s="11"/>
      <c r="DRU69" s="11"/>
      <c r="DRV69" s="11"/>
      <c r="DRW69" s="11"/>
      <c r="DRX69" s="11"/>
      <c r="DRY69" s="11"/>
      <c r="DRZ69" s="11"/>
      <c r="DSA69" s="11"/>
      <c r="DSB69" s="11"/>
      <c r="DSC69" s="11"/>
      <c r="DSD69" s="11"/>
      <c r="DSE69" s="11"/>
      <c r="DSF69" s="11"/>
      <c r="DSG69" s="11"/>
      <c r="DSH69" s="11"/>
      <c r="DSI69" s="11"/>
      <c r="DSJ69" s="11"/>
      <c r="DSK69" s="11"/>
      <c r="DSL69" s="11"/>
      <c r="DSM69" s="11"/>
      <c r="DSN69" s="11"/>
      <c r="DSO69" s="11"/>
      <c r="DSP69" s="11"/>
      <c r="DSQ69" s="11"/>
      <c r="DSR69" s="11"/>
      <c r="DSS69" s="11"/>
      <c r="DST69" s="11"/>
      <c r="DSU69" s="11"/>
      <c r="DSV69" s="11"/>
      <c r="DSW69" s="11"/>
      <c r="DSX69" s="11"/>
      <c r="DSY69" s="11"/>
      <c r="DSZ69" s="11"/>
      <c r="DTA69" s="11"/>
      <c r="DTB69" s="11"/>
      <c r="DTC69" s="11"/>
      <c r="DTD69" s="11"/>
      <c r="DTE69" s="11"/>
      <c r="DTF69" s="11"/>
      <c r="DTG69" s="11"/>
      <c r="DTH69" s="11"/>
      <c r="DTI69" s="11"/>
      <c r="DTJ69" s="11"/>
      <c r="DTK69" s="11"/>
      <c r="DTL69" s="11"/>
      <c r="DTM69" s="11"/>
      <c r="DTN69" s="11"/>
      <c r="DTO69" s="11"/>
      <c r="DTP69" s="11"/>
      <c r="DTQ69" s="11"/>
      <c r="DTR69" s="11"/>
      <c r="DTS69" s="11"/>
      <c r="DTT69" s="11"/>
      <c r="DTU69" s="11"/>
      <c r="DTV69" s="11"/>
      <c r="DTW69" s="11"/>
      <c r="DTX69" s="11"/>
      <c r="DTY69" s="11"/>
      <c r="DTZ69" s="11"/>
      <c r="DUA69" s="11"/>
      <c r="DUB69" s="11"/>
      <c r="DUC69" s="11"/>
      <c r="DUD69" s="11"/>
      <c r="DUE69" s="11"/>
      <c r="DUF69" s="11"/>
      <c r="DUG69" s="11"/>
      <c r="DUH69" s="11"/>
      <c r="DUI69" s="11"/>
      <c r="DUJ69" s="11"/>
      <c r="DUK69" s="11"/>
      <c r="DUL69" s="11"/>
      <c r="DUM69" s="11"/>
      <c r="DUN69" s="11"/>
      <c r="DUO69" s="11"/>
      <c r="DUP69" s="11"/>
      <c r="DUQ69" s="11"/>
      <c r="DUR69" s="11"/>
      <c r="DUS69" s="11"/>
      <c r="DUT69" s="11"/>
      <c r="DUU69" s="11"/>
      <c r="DUV69" s="11"/>
      <c r="DUW69" s="11"/>
      <c r="DUX69" s="11"/>
      <c r="DUY69" s="11"/>
      <c r="DUZ69" s="11"/>
      <c r="DVA69" s="11"/>
      <c r="DVB69" s="11"/>
      <c r="DVC69" s="11"/>
      <c r="DVD69" s="11"/>
      <c r="DVE69" s="11"/>
      <c r="DVF69" s="11"/>
      <c r="DVG69" s="11"/>
      <c r="DVH69" s="11"/>
      <c r="DVI69" s="11"/>
      <c r="DVJ69" s="11"/>
      <c r="DVK69" s="11"/>
      <c r="DVL69" s="11"/>
      <c r="DVM69" s="11"/>
      <c r="DVN69" s="11"/>
      <c r="DVO69" s="11"/>
      <c r="DVP69" s="11"/>
      <c r="DVQ69" s="11"/>
      <c r="DVR69" s="11"/>
      <c r="DVS69" s="11"/>
      <c r="DVT69" s="11"/>
      <c r="DVU69" s="11"/>
      <c r="DVV69" s="11"/>
      <c r="DVW69" s="11"/>
      <c r="DVX69" s="11"/>
      <c r="DVY69" s="11"/>
      <c r="DVZ69" s="11"/>
      <c r="DWA69" s="11"/>
      <c r="DWB69" s="11"/>
      <c r="DWC69" s="11"/>
      <c r="DWD69" s="11"/>
      <c r="DWE69" s="11"/>
      <c r="DWF69" s="11"/>
      <c r="DWG69" s="11"/>
      <c r="DWH69" s="11"/>
      <c r="DWI69" s="11"/>
      <c r="DWJ69" s="11"/>
      <c r="DWK69" s="11"/>
      <c r="DWL69" s="11"/>
      <c r="DWM69" s="11"/>
      <c r="DWN69" s="11"/>
      <c r="DWO69" s="11"/>
      <c r="DWP69" s="11"/>
      <c r="DWQ69" s="11"/>
      <c r="DWR69" s="11"/>
      <c r="DWS69" s="11"/>
      <c r="DWT69" s="11"/>
      <c r="DWU69" s="11"/>
      <c r="DWV69" s="11"/>
      <c r="DWW69" s="11"/>
      <c r="DWX69" s="11"/>
      <c r="DWY69" s="11"/>
      <c r="DWZ69" s="11"/>
      <c r="DXA69" s="11"/>
      <c r="DXB69" s="11"/>
      <c r="DXC69" s="11"/>
      <c r="DXD69" s="11"/>
      <c r="DXE69" s="11"/>
      <c r="DXF69" s="11"/>
      <c r="DXG69" s="11"/>
      <c r="DXH69" s="11"/>
      <c r="DXI69" s="11"/>
      <c r="DXJ69" s="11"/>
      <c r="DXK69" s="11"/>
      <c r="DXL69" s="11"/>
      <c r="DXM69" s="11"/>
      <c r="DXN69" s="11"/>
      <c r="DXO69" s="11"/>
      <c r="DXP69" s="11"/>
      <c r="DXQ69" s="11"/>
      <c r="DXR69" s="11"/>
      <c r="DXS69" s="11"/>
      <c r="DXT69" s="11"/>
      <c r="DXU69" s="11"/>
      <c r="DXV69" s="11"/>
      <c r="DXW69" s="11"/>
      <c r="DXX69" s="11"/>
      <c r="DXY69" s="11"/>
      <c r="DXZ69" s="11"/>
      <c r="DYA69" s="11"/>
      <c r="DYB69" s="11"/>
      <c r="DYC69" s="11"/>
      <c r="DYD69" s="11"/>
      <c r="DYE69" s="11"/>
      <c r="DYF69" s="11"/>
      <c r="DYG69" s="11"/>
      <c r="DYH69" s="11"/>
      <c r="DYI69" s="11"/>
      <c r="DYJ69" s="11"/>
      <c r="DYK69" s="11"/>
      <c r="DYL69" s="11"/>
      <c r="DYM69" s="11"/>
      <c r="DYN69" s="11"/>
      <c r="DYO69" s="11"/>
      <c r="DYP69" s="11"/>
      <c r="DYQ69" s="11"/>
      <c r="DYR69" s="11"/>
      <c r="DYS69" s="11"/>
      <c r="DYT69" s="11"/>
      <c r="DYU69" s="11"/>
      <c r="DYV69" s="11"/>
      <c r="DYW69" s="11"/>
      <c r="DYX69" s="11"/>
      <c r="DYY69" s="11"/>
      <c r="DYZ69" s="11"/>
      <c r="DZA69" s="11"/>
      <c r="DZB69" s="11"/>
      <c r="DZC69" s="11"/>
      <c r="DZD69" s="11"/>
      <c r="DZE69" s="11"/>
      <c r="DZF69" s="11"/>
      <c r="DZG69" s="11"/>
      <c r="DZH69" s="11"/>
      <c r="DZI69" s="11"/>
      <c r="DZJ69" s="11"/>
      <c r="DZK69" s="11"/>
      <c r="DZL69" s="11"/>
      <c r="DZM69" s="11"/>
      <c r="DZN69" s="11"/>
      <c r="DZO69" s="11"/>
      <c r="DZP69" s="11"/>
      <c r="DZQ69" s="11"/>
      <c r="DZR69" s="11"/>
      <c r="DZS69" s="11"/>
      <c r="DZT69" s="11"/>
      <c r="DZU69" s="11"/>
      <c r="DZV69" s="11"/>
      <c r="DZW69" s="11"/>
      <c r="DZX69" s="11"/>
      <c r="DZY69" s="11"/>
      <c r="DZZ69" s="11"/>
      <c r="EAA69" s="11"/>
      <c r="EAB69" s="11"/>
      <c r="EAC69" s="11"/>
      <c r="EAD69" s="11"/>
      <c r="EAE69" s="11"/>
      <c r="EAF69" s="11"/>
      <c r="EAG69" s="11"/>
      <c r="EAH69" s="11"/>
      <c r="EAI69" s="11"/>
      <c r="EAJ69" s="11"/>
      <c r="EAK69" s="11"/>
      <c r="EAL69" s="11"/>
      <c r="EAM69" s="11"/>
      <c r="EAN69" s="11"/>
      <c r="EAO69" s="11"/>
      <c r="EAP69" s="11"/>
      <c r="EAQ69" s="11"/>
      <c r="EAR69" s="11"/>
      <c r="EAS69" s="11"/>
      <c r="EAT69" s="11"/>
      <c r="EAU69" s="11"/>
      <c r="EAV69" s="11"/>
      <c r="EAW69" s="11"/>
      <c r="EAX69" s="11"/>
      <c r="EAY69" s="11"/>
      <c r="EAZ69" s="11"/>
      <c r="EBA69" s="11"/>
      <c r="EBB69" s="11"/>
      <c r="EBC69" s="11"/>
      <c r="EBD69" s="11"/>
      <c r="EBE69" s="11"/>
      <c r="EBF69" s="11"/>
      <c r="EBG69" s="11"/>
      <c r="EBH69" s="11"/>
      <c r="EBI69" s="11"/>
      <c r="EBJ69" s="11"/>
      <c r="EBK69" s="11"/>
      <c r="EBL69" s="11"/>
      <c r="EBM69" s="11"/>
      <c r="EBN69" s="11"/>
      <c r="EBO69" s="11"/>
      <c r="EBP69" s="11"/>
      <c r="EBQ69" s="11"/>
      <c r="EBR69" s="11"/>
      <c r="EBS69" s="11"/>
      <c r="EBT69" s="11"/>
      <c r="EBU69" s="11"/>
      <c r="EBV69" s="11"/>
      <c r="EBW69" s="11"/>
      <c r="EBX69" s="11"/>
      <c r="EBY69" s="11"/>
      <c r="EBZ69" s="11"/>
      <c r="ECA69" s="11"/>
      <c r="ECB69" s="11"/>
      <c r="ECC69" s="11"/>
      <c r="ECD69" s="11"/>
      <c r="ECE69" s="11"/>
      <c r="ECF69" s="11"/>
      <c r="ECG69" s="11"/>
      <c r="ECH69" s="11"/>
      <c r="ECI69" s="11"/>
      <c r="ECJ69" s="11"/>
      <c r="ECK69" s="11"/>
      <c r="ECL69" s="11"/>
      <c r="ECM69" s="11"/>
      <c r="ECN69" s="11"/>
      <c r="ECO69" s="11"/>
      <c r="ECP69" s="11"/>
      <c r="ECQ69" s="11"/>
      <c r="ECR69" s="11"/>
      <c r="ECS69" s="11"/>
      <c r="ECT69" s="11"/>
      <c r="ECU69" s="11"/>
      <c r="ECV69" s="11"/>
      <c r="ECW69" s="11"/>
      <c r="ECX69" s="11"/>
      <c r="ECY69" s="11"/>
      <c r="ECZ69" s="11"/>
      <c r="EDA69" s="11"/>
      <c r="EDB69" s="11"/>
      <c r="EDC69" s="11"/>
      <c r="EDD69" s="11"/>
      <c r="EDE69" s="11"/>
      <c r="EDF69" s="11"/>
      <c r="EDG69" s="11"/>
      <c r="EDH69" s="11"/>
      <c r="EDI69" s="11"/>
      <c r="EDJ69" s="11"/>
      <c r="EDK69" s="11"/>
      <c r="EDL69" s="11"/>
      <c r="EDM69" s="11"/>
      <c r="EDN69" s="11"/>
      <c r="EDO69" s="11"/>
      <c r="EDP69" s="11"/>
      <c r="EDQ69" s="11"/>
      <c r="EDR69" s="11"/>
      <c r="EDS69" s="11"/>
      <c r="EDT69" s="11"/>
      <c r="EDU69" s="11"/>
      <c r="EDV69" s="11"/>
      <c r="EDW69" s="11"/>
      <c r="EDX69" s="11"/>
      <c r="EDY69" s="11"/>
      <c r="EDZ69" s="11"/>
      <c r="EEA69" s="11"/>
      <c r="EEB69" s="11"/>
      <c r="EEC69" s="11"/>
      <c r="EED69" s="11"/>
      <c r="EEE69" s="11"/>
      <c r="EEF69" s="11"/>
      <c r="EEG69" s="11"/>
      <c r="EEH69" s="11"/>
      <c r="EEI69" s="11"/>
      <c r="EEJ69" s="11"/>
      <c r="EEK69" s="11"/>
      <c r="EEL69" s="11"/>
      <c r="EEM69" s="11"/>
      <c r="EEN69" s="11"/>
      <c r="EEO69" s="11"/>
      <c r="EEP69" s="11"/>
      <c r="EEQ69" s="11"/>
      <c r="EER69" s="11"/>
      <c r="EES69" s="11"/>
      <c r="EET69" s="11"/>
      <c r="EEU69" s="11"/>
      <c r="EEV69" s="11"/>
      <c r="EEW69" s="11"/>
      <c r="EEX69" s="11"/>
      <c r="EEY69" s="11"/>
      <c r="EEZ69" s="11"/>
      <c r="EFA69" s="11"/>
      <c r="EFB69" s="11"/>
      <c r="EFC69" s="11"/>
      <c r="EFD69" s="11"/>
      <c r="EFE69" s="11"/>
      <c r="EFF69" s="11"/>
      <c r="EFG69" s="11"/>
      <c r="EFH69" s="11"/>
      <c r="EFI69" s="11"/>
      <c r="EFJ69" s="11"/>
      <c r="EFK69" s="11"/>
      <c r="EFL69" s="11"/>
      <c r="EFM69" s="11"/>
      <c r="EFN69" s="11"/>
      <c r="EFO69" s="11"/>
      <c r="EFP69" s="11"/>
      <c r="EFQ69" s="11"/>
      <c r="EFR69" s="11"/>
      <c r="EFS69" s="11"/>
      <c r="EFT69" s="11"/>
      <c r="EFU69" s="11"/>
      <c r="EFV69" s="11"/>
      <c r="EFW69" s="11"/>
      <c r="EFX69" s="11"/>
      <c r="EFY69" s="11"/>
      <c r="EFZ69" s="11"/>
      <c r="EGA69" s="11"/>
      <c r="EGB69" s="11"/>
      <c r="EGC69" s="11"/>
      <c r="EGD69" s="11"/>
      <c r="EGE69" s="11"/>
      <c r="EGF69" s="11"/>
      <c r="EGG69" s="11"/>
      <c r="EGH69" s="11"/>
      <c r="EGI69" s="11"/>
      <c r="EGJ69" s="11"/>
      <c r="EGK69" s="11"/>
      <c r="EGL69" s="11"/>
      <c r="EGM69" s="11"/>
      <c r="EGN69" s="11"/>
      <c r="EGO69" s="11"/>
      <c r="EGP69" s="11"/>
      <c r="EGQ69" s="11"/>
      <c r="EGR69" s="11"/>
      <c r="EGS69" s="11"/>
      <c r="EGT69" s="11"/>
      <c r="EGU69" s="11"/>
      <c r="EGV69" s="11"/>
      <c r="EGW69" s="11"/>
      <c r="EGX69" s="11"/>
      <c r="EGY69" s="11"/>
      <c r="EGZ69" s="11"/>
      <c r="EHA69" s="11"/>
      <c r="EHB69" s="11"/>
      <c r="EHC69" s="11"/>
      <c r="EHD69" s="11"/>
      <c r="EHE69" s="11"/>
      <c r="EHF69" s="11"/>
      <c r="EHG69" s="11"/>
      <c r="EHH69" s="11"/>
      <c r="EHI69" s="11"/>
      <c r="EHJ69" s="11"/>
      <c r="EHK69" s="11"/>
      <c r="EHL69" s="11"/>
      <c r="EHM69" s="11"/>
      <c r="EHN69" s="11"/>
      <c r="EHO69" s="11"/>
      <c r="EHP69" s="11"/>
      <c r="EHQ69" s="11"/>
      <c r="EHR69" s="11"/>
      <c r="EHS69" s="11"/>
      <c r="EHT69" s="11"/>
      <c r="EHU69" s="11"/>
      <c r="EHV69" s="11"/>
      <c r="EHW69" s="11"/>
      <c r="EHX69" s="11"/>
      <c r="EHY69" s="11"/>
      <c r="EHZ69" s="11"/>
      <c r="EIA69" s="11"/>
      <c r="EIB69" s="11"/>
      <c r="EIC69" s="11"/>
      <c r="EID69" s="11"/>
      <c r="EIE69" s="11"/>
      <c r="EIF69" s="11"/>
      <c r="EIG69" s="11"/>
      <c r="EIH69" s="11"/>
      <c r="EII69" s="11"/>
      <c r="EIJ69" s="11"/>
      <c r="EIK69" s="11"/>
      <c r="EIL69" s="11"/>
      <c r="EIM69" s="11"/>
      <c r="EIN69" s="11"/>
      <c r="EIO69" s="11"/>
      <c r="EIP69" s="11"/>
      <c r="EIQ69" s="11"/>
      <c r="EIR69" s="11"/>
      <c r="EIS69" s="11"/>
      <c r="EIT69" s="11"/>
      <c r="EIU69" s="11"/>
      <c r="EIV69" s="11"/>
      <c r="EIW69" s="11"/>
      <c r="EIX69" s="11"/>
      <c r="EIY69" s="11"/>
      <c r="EIZ69" s="11"/>
      <c r="EJA69" s="11"/>
      <c r="EJB69" s="11"/>
      <c r="EJC69" s="11"/>
      <c r="EJD69" s="11"/>
      <c r="EJE69" s="11"/>
      <c r="EJF69" s="11"/>
      <c r="EJG69" s="11"/>
      <c r="EJH69" s="11"/>
      <c r="EJI69" s="11"/>
      <c r="EJJ69" s="11"/>
      <c r="EJK69" s="11"/>
      <c r="EJL69" s="11"/>
      <c r="EJM69" s="11"/>
      <c r="EJN69" s="11"/>
      <c r="EJO69" s="11"/>
      <c r="EJP69" s="11"/>
      <c r="EJQ69" s="11"/>
      <c r="EJR69" s="11"/>
      <c r="EJS69" s="11"/>
      <c r="EJT69" s="11"/>
      <c r="EJU69" s="11"/>
      <c r="EJV69" s="11"/>
      <c r="EJW69" s="11"/>
      <c r="EJX69" s="11"/>
      <c r="EJY69" s="11"/>
      <c r="EJZ69" s="11"/>
      <c r="EKA69" s="11"/>
      <c r="EKB69" s="11"/>
      <c r="EKC69" s="11"/>
      <c r="EKD69" s="11"/>
      <c r="EKE69" s="11"/>
      <c r="EKF69" s="11"/>
      <c r="EKG69" s="11"/>
      <c r="EKH69" s="11"/>
      <c r="EKI69" s="11"/>
      <c r="EKJ69" s="11"/>
      <c r="EKK69" s="11"/>
      <c r="EKL69" s="11"/>
      <c r="EKM69" s="11"/>
      <c r="EKN69" s="11"/>
      <c r="EKO69" s="11"/>
      <c r="EKP69" s="11"/>
      <c r="EKQ69" s="11"/>
      <c r="EKR69" s="11"/>
      <c r="EKS69" s="11"/>
      <c r="EKT69" s="11"/>
      <c r="EKU69" s="11"/>
      <c r="EKV69" s="11"/>
      <c r="EKW69" s="11"/>
      <c r="EKX69" s="11"/>
      <c r="EKY69" s="11"/>
      <c r="EKZ69" s="11"/>
      <c r="ELA69" s="11"/>
      <c r="ELB69" s="11"/>
      <c r="ELC69" s="11"/>
      <c r="ELD69" s="11"/>
      <c r="ELE69" s="11"/>
      <c r="ELF69" s="11"/>
      <c r="ELG69" s="11"/>
      <c r="ELH69" s="11"/>
      <c r="ELI69" s="11"/>
      <c r="ELJ69" s="11"/>
      <c r="ELK69" s="11"/>
      <c r="ELL69" s="11"/>
      <c r="ELM69" s="11"/>
      <c r="ELN69" s="11"/>
      <c r="ELO69" s="11"/>
      <c r="ELP69" s="11"/>
      <c r="ELQ69" s="11"/>
      <c r="ELR69" s="11"/>
      <c r="ELS69" s="11"/>
      <c r="ELT69" s="11"/>
      <c r="ELU69" s="11"/>
      <c r="ELV69" s="11"/>
      <c r="ELW69" s="11"/>
      <c r="ELX69" s="11"/>
      <c r="ELY69" s="11"/>
      <c r="ELZ69" s="11"/>
      <c r="EMA69" s="11"/>
      <c r="EMB69" s="11"/>
      <c r="EMC69" s="11"/>
      <c r="EMD69" s="11"/>
      <c r="EME69" s="11"/>
      <c r="EMF69" s="11"/>
      <c r="EMG69" s="11"/>
      <c r="EMH69" s="11"/>
      <c r="EMI69" s="11"/>
      <c r="EMJ69" s="11"/>
      <c r="EMK69" s="11"/>
      <c r="EML69" s="11"/>
      <c r="EMM69" s="11"/>
      <c r="EMN69" s="11"/>
      <c r="EMO69" s="11"/>
      <c r="EMP69" s="11"/>
      <c r="EMQ69" s="11"/>
      <c r="EMR69" s="11"/>
      <c r="EMS69" s="11"/>
      <c r="EMT69" s="11"/>
      <c r="EMU69" s="11"/>
      <c r="EMV69" s="11"/>
      <c r="EMW69" s="11"/>
      <c r="EMX69" s="11"/>
      <c r="EMY69" s="11"/>
      <c r="EMZ69" s="11"/>
      <c r="ENA69" s="11"/>
      <c r="ENB69" s="11"/>
      <c r="ENC69" s="11"/>
      <c r="END69" s="11"/>
      <c r="ENE69" s="11"/>
      <c r="ENF69" s="11"/>
      <c r="ENG69" s="11"/>
      <c r="ENH69" s="11"/>
      <c r="ENI69" s="11"/>
      <c r="ENJ69" s="11"/>
      <c r="ENK69" s="11"/>
      <c r="ENL69" s="11"/>
      <c r="ENM69" s="11"/>
      <c r="ENN69" s="11"/>
      <c r="ENO69" s="11"/>
      <c r="ENP69" s="11"/>
      <c r="ENQ69" s="11"/>
      <c r="ENR69" s="11"/>
      <c r="ENS69" s="11"/>
      <c r="ENT69" s="11"/>
      <c r="ENU69" s="11"/>
      <c r="ENV69" s="11"/>
      <c r="ENW69" s="11"/>
      <c r="ENX69" s="11"/>
      <c r="ENY69" s="11"/>
      <c r="ENZ69" s="11"/>
      <c r="EOA69" s="11"/>
      <c r="EOB69" s="11"/>
      <c r="EOC69" s="11"/>
      <c r="EOD69" s="11"/>
      <c r="EOE69" s="11"/>
      <c r="EOF69" s="11"/>
      <c r="EOG69" s="11"/>
      <c r="EOH69" s="11"/>
      <c r="EOI69" s="11"/>
      <c r="EOJ69" s="11"/>
      <c r="EOK69" s="11"/>
      <c r="EOL69" s="11"/>
      <c r="EOM69" s="11"/>
      <c r="EON69" s="11"/>
      <c r="EOO69" s="11"/>
      <c r="EOP69" s="11"/>
      <c r="EOQ69" s="11"/>
      <c r="EOR69" s="11"/>
      <c r="EOS69" s="11"/>
      <c r="EOT69" s="11"/>
      <c r="EOU69" s="11"/>
      <c r="EOV69" s="11"/>
      <c r="EOW69" s="11"/>
      <c r="EOX69" s="11"/>
      <c r="EOY69" s="11"/>
      <c r="EOZ69" s="11"/>
      <c r="EPA69" s="11"/>
      <c r="EPB69" s="11"/>
      <c r="EPC69" s="11"/>
      <c r="EPD69" s="11"/>
      <c r="EPE69" s="11"/>
      <c r="EPF69" s="11"/>
      <c r="EPG69" s="11"/>
      <c r="EPH69" s="11"/>
      <c r="EPI69" s="11"/>
      <c r="EPJ69" s="11"/>
      <c r="EPK69" s="11"/>
      <c r="EPL69" s="11"/>
      <c r="EPM69" s="11"/>
      <c r="EPN69" s="11"/>
      <c r="EPO69" s="11"/>
      <c r="EPP69" s="11"/>
      <c r="EPQ69" s="11"/>
      <c r="EPR69" s="11"/>
      <c r="EPS69" s="11"/>
      <c r="EPT69" s="11"/>
      <c r="EPU69" s="11"/>
      <c r="EPV69" s="11"/>
      <c r="EPW69" s="11"/>
      <c r="EPX69" s="11"/>
      <c r="EPY69" s="11"/>
      <c r="EPZ69" s="11"/>
      <c r="EQA69" s="11"/>
      <c r="EQB69" s="11"/>
      <c r="EQC69" s="11"/>
      <c r="EQD69" s="11"/>
      <c r="EQE69" s="11"/>
      <c r="EQF69" s="11"/>
      <c r="EQG69" s="11"/>
      <c r="EQH69" s="11"/>
      <c r="EQI69" s="11"/>
      <c r="EQJ69" s="11"/>
      <c r="EQK69" s="11"/>
      <c r="EQL69" s="11"/>
      <c r="EQM69" s="11"/>
      <c r="EQN69" s="11"/>
      <c r="EQO69" s="11"/>
      <c r="EQP69" s="11"/>
      <c r="EQQ69" s="11"/>
      <c r="EQR69" s="11"/>
      <c r="EQS69" s="11"/>
      <c r="EQT69" s="11"/>
      <c r="EQU69" s="11"/>
      <c r="EQV69" s="11"/>
      <c r="EQW69" s="11"/>
      <c r="EQX69" s="11"/>
      <c r="EQY69" s="11"/>
      <c r="EQZ69" s="11"/>
      <c r="ERA69" s="11"/>
      <c r="ERB69" s="11"/>
      <c r="ERC69" s="11"/>
      <c r="ERD69" s="11"/>
      <c r="ERE69" s="11"/>
      <c r="ERF69" s="11"/>
      <c r="ERG69" s="11"/>
      <c r="ERH69" s="11"/>
      <c r="ERI69" s="11"/>
      <c r="ERJ69" s="11"/>
      <c r="ERK69" s="11"/>
      <c r="ERL69" s="11"/>
      <c r="ERM69" s="11"/>
      <c r="ERN69" s="11"/>
      <c r="ERO69" s="11"/>
      <c r="ERP69" s="11"/>
      <c r="ERQ69" s="11"/>
      <c r="ERR69" s="11"/>
      <c r="ERS69" s="11"/>
      <c r="ERT69" s="11"/>
      <c r="ERU69" s="11"/>
      <c r="ERV69" s="11"/>
      <c r="ERW69" s="11"/>
      <c r="ERX69" s="11"/>
      <c r="ERY69" s="11"/>
      <c r="ERZ69" s="11"/>
      <c r="ESA69" s="11"/>
      <c r="ESB69" s="11"/>
      <c r="ESC69" s="11"/>
      <c r="ESD69" s="11"/>
      <c r="ESE69" s="11"/>
      <c r="ESF69" s="11"/>
      <c r="ESG69" s="11"/>
      <c r="ESH69" s="11"/>
      <c r="ESI69" s="11"/>
      <c r="ESJ69" s="11"/>
      <c r="ESK69" s="11"/>
      <c r="ESL69" s="11"/>
      <c r="ESM69" s="11"/>
      <c r="ESN69" s="11"/>
      <c r="ESO69" s="11"/>
      <c r="ESP69" s="11"/>
      <c r="ESQ69" s="11"/>
      <c r="ESR69" s="11"/>
      <c r="ESS69" s="11"/>
      <c r="EST69" s="11"/>
      <c r="ESU69" s="11"/>
      <c r="ESV69" s="11"/>
      <c r="ESW69" s="11"/>
      <c r="ESX69" s="11"/>
      <c r="ESY69" s="11"/>
      <c r="ESZ69" s="11"/>
      <c r="ETA69" s="11"/>
      <c r="ETB69" s="11"/>
      <c r="ETC69" s="11"/>
      <c r="ETD69" s="11"/>
      <c r="ETE69" s="11"/>
      <c r="ETF69" s="11"/>
      <c r="ETG69" s="11"/>
      <c r="ETH69" s="11"/>
      <c r="ETI69" s="11"/>
      <c r="ETJ69" s="11"/>
      <c r="ETK69" s="11"/>
      <c r="ETL69" s="11"/>
      <c r="ETM69" s="11"/>
      <c r="ETN69" s="11"/>
      <c r="ETO69" s="11"/>
      <c r="ETP69" s="11"/>
      <c r="ETQ69" s="11"/>
      <c r="ETR69" s="11"/>
      <c r="ETS69" s="11"/>
      <c r="ETT69" s="11"/>
      <c r="ETU69" s="11"/>
      <c r="ETV69" s="11"/>
      <c r="ETW69" s="11"/>
      <c r="ETX69" s="11"/>
      <c r="ETY69" s="11"/>
      <c r="ETZ69" s="11"/>
      <c r="EUA69" s="11"/>
      <c r="EUB69" s="11"/>
      <c r="EUC69" s="11"/>
      <c r="EUD69" s="11"/>
      <c r="EUE69" s="11"/>
      <c r="EUF69" s="11"/>
      <c r="EUG69" s="11"/>
      <c r="EUH69" s="11"/>
      <c r="EUI69" s="11"/>
      <c r="EUJ69" s="11"/>
      <c r="EUK69" s="11"/>
      <c r="EUL69" s="11"/>
      <c r="EUM69" s="11"/>
      <c r="EUN69" s="11"/>
      <c r="EUO69" s="11"/>
      <c r="EUP69" s="11"/>
      <c r="EUQ69" s="11"/>
      <c r="EUR69" s="11"/>
      <c r="EUS69" s="11"/>
      <c r="EUT69" s="11"/>
      <c r="EUU69" s="11"/>
      <c r="EUV69" s="11"/>
      <c r="EUW69" s="11"/>
      <c r="EUX69" s="11"/>
      <c r="EUY69" s="11"/>
      <c r="EUZ69" s="11"/>
      <c r="EVA69" s="11"/>
      <c r="EVB69" s="11"/>
      <c r="EVC69" s="11"/>
      <c r="EVD69" s="11"/>
      <c r="EVE69" s="11"/>
      <c r="EVF69" s="11"/>
      <c r="EVG69" s="11"/>
      <c r="EVH69" s="11"/>
      <c r="EVI69" s="11"/>
      <c r="EVJ69" s="11"/>
      <c r="EVK69" s="11"/>
      <c r="EVL69" s="11"/>
      <c r="EVM69" s="11"/>
      <c r="EVN69" s="11"/>
      <c r="EVO69" s="11"/>
      <c r="EVP69" s="11"/>
      <c r="EVQ69" s="11"/>
      <c r="EVR69" s="11"/>
      <c r="EVS69" s="11"/>
      <c r="EVT69" s="11"/>
      <c r="EVU69" s="11"/>
      <c r="EVV69" s="11"/>
      <c r="EVW69" s="11"/>
      <c r="EVX69" s="11"/>
      <c r="EVY69" s="11"/>
      <c r="EVZ69" s="11"/>
      <c r="EWA69" s="11"/>
      <c r="EWB69" s="11"/>
      <c r="EWC69" s="11"/>
      <c r="EWD69" s="11"/>
      <c r="EWE69" s="11"/>
      <c r="EWF69" s="11"/>
      <c r="EWG69" s="11"/>
      <c r="EWH69" s="11"/>
      <c r="EWI69" s="11"/>
      <c r="EWJ69" s="11"/>
      <c r="EWK69" s="11"/>
      <c r="EWL69" s="11"/>
      <c r="EWM69" s="11"/>
      <c r="EWN69" s="11"/>
      <c r="EWO69" s="11"/>
      <c r="EWP69" s="11"/>
      <c r="EWQ69" s="11"/>
      <c r="EWR69" s="11"/>
      <c r="EWS69" s="11"/>
      <c r="EWT69" s="11"/>
      <c r="EWU69" s="11"/>
      <c r="EWV69" s="11"/>
      <c r="EWW69" s="11"/>
      <c r="EWX69" s="11"/>
      <c r="EWY69" s="11"/>
      <c r="EWZ69" s="11"/>
      <c r="EXA69" s="11"/>
      <c r="EXB69" s="11"/>
      <c r="EXC69" s="11"/>
      <c r="EXD69" s="11"/>
      <c r="EXE69" s="11"/>
      <c r="EXF69" s="11"/>
      <c r="EXG69" s="11"/>
      <c r="EXH69" s="11"/>
      <c r="EXI69" s="11"/>
      <c r="EXJ69" s="11"/>
      <c r="EXK69" s="11"/>
      <c r="EXL69" s="11"/>
      <c r="EXM69" s="11"/>
      <c r="EXN69" s="11"/>
      <c r="EXO69" s="11"/>
      <c r="EXP69" s="11"/>
      <c r="EXQ69" s="11"/>
      <c r="EXR69" s="11"/>
      <c r="EXS69" s="11"/>
      <c r="EXT69" s="11"/>
      <c r="EXU69" s="11"/>
      <c r="EXV69" s="11"/>
      <c r="EXW69" s="11"/>
      <c r="EXX69" s="11"/>
      <c r="EXY69" s="11"/>
      <c r="EXZ69" s="11"/>
      <c r="EYA69" s="11"/>
      <c r="EYB69" s="11"/>
      <c r="EYC69" s="11"/>
      <c r="EYD69" s="11"/>
      <c r="EYE69" s="11"/>
      <c r="EYF69" s="11"/>
      <c r="EYG69" s="11"/>
      <c r="EYH69" s="11"/>
      <c r="EYI69" s="11"/>
      <c r="EYJ69" s="11"/>
      <c r="EYK69" s="11"/>
      <c r="EYL69" s="11"/>
      <c r="EYM69" s="11"/>
      <c r="EYN69" s="11"/>
      <c r="EYO69" s="11"/>
      <c r="EYP69" s="11"/>
      <c r="EYQ69" s="11"/>
      <c r="EYR69" s="11"/>
      <c r="EYS69" s="11"/>
      <c r="EYT69" s="11"/>
      <c r="EYU69" s="11"/>
      <c r="EYV69" s="11"/>
      <c r="EYW69" s="11"/>
      <c r="EYX69" s="11"/>
      <c r="EYY69" s="11"/>
      <c r="EYZ69" s="11"/>
      <c r="EZA69" s="11"/>
      <c r="EZB69" s="11"/>
      <c r="EZC69" s="11"/>
      <c r="EZD69" s="11"/>
      <c r="EZE69" s="11"/>
      <c r="EZF69" s="11"/>
      <c r="EZG69" s="11"/>
      <c r="EZH69" s="11"/>
      <c r="EZI69" s="11"/>
      <c r="EZJ69" s="11"/>
      <c r="EZK69" s="11"/>
      <c r="EZL69" s="11"/>
      <c r="EZM69" s="11"/>
      <c r="EZN69" s="11"/>
      <c r="EZO69" s="11"/>
      <c r="EZP69" s="11"/>
      <c r="EZQ69" s="11"/>
      <c r="EZR69" s="11"/>
      <c r="EZS69" s="11"/>
      <c r="EZT69" s="11"/>
      <c r="EZU69" s="11"/>
      <c r="EZV69" s="11"/>
      <c r="EZW69" s="11"/>
      <c r="EZX69" s="11"/>
      <c r="EZY69" s="11"/>
      <c r="EZZ69" s="11"/>
      <c r="FAA69" s="11"/>
      <c r="FAB69" s="11"/>
      <c r="FAC69" s="11"/>
      <c r="FAD69" s="11"/>
      <c r="FAE69" s="11"/>
      <c r="FAF69" s="11"/>
      <c r="FAG69" s="11"/>
      <c r="FAH69" s="11"/>
      <c r="FAI69" s="11"/>
      <c r="FAJ69" s="11"/>
      <c r="FAK69" s="11"/>
      <c r="FAL69" s="11"/>
      <c r="FAM69" s="11"/>
      <c r="FAN69" s="11"/>
      <c r="FAO69" s="11"/>
      <c r="FAP69" s="11"/>
      <c r="FAQ69" s="11"/>
      <c r="FAR69" s="11"/>
      <c r="FAS69" s="11"/>
      <c r="FAT69" s="11"/>
      <c r="FAU69" s="11"/>
      <c r="FAV69" s="11"/>
      <c r="FAW69" s="11"/>
      <c r="FAX69" s="11"/>
      <c r="FAY69" s="11"/>
      <c r="FAZ69" s="11"/>
      <c r="FBA69" s="11"/>
      <c r="FBB69" s="11"/>
      <c r="FBC69" s="11"/>
      <c r="FBD69" s="11"/>
      <c r="FBE69" s="11"/>
      <c r="FBF69" s="11"/>
      <c r="FBG69" s="11"/>
      <c r="FBH69" s="11"/>
      <c r="FBI69" s="11"/>
      <c r="FBJ69" s="11"/>
      <c r="FBK69" s="11"/>
      <c r="FBL69" s="11"/>
      <c r="FBM69" s="11"/>
      <c r="FBN69" s="11"/>
      <c r="FBO69" s="11"/>
      <c r="FBP69" s="11"/>
      <c r="FBQ69" s="11"/>
      <c r="FBR69" s="11"/>
      <c r="FBS69" s="11"/>
      <c r="FBT69" s="11"/>
      <c r="FBU69" s="11"/>
      <c r="FBV69" s="11"/>
      <c r="FBW69" s="11"/>
      <c r="FBX69" s="11"/>
      <c r="FBY69" s="11"/>
      <c r="FBZ69" s="11"/>
      <c r="FCA69" s="11"/>
      <c r="FCB69" s="11"/>
      <c r="FCC69" s="11"/>
      <c r="FCD69" s="11"/>
      <c r="FCE69" s="11"/>
      <c r="FCF69" s="11"/>
      <c r="FCG69" s="11"/>
      <c r="FCH69" s="11"/>
      <c r="FCI69" s="11"/>
      <c r="FCJ69" s="11"/>
      <c r="FCK69" s="11"/>
      <c r="FCL69" s="11"/>
      <c r="FCM69" s="11"/>
      <c r="FCN69" s="11"/>
      <c r="FCO69" s="11"/>
      <c r="FCP69" s="11"/>
      <c r="FCQ69" s="11"/>
      <c r="FCR69" s="11"/>
      <c r="FCS69" s="11"/>
      <c r="FCT69" s="11"/>
      <c r="FCU69" s="11"/>
      <c r="FCV69" s="11"/>
      <c r="FCW69" s="11"/>
      <c r="FCX69" s="11"/>
      <c r="FCY69" s="11"/>
      <c r="FCZ69" s="11"/>
      <c r="FDA69" s="11"/>
      <c r="FDB69" s="11"/>
      <c r="FDC69" s="11"/>
      <c r="FDD69" s="11"/>
      <c r="FDE69" s="11"/>
      <c r="FDF69" s="11"/>
      <c r="FDG69" s="11"/>
      <c r="FDH69" s="11"/>
      <c r="FDI69" s="11"/>
      <c r="FDJ69" s="11"/>
      <c r="FDK69" s="11"/>
      <c r="FDL69" s="11"/>
      <c r="FDM69" s="11"/>
      <c r="FDN69" s="11"/>
      <c r="FDO69" s="11"/>
      <c r="FDP69" s="11"/>
      <c r="FDQ69" s="11"/>
      <c r="FDR69" s="11"/>
      <c r="FDS69" s="11"/>
      <c r="FDT69" s="11"/>
      <c r="FDU69" s="11"/>
      <c r="FDV69" s="11"/>
      <c r="FDW69" s="11"/>
      <c r="FDX69" s="11"/>
      <c r="FDY69" s="11"/>
      <c r="FDZ69" s="11"/>
      <c r="FEA69" s="11"/>
      <c r="FEB69" s="11"/>
      <c r="FEC69" s="11"/>
      <c r="FED69" s="11"/>
      <c r="FEE69" s="11"/>
      <c r="FEF69" s="11"/>
      <c r="FEG69" s="11"/>
      <c r="FEH69" s="11"/>
      <c r="FEI69" s="11"/>
      <c r="FEJ69" s="11"/>
      <c r="FEK69" s="11"/>
      <c r="FEL69" s="11"/>
      <c r="FEM69" s="11"/>
      <c r="FEN69" s="11"/>
      <c r="FEO69" s="11"/>
      <c r="FEP69" s="11"/>
      <c r="FEQ69" s="11"/>
      <c r="FER69" s="11"/>
      <c r="FES69" s="11"/>
      <c r="FET69" s="11"/>
      <c r="FEU69" s="11"/>
      <c r="FEV69" s="11"/>
      <c r="FEW69" s="11"/>
      <c r="FEX69" s="11"/>
      <c r="FEY69" s="11"/>
      <c r="FEZ69" s="11"/>
      <c r="FFA69" s="11"/>
      <c r="FFB69" s="11"/>
      <c r="FFC69" s="11"/>
      <c r="FFD69" s="11"/>
      <c r="FFE69" s="11"/>
      <c r="FFF69" s="11"/>
      <c r="FFG69" s="11"/>
      <c r="FFH69" s="11"/>
      <c r="FFI69" s="11"/>
      <c r="FFJ69" s="11"/>
      <c r="FFK69" s="11"/>
      <c r="FFL69" s="11"/>
      <c r="FFM69" s="11"/>
      <c r="FFN69" s="11"/>
      <c r="FFO69" s="11"/>
      <c r="FFP69" s="11"/>
      <c r="FFQ69" s="11"/>
      <c r="FFR69" s="11"/>
      <c r="FFS69" s="11"/>
      <c r="FFT69" s="11"/>
      <c r="FFU69" s="11"/>
      <c r="FFV69" s="11"/>
      <c r="FFW69" s="11"/>
      <c r="FFX69" s="11"/>
      <c r="FFY69" s="11"/>
      <c r="FFZ69" s="11"/>
      <c r="FGA69" s="11"/>
      <c r="FGB69" s="11"/>
      <c r="FGC69" s="11"/>
      <c r="FGD69" s="11"/>
      <c r="FGE69" s="11"/>
      <c r="FGF69" s="11"/>
      <c r="FGG69" s="11"/>
      <c r="FGH69" s="11"/>
      <c r="FGI69" s="11"/>
      <c r="FGJ69" s="11"/>
      <c r="FGK69" s="11"/>
      <c r="FGL69" s="11"/>
      <c r="FGM69" s="11"/>
      <c r="FGN69" s="11"/>
      <c r="FGO69" s="11"/>
      <c r="FGP69" s="11"/>
      <c r="FGQ69" s="11"/>
      <c r="FGR69" s="11"/>
      <c r="FGS69" s="11"/>
      <c r="FGT69" s="11"/>
      <c r="FGU69" s="11"/>
      <c r="FGV69" s="11"/>
      <c r="FGW69" s="11"/>
      <c r="FGX69" s="11"/>
      <c r="FGY69" s="11"/>
      <c r="FGZ69" s="11"/>
      <c r="FHA69" s="11"/>
      <c r="FHB69" s="11"/>
      <c r="FHC69" s="11"/>
      <c r="FHD69" s="11"/>
      <c r="FHE69" s="11"/>
      <c r="FHF69" s="11"/>
      <c r="FHG69" s="11"/>
      <c r="FHH69" s="11"/>
      <c r="FHI69" s="11"/>
      <c r="FHJ69" s="11"/>
      <c r="FHK69" s="11"/>
      <c r="FHL69" s="11"/>
      <c r="FHM69" s="11"/>
      <c r="FHN69" s="11"/>
      <c r="FHO69" s="11"/>
      <c r="FHP69" s="11"/>
      <c r="FHQ69" s="11"/>
      <c r="FHR69" s="11"/>
      <c r="FHS69" s="11"/>
      <c r="FHT69" s="11"/>
      <c r="FHU69" s="11"/>
      <c r="FHV69" s="11"/>
      <c r="FHW69" s="11"/>
      <c r="FHX69" s="11"/>
      <c r="FHY69" s="11"/>
      <c r="FHZ69" s="11"/>
      <c r="FIA69" s="11"/>
      <c r="FIB69" s="11"/>
      <c r="FIC69" s="11"/>
      <c r="FID69" s="11"/>
      <c r="FIE69" s="11"/>
      <c r="FIF69" s="11"/>
      <c r="FIG69" s="11"/>
      <c r="FIH69" s="11"/>
      <c r="FII69" s="11"/>
      <c r="FIJ69" s="11"/>
      <c r="FIK69" s="11"/>
      <c r="FIL69" s="11"/>
      <c r="FIM69" s="11"/>
      <c r="FIN69" s="11"/>
      <c r="FIO69" s="11"/>
      <c r="FIP69" s="11"/>
      <c r="FIQ69" s="11"/>
      <c r="FIR69" s="11"/>
      <c r="FIS69" s="11"/>
      <c r="FIT69" s="11"/>
      <c r="FIU69" s="11"/>
      <c r="FIV69" s="11"/>
      <c r="FIW69" s="11"/>
      <c r="FIX69" s="11"/>
      <c r="FIY69" s="11"/>
      <c r="FIZ69" s="11"/>
      <c r="FJA69" s="11"/>
      <c r="FJB69" s="11"/>
      <c r="FJC69" s="11"/>
      <c r="FJD69" s="11"/>
      <c r="FJE69" s="11"/>
      <c r="FJF69" s="11"/>
      <c r="FJG69" s="11"/>
      <c r="FJH69" s="11"/>
      <c r="FJI69" s="11"/>
      <c r="FJJ69" s="11"/>
      <c r="FJK69" s="11"/>
      <c r="FJL69" s="11"/>
      <c r="FJM69" s="11"/>
      <c r="FJN69" s="11"/>
      <c r="FJO69" s="11"/>
      <c r="FJP69" s="11"/>
      <c r="FJQ69" s="11"/>
      <c r="FJR69" s="11"/>
      <c r="FJS69" s="11"/>
      <c r="FJT69" s="11"/>
      <c r="FJU69" s="11"/>
      <c r="FJV69" s="11"/>
      <c r="FJW69" s="11"/>
      <c r="FJX69" s="11"/>
      <c r="FJY69" s="11"/>
      <c r="FJZ69" s="11"/>
      <c r="FKA69" s="11"/>
      <c r="FKB69" s="11"/>
      <c r="FKC69" s="11"/>
      <c r="FKD69" s="11"/>
      <c r="FKE69" s="11"/>
      <c r="FKF69" s="11"/>
      <c r="FKG69" s="11"/>
      <c r="FKH69" s="11"/>
      <c r="FKI69" s="11"/>
      <c r="FKJ69" s="11"/>
      <c r="FKK69" s="11"/>
      <c r="FKL69" s="11"/>
      <c r="FKM69" s="11"/>
      <c r="FKN69" s="11"/>
      <c r="FKO69" s="11"/>
      <c r="FKP69" s="11"/>
      <c r="FKQ69" s="11"/>
      <c r="FKR69" s="11"/>
      <c r="FKS69" s="11"/>
      <c r="FKT69" s="11"/>
      <c r="FKU69" s="11"/>
      <c r="FKV69" s="11"/>
      <c r="FKW69" s="11"/>
      <c r="FKX69" s="11"/>
      <c r="FKY69" s="11"/>
      <c r="FKZ69" s="11"/>
      <c r="FLA69" s="11"/>
      <c r="FLB69" s="11"/>
      <c r="FLC69" s="11"/>
      <c r="FLD69" s="11"/>
      <c r="FLE69" s="11"/>
      <c r="FLF69" s="11"/>
      <c r="FLG69" s="11"/>
      <c r="FLH69" s="11"/>
      <c r="FLI69" s="11"/>
      <c r="FLJ69" s="11"/>
      <c r="FLK69" s="11"/>
      <c r="FLL69" s="11"/>
      <c r="FLM69" s="11"/>
      <c r="FLN69" s="11"/>
      <c r="FLO69" s="11"/>
      <c r="FLP69" s="11"/>
      <c r="FLQ69" s="11"/>
      <c r="FLR69" s="11"/>
      <c r="FLS69" s="11"/>
      <c r="FLT69" s="11"/>
      <c r="FLU69" s="11"/>
      <c r="FLV69" s="11"/>
      <c r="FLW69" s="11"/>
      <c r="FLX69" s="11"/>
      <c r="FLY69" s="11"/>
      <c r="FLZ69" s="11"/>
      <c r="FMA69" s="11"/>
      <c r="FMB69" s="11"/>
      <c r="FMC69" s="11"/>
      <c r="FMD69" s="11"/>
      <c r="FME69" s="11"/>
      <c r="FMF69" s="11"/>
      <c r="FMG69" s="11"/>
      <c r="FMH69" s="11"/>
      <c r="FMI69" s="11"/>
      <c r="FMJ69" s="11"/>
      <c r="FMK69" s="11"/>
      <c r="FML69" s="11"/>
      <c r="FMM69" s="11"/>
      <c r="FMN69" s="11"/>
      <c r="FMO69" s="11"/>
      <c r="FMP69" s="11"/>
      <c r="FMQ69" s="11"/>
      <c r="FMR69" s="11"/>
      <c r="FMS69" s="11"/>
      <c r="FMT69" s="11"/>
      <c r="FMU69" s="11"/>
      <c r="FMV69" s="11"/>
      <c r="FMW69" s="11"/>
      <c r="FMX69" s="11"/>
      <c r="FMY69" s="11"/>
      <c r="FMZ69" s="11"/>
      <c r="FNA69" s="11"/>
      <c r="FNB69" s="11"/>
      <c r="FNC69" s="11"/>
      <c r="FND69" s="11"/>
      <c r="FNE69" s="11"/>
      <c r="FNF69" s="11"/>
      <c r="FNG69" s="11"/>
      <c r="FNH69" s="11"/>
      <c r="FNI69" s="11"/>
      <c r="FNJ69" s="11"/>
      <c r="FNK69" s="11"/>
      <c r="FNL69" s="11"/>
      <c r="FNM69" s="11"/>
      <c r="FNN69" s="11"/>
      <c r="FNO69" s="11"/>
      <c r="FNP69" s="11"/>
      <c r="FNQ69" s="11"/>
      <c r="FNR69" s="11"/>
      <c r="FNS69" s="11"/>
      <c r="FNT69" s="11"/>
      <c r="FNU69" s="11"/>
      <c r="FNV69" s="11"/>
      <c r="FNW69" s="11"/>
      <c r="FNX69" s="11"/>
      <c r="FNY69" s="11"/>
      <c r="FNZ69" s="11"/>
      <c r="FOA69" s="11"/>
      <c r="FOB69" s="11"/>
      <c r="FOC69" s="11"/>
      <c r="FOD69" s="11"/>
      <c r="FOE69" s="11"/>
      <c r="FOF69" s="11"/>
      <c r="FOG69" s="11"/>
      <c r="FOH69" s="11"/>
      <c r="FOI69" s="11"/>
      <c r="FOJ69" s="11"/>
      <c r="FOK69" s="11"/>
      <c r="FOL69" s="11"/>
      <c r="FOM69" s="11"/>
      <c r="FON69" s="11"/>
      <c r="FOO69" s="11"/>
      <c r="FOP69" s="11"/>
      <c r="FOQ69" s="11"/>
      <c r="FOR69" s="11"/>
      <c r="FOS69" s="11"/>
      <c r="FOT69" s="11"/>
      <c r="FOU69" s="11"/>
      <c r="FOV69" s="11"/>
      <c r="FOW69" s="11"/>
      <c r="FOX69" s="11"/>
      <c r="FOY69" s="11"/>
      <c r="FOZ69" s="11"/>
      <c r="FPA69" s="11"/>
      <c r="FPB69" s="11"/>
      <c r="FPC69" s="11"/>
      <c r="FPD69" s="11"/>
      <c r="FPE69" s="11"/>
      <c r="FPF69" s="11"/>
      <c r="FPG69" s="11"/>
      <c r="FPH69" s="11"/>
      <c r="FPI69" s="11"/>
      <c r="FPJ69" s="11"/>
      <c r="FPK69" s="11"/>
      <c r="FPL69" s="11"/>
      <c r="FPM69" s="11"/>
      <c r="FPN69" s="11"/>
      <c r="FPO69" s="11"/>
      <c r="FPP69" s="11"/>
      <c r="FPQ69" s="11"/>
      <c r="FPR69" s="11"/>
      <c r="FPS69" s="11"/>
      <c r="FPT69" s="11"/>
      <c r="FPU69" s="11"/>
      <c r="FPV69" s="11"/>
      <c r="FPW69" s="11"/>
      <c r="FPX69" s="11"/>
      <c r="FPY69" s="11"/>
      <c r="FPZ69" s="11"/>
      <c r="FQA69" s="11"/>
      <c r="FQB69" s="11"/>
      <c r="FQC69" s="11"/>
      <c r="FQD69" s="11"/>
      <c r="FQE69" s="11"/>
      <c r="FQF69" s="11"/>
      <c r="FQG69" s="11"/>
      <c r="FQH69" s="11"/>
      <c r="FQI69" s="11"/>
      <c r="FQJ69" s="11"/>
      <c r="FQK69" s="11"/>
      <c r="FQL69" s="11"/>
      <c r="FQM69" s="11"/>
      <c r="FQN69" s="11"/>
      <c r="FQO69" s="11"/>
      <c r="FQP69" s="11"/>
      <c r="FQQ69" s="11"/>
      <c r="FQR69" s="11"/>
      <c r="FQS69" s="11"/>
      <c r="FQT69" s="11"/>
      <c r="FQU69" s="11"/>
      <c r="FQV69" s="11"/>
      <c r="FQW69" s="11"/>
      <c r="FQX69" s="11"/>
      <c r="FQY69" s="11"/>
      <c r="FQZ69" s="11"/>
      <c r="FRA69" s="11"/>
      <c r="FRB69" s="11"/>
      <c r="FRC69" s="11"/>
      <c r="FRD69" s="11"/>
      <c r="FRE69" s="11"/>
      <c r="FRF69" s="11"/>
      <c r="FRG69" s="11"/>
      <c r="FRH69" s="11"/>
      <c r="FRI69" s="11"/>
      <c r="FRJ69" s="11"/>
      <c r="FRK69" s="11"/>
      <c r="FRL69" s="11"/>
      <c r="FRM69" s="11"/>
      <c r="FRN69" s="11"/>
      <c r="FRO69" s="11"/>
      <c r="FRP69" s="11"/>
      <c r="FRQ69" s="11"/>
      <c r="FRR69" s="11"/>
      <c r="FRS69" s="11"/>
      <c r="FRT69" s="11"/>
      <c r="FRU69" s="11"/>
      <c r="FRV69" s="11"/>
      <c r="FRW69" s="11"/>
      <c r="FRX69" s="11"/>
      <c r="FRY69" s="11"/>
      <c r="FRZ69" s="11"/>
      <c r="FSA69" s="11"/>
      <c r="FSB69" s="11"/>
      <c r="FSC69" s="11"/>
      <c r="FSD69" s="11"/>
      <c r="FSE69" s="11"/>
      <c r="FSF69" s="11"/>
      <c r="FSG69" s="11"/>
      <c r="FSH69" s="11"/>
      <c r="FSI69" s="11"/>
      <c r="FSJ69" s="11"/>
      <c r="FSK69" s="11"/>
      <c r="FSL69" s="11"/>
      <c r="FSM69" s="11"/>
      <c r="FSN69" s="11"/>
      <c r="FSO69" s="11"/>
      <c r="FSP69" s="11"/>
      <c r="FSQ69" s="11"/>
      <c r="FSR69" s="11"/>
      <c r="FSS69" s="11"/>
      <c r="FST69" s="11"/>
      <c r="FSU69" s="11"/>
      <c r="FSV69" s="11"/>
      <c r="FSW69" s="11"/>
      <c r="FSX69" s="11"/>
      <c r="FSY69" s="11"/>
      <c r="FSZ69" s="11"/>
      <c r="FTA69" s="11"/>
      <c r="FTB69" s="11"/>
      <c r="FTC69" s="11"/>
      <c r="FTD69" s="11"/>
      <c r="FTE69" s="11"/>
      <c r="FTF69" s="11"/>
      <c r="FTG69" s="11"/>
      <c r="FTH69" s="11"/>
      <c r="FTI69" s="11"/>
      <c r="FTJ69" s="11"/>
      <c r="FTK69" s="11"/>
      <c r="FTL69" s="11"/>
      <c r="FTM69" s="11"/>
      <c r="FTN69" s="11"/>
      <c r="FTO69" s="11"/>
      <c r="FTP69" s="11"/>
      <c r="FTQ69" s="11"/>
      <c r="FTR69" s="11"/>
      <c r="FTS69" s="11"/>
      <c r="FTT69" s="11"/>
      <c r="FTU69" s="11"/>
      <c r="FTV69" s="11"/>
      <c r="FTW69" s="11"/>
      <c r="FTX69" s="11"/>
      <c r="FTY69" s="11"/>
      <c r="FTZ69" s="11"/>
      <c r="FUA69" s="11"/>
      <c r="FUB69" s="11"/>
      <c r="FUC69" s="11"/>
      <c r="FUD69" s="11"/>
      <c r="FUE69" s="11"/>
      <c r="FUF69" s="11"/>
      <c r="FUG69" s="11"/>
      <c r="FUH69" s="11"/>
      <c r="FUI69" s="11"/>
      <c r="FUJ69" s="11"/>
      <c r="FUK69" s="11"/>
      <c r="FUL69" s="11"/>
      <c r="FUM69" s="11"/>
      <c r="FUN69" s="11"/>
      <c r="FUO69" s="11"/>
      <c r="FUP69" s="11"/>
      <c r="FUQ69" s="11"/>
      <c r="FUR69" s="11"/>
      <c r="FUS69" s="11"/>
      <c r="FUT69" s="11"/>
      <c r="FUU69" s="11"/>
      <c r="FUV69" s="11"/>
      <c r="FUW69" s="11"/>
      <c r="FUX69" s="11"/>
      <c r="FUY69" s="11"/>
      <c r="FUZ69" s="11"/>
      <c r="FVA69" s="11"/>
      <c r="FVB69" s="11"/>
      <c r="FVC69" s="11"/>
      <c r="FVD69" s="11"/>
      <c r="FVE69" s="11"/>
      <c r="FVF69" s="11"/>
      <c r="FVG69" s="11"/>
      <c r="FVH69" s="11"/>
      <c r="FVI69" s="11"/>
      <c r="FVJ69" s="11"/>
      <c r="FVK69" s="11"/>
      <c r="FVL69" s="11"/>
      <c r="FVM69" s="11"/>
      <c r="FVN69" s="11"/>
      <c r="FVO69" s="11"/>
      <c r="FVP69" s="11"/>
      <c r="FVQ69" s="11"/>
      <c r="FVR69" s="11"/>
      <c r="FVS69" s="11"/>
      <c r="FVT69" s="11"/>
      <c r="FVU69" s="11"/>
      <c r="FVV69" s="11"/>
      <c r="FVW69" s="11"/>
      <c r="FVX69" s="11"/>
      <c r="FVY69" s="11"/>
      <c r="FVZ69" s="11"/>
      <c r="FWA69" s="11"/>
      <c r="FWB69" s="11"/>
      <c r="FWC69" s="11"/>
      <c r="FWD69" s="11"/>
      <c r="FWE69" s="11"/>
      <c r="FWF69" s="11"/>
      <c r="FWG69" s="11"/>
      <c r="FWH69" s="11"/>
      <c r="FWI69" s="11"/>
      <c r="FWJ69" s="11"/>
      <c r="FWK69" s="11"/>
      <c r="FWL69" s="11"/>
      <c r="FWM69" s="11"/>
      <c r="FWN69" s="11"/>
      <c r="FWO69" s="11"/>
      <c r="FWP69" s="11"/>
      <c r="FWQ69" s="11"/>
      <c r="FWR69" s="11"/>
      <c r="FWS69" s="11"/>
      <c r="FWT69" s="11"/>
      <c r="FWU69" s="11"/>
      <c r="FWV69" s="11"/>
      <c r="FWW69" s="11"/>
      <c r="FWX69" s="11"/>
      <c r="FWY69" s="11"/>
      <c r="FWZ69" s="11"/>
      <c r="FXA69" s="11"/>
      <c r="FXB69" s="11"/>
      <c r="FXC69" s="11"/>
      <c r="FXD69" s="11"/>
      <c r="FXE69" s="11"/>
      <c r="FXF69" s="11"/>
      <c r="FXG69" s="11"/>
      <c r="FXH69" s="11"/>
      <c r="FXI69" s="11"/>
      <c r="FXJ69" s="11"/>
      <c r="FXK69" s="11"/>
      <c r="FXL69" s="11"/>
      <c r="FXM69" s="11"/>
      <c r="FXN69" s="11"/>
      <c r="FXO69" s="11"/>
      <c r="FXP69" s="11"/>
      <c r="FXQ69" s="11"/>
      <c r="FXR69" s="11"/>
      <c r="FXS69" s="11"/>
      <c r="FXT69" s="11"/>
      <c r="FXU69" s="11"/>
      <c r="FXV69" s="11"/>
      <c r="FXW69" s="11"/>
      <c r="FXX69" s="11"/>
      <c r="FXY69" s="11"/>
      <c r="FXZ69" s="11"/>
      <c r="FYA69" s="11"/>
      <c r="FYB69" s="11"/>
      <c r="FYC69" s="11"/>
      <c r="FYD69" s="11"/>
      <c r="FYE69" s="11"/>
      <c r="FYF69" s="11"/>
      <c r="FYG69" s="11"/>
      <c r="FYH69" s="11"/>
      <c r="FYI69" s="11"/>
      <c r="FYJ69" s="11"/>
      <c r="FYK69" s="11"/>
      <c r="FYL69" s="11"/>
      <c r="FYM69" s="11"/>
      <c r="FYN69" s="11"/>
      <c r="FYO69" s="11"/>
      <c r="FYP69" s="11"/>
      <c r="FYQ69" s="11"/>
      <c r="FYR69" s="11"/>
      <c r="FYS69" s="11"/>
      <c r="FYT69" s="11"/>
      <c r="FYU69" s="11"/>
      <c r="FYV69" s="11"/>
      <c r="FYW69" s="11"/>
      <c r="FYX69" s="11"/>
      <c r="FYY69" s="11"/>
      <c r="FYZ69" s="11"/>
      <c r="FZA69" s="11"/>
      <c r="FZB69" s="11"/>
      <c r="FZC69" s="11"/>
      <c r="FZD69" s="11"/>
      <c r="FZE69" s="11"/>
      <c r="FZF69" s="11"/>
      <c r="FZG69" s="11"/>
      <c r="FZH69" s="11"/>
      <c r="FZI69" s="11"/>
      <c r="FZJ69" s="11"/>
      <c r="FZK69" s="11"/>
      <c r="FZL69" s="11"/>
      <c r="FZM69" s="11"/>
      <c r="FZN69" s="11"/>
      <c r="FZO69" s="11"/>
      <c r="FZP69" s="11"/>
      <c r="FZQ69" s="11"/>
      <c r="FZR69" s="11"/>
      <c r="FZS69" s="11"/>
      <c r="FZT69" s="11"/>
      <c r="FZU69" s="11"/>
      <c r="FZV69" s="11"/>
      <c r="FZW69" s="11"/>
      <c r="FZX69" s="11"/>
      <c r="FZY69" s="11"/>
      <c r="FZZ69" s="11"/>
      <c r="GAA69" s="11"/>
      <c r="GAB69" s="11"/>
      <c r="GAC69" s="11"/>
      <c r="GAD69" s="11"/>
      <c r="GAE69" s="11"/>
      <c r="GAF69" s="11"/>
      <c r="GAG69" s="11"/>
      <c r="GAH69" s="11"/>
      <c r="GAI69" s="11"/>
      <c r="GAJ69" s="11"/>
      <c r="GAK69" s="11"/>
      <c r="GAL69" s="11"/>
      <c r="GAM69" s="11"/>
      <c r="GAN69" s="11"/>
      <c r="GAO69" s="11"/>
      <c r="GAP69" s="11"/>
      <c r="GAQ69" s="11"/>
      <c r="GAR69" s="11"/>
      <c r="GAS69" s="11"/>
      <c r="GAT69" s="11"/>
      <c r="GAU69" s="11"/>
      <c r="GAV69" s="11"/>
      <c r="GAW69" s="11"/>
      <c r="GAX69" s="11"/>
      <c r="GAY69" s="11"/>
      <c r="GAZ69" s="11"/>
      <c r="GBA69" s="11"/>
      <c r="GBB69" s="11"/>
      <c r="GBC69" s="11"/>
      <c r="GBD69" s="11"/>
      <c r="GBE69" s="11"/>
      <c r="GBF69" s="11"/>
      <c r="GBG69" s="11"/>
      <c r="GBH69" s="11"/>
      <c r="GBI69" s="11"/>
      <c r="GBJ69" s="11"/>
      <c r="GBK69" s="11"/>
      <c r="GBL69" s="11"/>
      <c r="GBM69" s="11"/>
      <c r="GBN69" s="11"/>
      <c r="GBO69" s="11"/>
      <c r="GBP69" s="11"/>
      <c r="GBQ69" s="11"/>
      <c r="GBR69" s="11"/>
      <c r="GBS69" s="11"/>
      <c r="GBT69" s="11"/>
      <c r="GBU69" s="11"/>
      <c r="GBV69" s="11"/>
      <c r="GBW69" s="11"/>
      <c r="GBX69" s="11"/>
      <c r="GBY69" s="11"/>
      <c r="GBZ69" s="11"/>
      <c r="GCA69" s="11"/>
      <c r="GCB69" s="11"/>
      <c r="GCC69" s="11"/>
      <c r="GCD69" s="11"/>
      <c r="GCE69" s="11"/>
      <c r="GCF69" s="11"/>
      <c r="GCG69" s="11"/>
      <c r="GCH69" s="11"/>
      <c r="GCI69" s="11"/>
      <c r="GCJ69" s="11"/>
      <c r="GCK69" s="11"/>
      <c r="GCL69" s="11"/>
      <c r="GCM69" s="11"/>
      <c r="GCN69" s="11"/>
      <c r="GCO69" s="11"/>
      <c r="GCP69" s="11"/>
      <c r="GCQ69" s="11"/>
      <c r="GCR69" s="11"/>
      <c r="GCS69" s="11"/>
      <c r="GCT69" s="11"/>
      <c r="GCU69" s="11"/>
      <c r="GCV69" s="11"/>
      <c r="GCW69" s="11"/>
      <c r="GCX69" s="11"/>
      <c r="GCY69" s="11"/>
      <c r="GCZ69" s="11"/>
      <c r="GDA69" s="11"/>
      <c r="GDB69" s="11"/>
      <c r="GDC69" s="11"/>
      <c r="GDD69" s="11"/>
      <c r="GDE69" s="11"/>
      <c r="GDF69" s="11"/>
      <c r="GDG69" s="11"/>
      <c r="GDH69" s="11"/>
      <c r="GDI69" s="11"/>
      <c r="GDJ69" s="11"/>
      <c r="GDK69" s="11"/>
      <c r="GDL69" s="11"/>
      <c r="GDM69" s="11"/>
      <c r="GDN69" s="11"/>
      <c r="GDO69" s="11"/>
      <c r="GDP69" s="11"/>
      <c r="GDQ69" s="11"/>
      <c r="GDR69" s="11"/>
      <c r="GDS69" s="11"/>
      <c r="GDT69" s="11"/>
      <c r="GDU69" s="11"/>
      <c r="GDV69" s="11"/>
      <c r="GDW69" s="11"/>
      <c r="GDX69" s="11"/>
      <c r="GDY69" s="11"/>
      <c r="GDZ69" s="11"/>
      <c r="GEA69" s="11"/>
      <c r="GEB69" s="11"/>
      <c r="GEC69" s="11"/>
      <c r="GED69" s="11"/>
      <c r="GEE69" s="11"/>
      <c r="GEF69" s="11"/>
      <c r="GEG69" s="11"/>
      <c r="GEH69" s="11"/>
      <c r="GEI69" s="11"/>
      <c r="GEJ69" s="11"/>
      <c r="GEK69" s="11"/>
      <c r="GEL69" s="11"/>
      <c r="GEM69" s="11"/>
      <c r="GEN69" s="11"/>
      <c r="GEO69" s="11"/>
      <c r="GEP69" s="11"/>
      <c r="GEQ69" s="11"/>
      <c r="GER69" s="11"/>
      <c r="GES69" s="11"/>
      <c r="GET69" s="11"/>
      <c r="GEU69" s="11"/>
      <c r="GEV69" s="11"/>
      <c r="GEW69" s="11"/>
      <c r="GEX69" s="11"/>
      <c r="GEY69" s="11"/>
      <c r="GEZ69" s="11"/>
      <c r="GFA69" s="11"/>
      <c r="GFB69" s="11"/>
      <c r="GFC69" s="11"/>
      <c r="GFD69" s="11"/>
      <c r="GFE69" s="11"/>
      <c r="GFF69" s="11"/>
      <c r="GFG69" s="11"/>
      <c r="GFH69" s="11"/>
      <c r="GFI69" s="11"/>
      <c r="GFJ69" s="11"/>
      <c r="GFK69" s="11"/>
      <c r="GFL69" s="11"/>
      <c r="GFM69" s="11"/>
      <c r="GFN69" s="11"/>
      <c r="GFO69" s="11"/>
      <c r="GFP69" s="11"/>
      <c r="GFQ69" s="11"/>
      <c r="GFR69" s="11"/>
      <c r="GFS69" s="11"/>
      <c r="GFT69" s="11"/>
      <c r="GFU69" s="11"/>
      <c r="GFV69" s="11"/>
      <c r="GFW69" s="11"/>
      <c r="GFX69" s="11"/>
      <c r="GFY69" s="11"/>
      <c r="GFZ69" s="11"/>
      <c r="GGA69" s="11"/>
      <c r="GGB69" s="11"/>
      <c r="GGC69" s="11"/>
      <c r="GGD69" s="11"/>
      <c r="GGE69" s="11"/>
      <c r="GGF69" s="11"/>
      <c r="GGG69" s="11"/>
      <c r="GGH69" s="11"/>
      <c r="GGI69" s="11"/>
      <c r="GGJ69" s="11"/>
      <c r="GGK69" s="11"/>
      <c r="GGL69" s="11"/>
      <c r="GGM69" s="11"/>
      <c r="GGN69" s="11"/>
      <c r="GGO69" s="11"/>
      <c r="GGP69" s="11"/>
      <c r="GGQ69" s="11"/>
      <c r="GGR69" s="11"/>
      <c r="GGS69" s="11"/>
      <c r="GGT69" s="11"/>
      <c r="GGU69" s="11"/>
      <c r="GGV69" s="11"/>
      <c r="GGW69" s="11"/>
      <c r="GGX69" s="11"/>
      <c r="GGY69" s="11"/>
      <c r="GGZ69" s="11"/>
      <c r="GHA69" s="11"/>
      <c r="GHB69" s="11"/>
      <c r="GHC69" s="11"/>
      <c r="GHD69" s="11"/>
      <c r="GHE69" s="11"/>
      <c r="GHF69" s="11"/>
      <c r="GHG69" s="11"/>
      <c r="GHH69" s="11"/>
      <c r="GHI69" s="11"/>
      <c r="GHJ69" s="11"/>
      <c r="GHK69" s="11"/>
      <c r="GHL69" s="11"/>
      <c r="GHM69" s="11"/>
      <c r="GHN69" s="11"/>
      <c r="GHO69" s="11"/>
      <c r="GHP69" s="11"/>
      <c r="GHQ69" s="11"/>
      <c r="GHR69" s="11"/>
      <c r="GHS69" s="11"/>
      <c r="GHT69" s="11"/>
      <c r="GHU69" s="11"/>
      <c r="GHV69" s="11"/>
      <c r="GHW69" s="11"/>
      <c r="GHX69" s="11"/>
      <c r="GHY69" s="11"/>
      <c r="GHZ69" s="11"/>
      <c r="GIA69" s="11"/>
      <c r="GIB69" s="11"/>
      <c r="GIC69" s="11"/>
      <c r="GID69" s="11"/>
      <c r="GIE69" s="11"/>
      <c r="GIF69" s="11"/>
      <c r="GIG69" s="11"/>
      <c r="GIH69" s="11"/>
      <c r="GII69" s="11"/>
      <c r="GIJ69" s="11"/>
      <c r="GIK69" s="11"/>
      <c r="GIL69" s="11"/>
      <c r="GIM69" s="11"/>
      <c r="GIN69" s="11"/>
      <c r="GIO69" s="11"/>
      <c r="GIP69" s="11"/>
      <c r="GIQ69" s="11"/>
      <c r="GIR69" s="11"/>
      <c r="GIS69" s="11"/>
      <c r="GIT69" s="11"/>
      <c r="GIU69" s="11"/>
      <c r="GIV69" s="11"/>
      <c r="GIW69" s="11"/>
      <c r="GIX69" s="11"/>
      <c r="GIY69" s="11"/>
      <c r="GIZ69" s="11"/>
      <c r="GJA69" s="11"/>
      <c r="GJB69" s="11"/>
      <c r="GJC69" s="11"/>
      <c r="GJD69" s="11"/>
      <c r="GJE69" s="11"/>
      <c r="GJF69" s="11"/>
      <c r="GJG69" s="11"/>
      <c r="GJH69" s="11"/>
      <c r="GJI69" s="11"/>
      <c r="GJJ69" s="11"/>
      <c r="GJK69" s="11"/>
      <c r="GJL69" s="11"/>
      <c r="GJM69" s="11"/>
      <c r="GJN69" s="11"/>
      <c r="GJO69" s="11"/>
      <c r="GJP69" s="11"/>
      <c r="GJQ69" s="11"/>
      <c r="GJR69" s="11"/>
      <c r="GJS69" s="11"/>
      <c r="GJT69" s="11"/>
      <c r="GJU69" s="11"/>
      <c r="GJV69" s="11"/>
      <c r="GJW69" s="11"/>
      <c r="GJX69" s="11"/>
      <c r="GJY69" s="11"/>
      <c r="GJZ69" s="11"/>
      <c r="GKA69" s="11"/>
      <c r="GKB69" s="11"/>
      <c r="GKC69" s="11"/>
      <c r="GKD69" s="11"/>
      <c r="GKE69" s="11"/>
      <c r="GKF69" s="11"/>
      <c r="GKG69" s="11"/>
      <c r="GKH69" s="11"/>
      <c r="GKI69" s="11"/>
      <c r="GKJ69" s="11"/>
      <c r="GKK69" s="11"/>
      <c r="GKL69" s="11"/>
      <c r="GKM69" s="11"/>
      <c r="GKN69" s="11"/>
      <c r="GKO69" s="11"/>
      <c r="GKP69" s="11"/>
      <c r="GKQ69" s="11"/>
      <c r="GKR69" s="11"/>
      <c r="GKS69" s="11"/>
      <c r="GKT69" s="11"/>
      <c r="GKU69" s="11"/>
      <c r="GKV69" s="11"/>
      <c r="GKW69" s="11"/>
      <c r="GKX69" s="11"/>
      <c r="GKY69" s="11"/>
      <c r="GKZ69" s="11"/>
      <c r="GLA69" s="11"/>
      <c r="GLB69" s="11"/>
      <c r="GLC69" s="11"/>
      <c r="GLD69" s="11"/>
      <c r="GLE69" s="11"/>
      <c r="GLF69" s="11"/>
      <c r="GLG69" s="11"/>
      <c r="GLH69" s="11"/>
      <c r="GLI69" s="11"/>
      <c r="GLJ69" s="11"/>
      <c r="GLK69" s="11"/>
      <c r="GLL69" s="11"/>
      <c r="GLM69" s="11"/>
      <c r="GLN69" s="11"/>
      <c r="GLO69" s="11"/>
      <c r="GLP69" s="11"/>
      <c r="GLQ69" s="11"/>
      <c r="GLR69" s="11"/>
      <c r="GLS69" s="11"/>
      <c r="GLT69" s="11"/>
      <c r="GLU69" s="11"/>
      <c r="GLV69" s="11"/>
      <c r="GLW69" s="11"/>
      <c r="GLX69" s="11"/>
      <c r="GLY69" s="11"/>
      <c r="GLZ69" s="11"/>
      <c r="GMA69" s="11"/>
      <c r="GMB69" s="11"/>
      <c r="GMC69" s="11"/>
      <c r="GMD69" s="11"/>
      <c r="GME69" s="11"/>
      <c r="GMF69" s="11"/>
      <c r="GMG69" s="11"/>
      <c r="GMH69" s="11"/>
      <c r="GMI69" s="11"/>
      <c r="GMJ69" s="11"/>
      <c r="GMK69" s="11"/>
      <c r="GML69" s="11"/>
      <c r="GMM69" s="11"/>
      <c r="GMN69" s="11"/>
      <c r="GMO69" s="11"/>
      <c r="GMP69" s="11"/>
      <c r="GMQ69" s="11"/>
      <c r="GMR69" s="11"/>
      <c r="GMS69" s="11"/>
      <c r="GMT69" s="11"/>
      <c r="GMU69" s="11"/>
      <c r="GMV69" s="11"/>
      <c r="GMW69" s="11"/>
      <c r="GMX69" s="11"/>
      <c r="GMY69" s="11"/>
      <c r="GMZ69" s="11"/>
      <c r="GNA69" s="11"/>
      <c r="GNB69" s="11"/>
      <c r="GNC69" s="11"/>
      <c r="GND69" s="11"/>
      <c r="GNE69" s="11"/>
      <c r="GNF69" s="11"/>
      <c r="GNG69" s="11"/>
      <c r="GNH69" s="11"/>
      <c r="GNI69" s="11"/>
      <c r="GNJ69" s="11"/>
      <c r="GNK69" s="11"/>
      <c r="GNL69" s="11"/>
      <c r="GNM69" s="11"/>
      <c r="GNN69" s="11"/>
      <c r="GNO69" s="11"/>
      <c r="GNP69" s="11"/>
      <c r="GNQ69" s="11"/>
      <c r="GNR69" s="11"/>
      <c r="GNS69" s="11"/>
      <c r="GNT69" s="11"/>
      <c r="GNU69" s="11"/>
      <c r="GNV69" s="11"/>
      <c r="GNW69" s="11"/>
      <c r="GNX69" s="11"/>
      <c r="GNY69" s="11"/>
      <c r="GNZ69" s="11"/>
      <c r="GOA69" s="11"/>
      <c r="GOB69" s="11"/>
      <c r="GOC69" s="11"/>
      <c r="GOD69" s="11"/>
      <c r="GOE69" s="11"/>
      <c r="GOF69" s="11"/>
      <c r="GOG69" s="11"/>
      <c r="GOH69" s="11"/>
      <c r="GOI69" s="11"/>
      <c r="GOJ69" s="11"/>
      <c r="GOK69" s="11"/>
      <c r="GOL69" s="11"/>
      <c r="GOM69" s="11"/>
      <c r="GON69" s="11"/>
      <c r="GOO69" s="11"/>
      <c r="GOP69" s="11"/>
      <c r="GOQ69" s="11"/>
      <c r="GOR69" s="11"/>
      <c r="GOS69" s="11"/>
      <c r="GOT69" s="11"/>
      <c r="GOU69" s="11"/>
      <c r="GOV69" s="11"/>
      <c r="GOW69" s="11"/>
      <c r="GOX69" s="11"/>
      <c r="GOY69" s="11"/>
      <c r="GOZ69" s="11"/>
      <c r="GPA69" s="11"/>
      <c r="GPB69" s="11"/>
      <c r="GPC69" s="11"/>
      <c r="GPD69" s="11"/>
      <c r="GPE69" s="11"/>
      <c r="GPF69" s="11"/>
      <c r="GPG69" s="11"/>
      <c r="GPH69" s="11"/>
      <c r="GPI69" s="11"/>
      <c r="GPJ69" s="11"/>
      <c r="GPK69" s="11"/>
      <c r="GPL69" s="11"/>
      <c r="GPM69" s="11"/>
      <c r="GPN69" s="11"/>
      <c r="GPO69" s="11"/>
      <c r="GPP69" s="11"/>
      <c r="GPQ69" s="11"/>
      <c r="GPR69" s="11"/>
      <c r="GPS69" s="11"/>
      <c r="GPT69" s="11"/>
      <c r="GPU69" s="11"/>
      <c r="GPV69" s="11"/>
      <c r="GPW69" s="11"/>
      <c r="GPX69" s="11"/>
      <c r="GPY69" s="11"/>
      <c r="GPZ69" s="11"/>
      <c r="GQA69" s="11"/>
      <c r="GQB69" s="11"/>
      <c r="GQC69" s="11"/>
      <c r="GQD69" s="11"/>
      <c r="GQE69" s="11"/>
      <c r="GQF69" s="11"/>
      <c r="GQG69" s="11"/>
      <c r="GQH69" s="11"/>
      <c r="GQI69" s="11"/>
      <c r="GQJ69" s="11"/>
      <c r="GQK69" s="11"/>
      <c r="GQL69" s="11"/>
      <c r="GQM69" s="11"/>
      <c r="GQN69" s="11"/>
      <c r="GQO69" s="11"/>
      <c r="GQP69" s="11"/>
      <c r="GQQ69" s="11"/>
      <c r="GQR69" s="11"/>
      <c r="GQS69" s="11"/>
      <c r="GQT69" s="11"/>
      <c r="GQU69" s="11"/>
      <c r="GQV69" s="11"/>
      <c r="GQW69" s="11"/>
      <c r="GQX69" s="11"/>
      <c r="GQY69" s="11"/>
      <c r="GQZ69" s="11"/>
      <c r="GRA69" s="11"/>
      <c r="GRB69" s="11"/>
      <c r="GRC69" s="11"/>
      <c r="GRD69" s="11"/>
      <c r="GRE69" s="11"/>
      <c r="GRF69" s="11"/>
      <c r="GRG69" s="11"/>
      <c r="GRH69" s="11"/>
      <c r="GRI69" s="11"/>
      <c r="GRJ69" s="11"/>
      <c r="GRK69" s="11"/>
      <c r="GRL69" s="11"/>
      <c r="GRM69" s="11"/>
      <c r="GRN69" s="11"/>
      <c r="GRO69" s="11"/>
      <c r="GRP69" s="11"/>
      <c r="GRQ69" s="11"/>
      <c r="GRR69" s="11"/>
      <c r="GRS69" s="11"/>
      <c r="GRT69" s="11"/>
      <c r="GRU69" s="11"/>
      <c r="GRV69" s="11"/>
      <c r="GRW69" s="11"/>
      <c r="GRX69" s="11"/>
      <c r="GRY69" s="11"/>
      <c r="GRZ69" s="11"/>
      <c r="GSA69" s="11"/>
      <c r="GSB69" s="11"/>
      <c r="GSC69" s="11"/>
      <c r="GSD69" s="11"/>
      <c r="GSE69" s="11"/>
      <c r="GSF69" s="11"/>
      <c r="GSG69" s="11"/>
      <c r="GSH69" s="11"/>
      <c r="GSI69" s="11"/>
      <c r="GSJ69" s="11"/>
      <c r="GSK69" s="11"/>
      <c r="GSL69" s="11"/>
      <c r="GSM69" s="11"/>
      <c r="GSN69" s="11"/>
      <c r="GSO69" s="11"/>
      <c r="GSP69" s="11"/>
      <c r="GSQ69" s="11"/>
      <c r="GSR69" s="11"/>
      <c r="GSS69" s="11"/>
      <c r="GST69" s="11"/>
      <c r="GSU69" s="11"/>
      <c r="GSV69" s="11"/>
      <c r="GSW69" s="11"/>
      <c r="GSX69" s="11"/>
      <c r="GSY69" s="11"/>
      <c r="GSZ69" s="11"/>
      <c r="GTA69" s="11"/>
      <c r="GTB69" s="11"/>
      <c r="GTC69" s="11"/>
      <c r="GTD69" s="11"/>
      <c r="GTE69" s="11"/>
      <c r="GTF69" s="11"/>
      <c r="GTG69" s="11"/>
      <c r="GTH69" s="11"/>
      <c r="GTI69" s="11"/>
      <c r="GTJ69" s="11"/>
      <c r="GTK69" s="11"/>
      <c r="GTL69" s="11"/>
      <c r="GTM69" s="11"/>
      <c r="GTN69" s="11"/>
      <c r="GTO69" s="11"/>
      <c r="GTP69" s="11"/>
      <c r="GTQ69" s="11"/>
      <c r="GTR69" s="11"/>
      <c r="GTS69" s="11"/>
      <c r="GTT69" s="11"/>
      <c r="GTU69" s="11"/>
      <c r="GTV69" s="11"/>
      <c r="GTW69" s="11"/>
      <c r="GTX69" s="11"/>
      <c r="GTY69" s="11"/>
      <c r="GTZ69" s="11"/>
      <c r="GUA69" s="11"/>
      <c r="GUB69" s="11"/>
      <c r="GUC69" s="11"/>
      <c r="GUD69" s="11"/>
      <c r="GUE69" s="11"/>
      <c r="GUF69" s="11"/>
      <c r="GUG69" s="11"/>
      <c r="GUH69" s="11"/>
      <c r="GUI69" s="11"/>
      <c r="GUJ69" s="11"/>
      <c r="GUK69" s="11"/>
      <c r="GUL69" s="11"/>
      <c r="GUM69" s="11"/>
      <c r="GUN69" s="11"/>
      <c r="GUO69" s="11"/>
      <c r="GUP69" s="11"/>
      <c r="GUQ69" s="11"/>
      <c r="GUR69" s="11"/>
      <c r="GUS69" s="11"/>
      <c r="GUT69" s="11"/>
      <c r="GUU69" s="11"/>
      <c r="GUV69" s="11"/>
      <c r="GUW69" s="11"/>
      <c r="GUX69" s="11"/>
      <c r="GUY69" s="11"/>
      <c r="GUZ69" s="11"/>
      <c r="GVA69" s="11"/>
      <c r="GVB69" s="11"/>
      <c r="GVC69" s="11"/>
      <c r="GVD69" s="11"/>
      <c r="GVE69" s="11"/>
      <c r="GVF69" s="11"/>
      <c r="GVG69" s="11"/>
      <c r="GVH69" s="11"/>
      <c r="GVI69" s="11"/>
      <c r="GVJ69" s="11"/>
      <c r="GVK69" s="11"/>
      <c r="GVL69" s="11"/>
      <c r="GVM69" s="11"/>
      <c r="GVN69" s="11"/>
      <c r="GVO69" s="11"/>
      <c r="GVP69" s="11"/>
      <c r="GVQ69" s="11"/>
      <c r="GVR69" s="11"/>
      <c r="GVS69" s="11"/>
      <c r="GVT69" s="11"/>
      <c r="GVU69" s="11"/>
      <c r="GVV69" s="11"/>
      <c r="GVW69" s="11"/>
      <c r="GVX69" s="11"/>
      <c r="GVY69" s="11"/>
      <c r="GVZ69" s="11"/>
      <c r="GWA69" s="11"/>
      <c r="GWB69" s="11"/>
      <c r="GWC69" s="11"/>
      <c r="GWD69" s="11"/>
      <c r="GWE69" s="11"/>
      <c r="GWF69" s="11"/>
      <c r="GWG69" s="11"/>
      <c r="GWH69" s="11"/>
      <c r="GWI69" s="11"/>
      <c r="GWJ69" s="11"/>
      <c r="GWK69" s="11"/>
      <c r="GWL69" s="11"/>
      <c r="GWM69" s="11"/>
      <c r="GWN69" s="11"/>
      <c r="GWO69" s="11"/>
      <c r="GWP69" s="11"/>
      <c r="GWQ69" s="11"/>
      <c r="GWR69" s="11"/>
      <c r="GWS69" s="11"/>
      <c r="GWT69" s="11"/>
      <c r="GWU69" s="11"/>
      <c r="GWV69" s="11"/>
      <c r="GWW69" s="11"/>
      <c r="GWX69" s="11"/>
      <c r="GWY69" s="11"/>
      <c r="GWZ69" s="11"/>
      <c r="GXA69" s="11"/>
      <c r="GXB69" s="11"/>
      <c r="GXC69" s="11"/>
      <c r="GXD69" s="11"/>
      <c r="GXE69" s="11"/>
      <c r="GXF69" s="11"/>
      <c r="GXG69" s="11"/>
      <c r="GXH69" s="11"/>
      <c r="GXI69" s="11"/>
      <c r="GXJ69" s="11"/>
      <c r="GXK69" s="11"/>
      <c r="GXL69" s="11"/>
      <c r="GXM69" s="11"/>
      <c r="GXN69" s="11"/>
      <c r="GXO69" s="11"/>
      <c r="GXP69" s="11"/>
      <c r="GXQ69" s="11"/>
      <c r="GXR69" s="11"/>
      <c r="GXS69" s="11"/>
      <c r="GXT69" s="11"/>
      <c r="GXU69" s="11"/>
      <c r="GXV69" s="11"/>
      <c r="GXW69" s="11"/>
      <c r="GXX69" s="11"/>
      <c r="GXY69" s="11"/>
      <c r="GXZ69" s="11"/>
      <c r="GYA69" s="11"/>
      <c r="GYB69" s="11"/>
      <c r="GYC69" s="11"/>
      <c r="GYD69" s="11"/>
      <c r="GYE69" s="11"/>
      <c r="GYF69" s="11"/>
      <c r="GYG69" s="11"/>
      <c r="GYH69" s="11"/>
      <c r="GYI69" s="11"/>
      <c r="GYJ69" s="11"/>
      <c r="GYK69" s="11"/>
      <c r="GYL69" s="11"/>
      <c r="GYM69" s="11"/>
      <c r="GYN69" s="11"/>
      <c r="GYO69" s="11"/>
      <c r="GYP69" s="11"/>
      <c r="GYQ69" s="11"/>
      <c r="GYR69" s="11"/>
      <c r="GYS69" s="11"/>
      <c r="GYT69" s="11"/>
      <c r="GYU69" s="11"/>
      <c r="GYV69" s="11"/>
      <c r="GYW69" s="11"/>
      <c r="GYX69" s="11"/>
      <c r="GYY69" s="11"/>
      <c r="GYZ69" s="11"/>
      <c r="GZA69" s="11"/>
      <c r="GZB69" s="11"/>
      <c r="GZC69" s="11"/>
      <c r="GZD69" s="11"/>
      <c r="GZE69" s="11"/>
      <c r="GZF69" s="11"/>
      <c r="GZG69" s="11"/>
      <c r="GZH69" s="11"/>
      <c r="GZI69" s="11"/>
      <c r="GZJ69" s="11"/>
      <c r="GZK69" s="11"/>
      <c r="GZL69" s="11"/>
      <c r="GZM69" s="11"/>
      <c r="GZN69" s="11"/>
      <c r="GZO69" s="11"/>
      <c r="GZP69" s="11"/>
      <c r="GZQ69" s="11"/>
      <c r="GZR69" s="11"/>
      <c r="GZS69" s="11"/>
      <c r="GZT69" s="11"/>
      <c r="GZU69" s="11"/>
      <c r="GZV69" s="11"/>
      <c r="GZW69" s="11"/>
      <c r="GZX69" s="11"/>
      <c r="GZY69" s="11"/>
      <c r="GZZ69" s="11"/>
      <c r="HAA69" s="11"/>
      <c r="HAB69" s="11"/>
      <c r="HAC69" s="11"/>
      <c r="HAD69" s="11"/>
      <c r="HAE69" s="11"/>
      <c r="HAF69" s="11"/>
      <c r="HAG69" s="11"/>
      <c r="HAH69" s="11"/>
      <c r="HAI69" s="11"/>
      <c r="HAJ69" s="11"/>
      <c r="HAK69" s="11"/>
      <c r="HAL69" s="11"/>
      <c r="HAM69" s="11"/>
      <c r="HAN69" s="11"/>
      <c r="HAO69" s="11"/>
      <c r="HAP69" s="11"/>
      <c r="HAQ69" s="11"/>
      <c r="HAR69" s="11"/>
      <c r="HAS69" s="11"/>
      <c r="HAT69" s="11"/>
      <c r="HAU69" s="11"/>
      <c r="HAV69" s="11"/>
      <c r="HAW69" s="11"/>
      <c r="HAX69" s="11"/>
      <c r="HAY69" s="11"/>
      <c r="HAZ69" s="11"/>
      <c r="HBA69" s="11"/>
      <c r="HBB69" s="11"/>
      <c r="HBC69" s="11"/>
      <c r="HBD69" s="11"/>
      <c r="HBE69" s="11"/>
      <c r="HBF69" s="11"/>
      <c r="HBG69" s="11"/>
      <c r="HBH69" s="11"/>
      <c r="HBI69" s="11"/>
      <c r="HBJ69" s="11"/>
      <c r="HBK69" s="11"/>
      <c r="HBL69" s="11"/>
      <c r="HBM69" s="11"/>
      <c r="HBN69" s="11"/>
      <c r="HBO69" s="11"/>
      <c r="HBP69" s="11"/>
      <c r="HBQ69" s="11"/>
      <c r="HBR69" s="11"/>
      <c r="HBS69" s="11"/>
      <c r="HBT69" s="11"/>
      <c r="HBU69" s="11"/>
      <c r="HBV69" s="11"/>
      <c r="HBW69" s="11"/>
      <c r="HBX69" s="11"/>
      <c r="HBY69" s="11"/>
      <c r="HBZ69" s="11"/>
      <c r="HCA69" s="11"/>
      <c r="HCB69" s="11"/>
      <c r="HCC69" s="11"/>
      <c r="HCD69" s="11"/>
      <c r="HCE69" s="11"/>
      <c r="HCF69" s="11"/>
      <c r="HCG69" s="11"/>
      <c r="HCH69" s="11"/>
      <c r="HCI69" s="11"/>
      <c r="HCJ69" s="11"/>
      <c r="HCK69" s="11"/>
      <c r="HCL69" s="11"/>
      <c r="HCM69" s="11"/>
      <c r="HCN69" s="11"/>
      <c r="HCO69" s="11"/>
      <c r="HCP69" s="11"/>
      <c r="HCQ69" s="11"/>
      <c r="HCR69" s="11"/>
      <c r="HCS69" s="11"/>
      <c r="HCT69" s="11"/>
      <c r="HCU69" s="11"/>
      <c r="HCV69" s="11"/>
      <c r="HCW69" s="11"/>
      <c r="HCX69" s="11"/>
      <c r="HCY69" s="11"/>
      <c r="HCZ69" s="11"/>
      <c r="HDA69" s="11"/>
      <c r="HDB69" s="11"/>
      <c r="HDC69" s="11"/>
      <c r="HDD69" s="11"/>
      <c r="HDE69" s="11"/>
      <c r="HDF69" s="11"/>
      <c r="HDG69" s="11"/>
      <c r="HDH69" s="11"/>
      <c r="HDI69" s="11"/>
      <c r="HDJ69" s="11"/>
      <c r="HDK69" s="11"/>
      <c r="HDL69" s="11"/>
      <c r="HDM69" s="11"/>
      <c r="HDN69" s="11"/>
      <c r="HDO69" s="11"/>
      <c r="HDP69" s="11"/>
      <c r="HDQ69" s="11"/>
      <c r="HDR69" s="11"/>
      <c r="HDS69" s="11"/>
      <c r="HDT69" s="11"/>
      <c r="HDU69" s="11"/>
      <c r="HDV69" s="11"/>
      <c r="HDW69" s="11"/>
      <c r="HDX69" s="11"/>
      <c r="HDY69" s="11"/>
      <c r="HDZ69" s="11"/>
      <c r="HEA69" s="11"/>
      <c r="HEB69" s="11"/>
      <c r="HEC69" s="11"/>
      <c r="HED69" s="11"/>
      <c r="HEE69" s="11"/>
      <c r="HEF69" s="11"/>
      <c r="HEG69" s="11"/>
      <c r="HEH69" s="11"/>
      <c r="HEI69" s="11"/>
      <c r="HEJ69" s="11"/>
      <c r="HEK69" s="11"/>
      <c r="HEL69" s="11"/>
      <c r="HEM69" s="11"/>
      <c r="HEN69" s="11"/>
      <c r="HEO69" s="11"/>
      <c r="HEP69" s="11"/>
      <c r="HEQ69" s="11"/>
      <c r="HER69" s="11"/>
      <c r="HES69" s="11"/>
      <c r="HET69" s="11"/>
      <c r="HEU69" s="11"/>
      <c r="HEV69" s="11"/>
      <c r="HEW69" s="11"/>
      <c r="HEX69" s="11"/>
      <c r="HEY69" s="11"/>
      <c r="HEZ69" s="11"/>
      <c r="HFA69" s="11"/>
      <c r="HFB69" s="11"/>
      <c r="HFC69" s="11"/>
      <c r="HFD69" s="11"/>
      <c r="HFE69" s="11"/>
      <c r="HFF69" s="11"/>
      <c r="HFG69" s="11"/>
      <c r="HFH69" s="11"/>
      <c r="HFI69" s="11"/>
      <c r="HFJ69" s="11"/>
      <c r="HFK69" s="11"/>
      <c r="HFL69" s="11"/>
      <c r="HFM69" s="11"/>
      <c r="HFN69" s="11"/>
      <c r="HFO69" s="11"/>
      <c r="HFP69" s="11"/>
      <c r="HFQ69" s="11"/>
      <c r="HFR69" s="11"/>
      <c r="HFS69" s="11"/>
      <c r="HFT69" s="11"/>
      <c r="HFU69" s="11"/>
      <c r="HFV69" s="11"/>
      <c r="HFW69" s="11"/>
      <c r="HFX69" s="11"/>
      <c r="HFY69" s="11"/>
      <c r="HFZ69" s="11"/>
      <c r="HGA69" s="11"/>
      <c r="HGB69" s="11"/>
      <c r="HGC69" s="11"/>
      <c r="HGD69" s="11"/>
      <c r="HGE69" s="11"/>
      <c r="HGF69" s="11"/>
      <c r="HGG69" s="11"/>
      <c r="HGH69" s="11"/>
      <c r="HGI69" s="11"/>
      <c r="HGJ69" s="11"/>
      <c r="HGK69" s="11"/>
      <c r="HGL69" s="11"/>
      <c r="HGM69" s="11"/>
      <c r="HGN69" s="11"/>
      <c r="HGO69" s="11"/>
      <c r="HGP69" s="11"/>
      <c r="HGQ69" s="11"/>
      <c r="HGR69" s="11"/>
      <c r="HGS69" s="11"/>
      <c r="HGT69" s="11"/>
      <c r="HGU69" s="11"/>
      <c r="HGV69" s="11"/>
      <c r="HGW69" s="11"/>
      <c r="HGX69" s="11"/>
      <c r="HGY69" s="11"/>
      <c r="HGZ69" s="11"/>
      <c r="HHA69" s="11"/>
      <c r="HHB69" s="11"/>
      <c r="HHC69" s="11"/>
      <c r="HHD69" s="11"/>
      <c r="HHE69" s="11"/>
      <c r="HHF69" s="11"/>
      <c r="HHG69" s="11"/>
      <c r="HHH69" s="11"/>
      <c r="HHI69" s="11"/>
      <c r="HHJ69" s="11"/>
      <c r="HHK69" s="11"/>
      <c r="HHL69" s="11"/>
      <c r="HHM69" s="11"/>
      <c r="HHN69" s="11"/>
      <c r="HHO69" s="11"/>
      <c r="HHP69" s="11"/>
      <c r="HHQ69" s="11"/>
      <c r="HHR69" s="11"/>
      <c r="HHS69" s="11"/>
      <c r="HHT69" s="11"/>
      <c r="HHU69" s="11"/>
      <c r="HHV69" s="11"/>
      <c r="HHW69" s="11"/>
      <c r="HHX69" s="11"/>
      <c r="HHY69" s="11"/>
      <c r="HHZ69" s="11"/>
      <c r="HIA69" s="11"/>
      <c r="HIB69" s="11"/>
      <c r="HIC69" s="11"/>
      <c r="HID69" s="11"/>
      <c r="HIE69" s="11"/>
      <c r="HIF69" s="11"/>
      <c r="HIG69" s="11"/>
      <c r="HIH69" s="11"/>
      <c r="HII69" s="11"/>
      <c r="HIJ69" s="11"/>
      <c r="HIK69" s="11"/>
      <c r="HIL69" s="11"/>
      <c r="HIM69" s="11"/>
      <c r="HIN69" s="11"/>
      <c r="HIO69" s="11"/>
      <c r="HIP69" s="11"/>
      <c r="HIQ69" s="11"/>
      <c r="HIR69" s="11"/>
      <c r="HIS69" s="11"/>
      <c r="HIT69" s="11"/>
      <c r="HIU69" s="11"/>
      <c r="HIV69" s="11"/>
      <c r="HIW69" s="11"/>
      <c r="HIX69" s="11"/>
      <c r="HIY69" s="11"/>
      <c r="HIZ69" s="11"/>
      <c r="HJA69" s="11"/>
      <c r="HJB69" s="11"/>
      <c r="HJC69" s="11"/>
      <c r="HJD69" s="11"/>
      <c r="HJE69" s="11"/>
      <c r="HJF69" s="11"/>
      <c r="HJG69" s="11"/>
      <c r="HJH69" s="11"/>
      <c r="HJI69" s="11"/>
      <c r="HJJ69" s="11"/>
      <c r="HJK69" s="11"/>
      <c r="HJL69" s="11"/>
      <c r="HJM69" s="11"/>
      <c r="HJN69" s="11"/>
      <c r="HJO69" s="11"/>
      <c r="HJP69" s="11"/>
      <c r="HJQ69" s="11"/>
      <c r="HJR69" s="11"/>
      <c r="HJS69" s="11"/>
      <c r="HJT69" s="11"/>
      <c r="HJU69" s="11"/>
      <c r="HJV69" s="11"/>
      <c r="HJW69" s="11"/>
      <c r="HJX69" s="11"/>
      <c r="HJY69" s="11"/>
      <c r="HJZ69" s="11"/>
      <c r="HKA69" s="11"/>
      <c r="HKB69" s="11"/>
      <c r="HKC69" s="11"/>
      <c r="HKD69" s="11"/>
      <c r="HKE69" s="11"/>
      <c r="HKF69" s="11"/>
      <c r="HKG69" s="11"/>
      <c r="HKH69" s="11"/>
      <c r="HKI69" s="11"/>
      <c r="HKJ69" s="11"/>
      <c r="HKK69" s="11"/>
      <c r="HKL69" s="11"/>
      <c r="HKM69" s="11"/>
      <c r="HKN69" s="11"/>
      <c r="HKO69" s="11"/>
      <c r="HKP69" s="11"/>
      <c r="HKQ69" s="11"/>
      <c r="HKR69" s="11"/>
      <c r="HKS69" s="11"/>
      <c r="HKT69" s="11"/>
      <c r="HKU69" s="11"/>
      <c r="HKV69" s="11"/>
      <c r="HKW69" s="11"/>
      <c r="HKX69" s="11"/>
      <c r="HKY69" s="11"/>
      <c r="HKZ69" s="11"/>
      <c r="HLA69" s="11"/>
      <c r="HLB69" s="11"/>
      <c r="HLC69" s="11"/>
      <c r="HLD69" s="11"/>
      <c r="HLE69" s="11"/>
      <c r="HLF69" s="11"/>
      <c r="HLG69" s="11"/>
      <c r="HLH69" s="11"/>
      <c r="HLI69" s="11"/>
      <c r="HLJ69" s="11"/>
      <c r="HLK69" s="11"/>
      <c r="HLL69" s="11"/>
      <c r="HLM69" s="11"/>
      <c r="HLN69" s="11"/>
      <c r="HLO69" s="11"/>
      <c r="HLP69" s="11"/>
      <c r="HLQ69" s="11"/>
      <c r="HLR69" s="11"/>
      <c r="HLS69" s="11"/>
      <c r="HLT69" s="11"/>
      <c r="HLU69" s="11"/>
      <c r="HLV69" s="11"/>
      <c r="HLW69" s="11"/>
      <c r="HLX69" s="11"/>
      <c r="HLY69" s="11"/>
      <c r="HLZ69" s="11"/>
      <c r="HMA69" s="11"/>
      <c r="HMB69" s="11"/>
      <c r="HMC69" s="11"/>
      <c r="HMD69" s="11"/>
      <c r="HME69" s="11"/>
      <c r="HMF69" s="11"/>
      <c r="HMG69" s="11"/>
      <c r="HMH69" s="11"/>
      <c r="HMI69" s="11"/>
      <c r="HMJ69" s="11"/>
      <c r="HMK69" s="11"/>
      <c r="HML69" s="11"/>
      <c r="HMM69" s="11"/>
      <c r="HMN69" s="11"/>
      <c r="HMO69" s="11"/>
      <c r="HMP69" s="11"/>
      <c r="HMQ69" s="11"/>
      <c r="HMR69" s="11"/>
      <c r="HMS69" s="11"/>
      <c r="HMT69" s="11"/>
      <c r="HMU69" s="11"/>
      <c r="HMV69" s="11"/>
      <c r="HMW69" s="11"/>
      <c r="HMX69" s="11"/>
      <c r="HMY69" s="11"/>
      <c r="HMZ69" s="11"/>
      <c r="HNA69" s="11"/>
      <c r="HNB69" s="11"/>
      <c r="HNC69" s="11"/>
      <c r="HND69" s="11"/>
      <c r="HNE69" s="11"/>
      <c r="HNF69" s="11"/>
      <c r="HNG69" s="11"/>
      <c r="HNH69" s="11"/>
      <c r="HNI69" s="11"/>
      <c r="HNJ69" s="11"/>
      <c r="HNK69" s="11"/>
      <c r="HNL69" s="11"/>
      <c r="HNM69" s="11"/>
      <c r="HNN69" s="11"/>
      <c r="HNO69" s="11"/>
      <c r="HNP69" s="11"/>
      <c r="HNQ69" s="11"/>
      <c r="HNR69" s="11"/>
      <c r="HNS69" s="11"/>
      <c r="HNT69" s="11"/>
      <c r="HNU69" s="11"/>
      <c r="HNV69" s="11"/>
      <c r="HNW69" s="11"/>
      <c r="HNX69" s="11"/>
      <c r="HNY69" s="11"/>
      <c r="HNZ69" s="11"/>
      <c r="HOA69" s="11"/>
      <c r="HOB69" s="11"/>
      <c r="HOC69" s="11"/>
      <c r="HOD69" s="11"/>
      <c r="HOE69" s="11"/>
      <c r="HOF69" s="11"/>
      <c r="HOG69" s="11"/>
      <c r="HOH69" s="11"/>
      <c r="HOI69" s="11"/>
      <c r="HOJ69" s="11"/>
      <c r="HOK69" s="11"/>
      <c r="HOL69" s="11"/>
      <c r="HOM69" s="11"/>
      <c r="HON69" s="11"/>
      <c r="HOO69" s="11"/>
      <c r="HOP69" s="11"/>
      <c r="HOQ69" s="11"/>
      <c r="HOR69" s="11"/>
      <c r="HOS69" s="11"/>
      <c r="HOT69" s="11"/>
      <c r="HOU69" s="11"/>
      <c r="HOV69" s="11"/>
      <c r="HOW69" s="11"/>
      <c r="HOX69" s="11"/>
      <c r="HOY69" s="11"/>
      <c r="HOZ69" s="11"/>
      <c r="HPA69" s="11"/>
      <c r="HPB69" s="11"/>
      <c r="HPC69" s="11"/>
      <c r="HPD69" s="11"/>
      <c r="HPE69" s="11"/>
      <c r="HPF69" s="11"/>
      <c r="HPG69" s="11"/>
      <c r="HPH69" s="11"/>
      <c r="HPI69" s="11"/>
      <c r="HPJ69" s="11"/>
      <c r="HPK69" s="11"/>
      <c r="HPL69" s="11"/>
      <c r="HPM69" s="11"/>
      <c r="HPN69" s="11"/>
      <c r="HPO69" s="11"/>
      <c r="HPP69" s="11"/>
      <c r="HPQ69" s="11"/>
      <c r="HPR69" s="11"/>
      <c r="HPS69" s="11"/>
      <c r="HPT69" s="11"/>
      <c r="HPU69" s="11"/>
      <c r="HPV69" s="11"/>
      <c r="HPW69" s="11"/>
      <c r="HPX69" s="11"/>
      <c r="HPY69" s="11"/>
      <c r="HPZ69" s="11"/>
      <c r="HQA69" s="11"/>
      <c r="HQB69" s="11"/>
      <c r="HQC69" s="11"/>
      <c r="HQD69" s="11"/>
      <c r="HQE69" s="11"/>
      <c r="HQF69" s="11"/>
      <c r="HQG69" s="11"/>
      <c r="HQH69" s="11"/>
      <c r="HQI69" s="11"/>
      <c r="HQJ69" s="11"/>
      <c r="HQK69" s="11"/>
      <c r="HQL69" s="11"/>
      <c r="HQM69" s="11"/>
      <c r="HQN69" s="11"/>
      <c r="HQO69" s="11"/>
      <c r="HQP69" s="11"/>
      <c r="HQQ69" s="11"/>
      <c r="HQR69" s="11"/>
      <c r="HQS69" s="11"/>
      <c r="HQT69" s="11"/>
      <c r="HQU69" s="11"/>
      <c r="HQV69" s="11"/>
      <c r="HQW69" s="11"/>
      <c r="HQX69" s="11"/>
      <c r="HQY69" s="11"/>
      <c r="HQZ69" s="11"/>
      <c r="HRA69" s="11"/>
      <c r="HRB69" s="11"/>
      <c r="HRC69" s="11"/>
      <c r="HRD69" s="11"/>
      <c r="HRE69" s="11"/>
      <c r="HRF69" s="11"/>
      <c r="HRG69" s="11"/>
      <c r="HRH69" s="11"/>
      <c r="HRI69" s="11"/>
      <c r="HRJ69" s="11"/>
      <c r="HRK69" s="11"/>
      <c r="HRL69" s="11"/>
      <c r="HRM69" s="11"/>
      <c r="HRN69" s="11"/>
      <c r="HRO69" s="11"/>
      <c r="HRP69" s="11"/>
      <c r="HRQ69" s="11"/>
      <c r="HRR69" s="11"/>
      <c r="HRS69" s="11"/>
      <c r="HRT69" s="11"/>
      <c r="HRU69" s="11"/>
      <c r="HRV69" s="11"/>
      <c r="HRW69" s="11"/>
      <c r="HRX69" s="11"/>
      <c r="HRY69" s="11"/>
      <c r="HRZ69" s="11"/>
      <c r="HSA69" s="11"/>
      <c r="HSB69" s="11"/>
      <c r="HSC69" s="11"/>
      <c r="HSD69" s="11"/>
      <c r="HSE69" s="11"/>
      <c r="HSF69" s="11"/>
      <c r="HSG69" s="11"/>
      <c r="HSH69" s="11"/>
      <c r="HSI69" s="11"/>
      <c r="HSJ69" s="11"/>
      <c r="HSK69" s="11"/>
      <c r="HSL69" s="11"/>
      <c r="HSM69" s="11"/>
      <c r="HSN69" s="11"/>
      <c r="HSO69" s="11"/>
      <c r="HSP69" s="11"/>
      <c r="HSQ69" s="11"/>
      <c r="HSR69" s="11"/>
      <c r="HSS69" s="11"/>
      <c r="HST69" s="11"/>
      <c r="HSU69" s="11"/>
      <c r="HSV69" s="11"/>
      <c r="HSW69" s="11"/>
      <c r="HSX69" s="11"/>
      <c r="HSY69" s="11"/>
      <c r="HSZ69" s="11"/>
      <c r="HTA69" s="11"/>
      <c r="HTB69" s="11"/>
      <c r="HTC69" s="11"/>
      <c r="HTD69" s="11"/>
      <c r="HTE69" s="11"/>
      <c r="HTF69" s="11"/>
      <c r="HTG69" s="11"/>
      <c r="HTH69" s="11"/>
      <c r="HTI69" s="11"/>
      <c r="HTJ69" s="11"/>
      <c r="HTK69" s="11"/>
      <c r="HTL69" s="11"/>
      <c r="HTM69" s="11"/>
      <c r="HTN69" s="11"/>
      <c r="HTO69" s="11"/>
      <c r="HTP69" s="11"/>
      <c r="HTQ69" s="11"/>
      <c r="HTR69" s="11"/>
      <c r="HTS69" s="11"/>
      <c r="HTT69" s="11"/>
      <c r="HTU69" s="11"/>
      <c r="HTV69" s="11"/>
      <c r="HTW69" s="11"/>
      <c r="HTX69" s="11"/>
      <c r="HTY69" s="11"/>
      <c r="HTZ69" s="11"/>
      <c r="HUA69" s="11"/>
      <c r="HUB69" s="11"/>
      <c r="HUC69" s="11"/>
      <c r="HUD69" s="11"/>
      <c r="HUE69" s="11"/>
      <c r="HUF69" s="11"/>
      <c r="HUG69" s="11"/>
      <c r="HUH69" s="11"/>
      <c r="HUI69" s="11"/>
      <c r="HUJ69" s="11"/>
      <c r="HUK69" s="11"/>
      <c r="HUL69" s="11"/>
      <c r="HUM69" s="11"/>
      <c r="HUN69" s="11"/>
      <c r="HUO69" s="11"/>
      <c r="HUP69" s="11"/>
      <c r="HUQ69" s="11"/>
      <c r="HUR69" s="11"/>
      <c r="HUS69" s="11"/>
      <c r="HUT69" s="11"/>
      <c r="HUU69" s="11"/>
      <c r="HUV69" s="11"/>
      <c r="HUW69" s="11"/>
      <c r="HUX69" s="11"/>
      <c r="HUY69" s="11"/>
      <c r="HUZ69" s="11"/>
      <c r="HVA69" s="11"/>
      <c r="HVB69" s="11"/>
      <c r="HVC69" s="11"/>
      <c r="HVD69" s="11"/>
      <c r="HVE69" s="11"/>
      <c r="HVF69" s="11"/>
      <c r="HVG69" s="11"/>
      <c r="HVH69" s="11"/>
      <c r="HVI69" s="11"/>
      <c r="HVJ69" s="11"/>
      <c r="HVK69" s="11"/>
      <c r="HVL69" s="11"/>
      <c r="HVM69" s="11"/>
      <c r="HVN69" s="11"/>
      <c r="HVO69" s="11"/>
      <c r="HVP69" s="11"/>
      <c r="HVQ69" s="11"/>
      <c r="HVR69" s="11"/>
      <c r="HVS69" s="11"/>
      <c r="HVT69" s="11"/>
      <c r="HVU69" s="11"/>
      <c r="HVV69" s="11"/>
      <c r="HVW69" s="11"/>
      <c r="HVX69" s="11"/>
      <c r="HVY69" s="11"/>
      <c r="HVZ69" s="11"/>
      <c r="HWA69" s="11"/>
      <c r="HWB69" s="11"/>
      <c r="HWC69" s="11"/>
      <c r="HWD69" s="11"/>
      <c r="HWE69" s="11"/>
      <c r="HWF69" s="11"/>
      <c r="HWG69" s="11"/>
      <c r="HWH69" s="11"/>
      <c r="HWI69" s="11"/>
      <c r="HWJ69" s="11"/>
      <c r="HWK69" s="11"/>
      <c r="HWL69" s="11"/>
      <c r="HWM69" s="11"/>
      <c r="HWN69" s="11"/>
      <c r="HWO69" s="11"/>
      <c r="HWP69" s="11"/>
      <c r="HWQ69" s="11"/>
      <c r="HWR69" s="11"/>
      <c r="HWS69" s="11"/>
      <c r="HWT69" s="11"/>
      <c r="HWU69" s="11"/>
      <c r="HWV69" s="11"/>
      <c r="HWW69" s="11"/>
      <c r="HWX69" s="11"/>
      <c r="HWY69" s="11"/>
      <c r="HWZ69" s="11"/>
      <c r="HXA69" s="11"/>
      <c r="HXB69" s="11"/>
      <c r="HXC69" s="11"/>
      <c r="HXD69" s="11"/>
      <c r="HXE69" s="11"/>
      <c r="HXF69" s="11"/>
      <c r="HXG69" s="11"/>
      <c r="HXH69" s="11"/>
      <c r="HXI69" s="11"/>
      <c r="HXJ69" s="11"/>
      <c r="HXK69" s="11"/>
      <c r="HXL69" s="11"/>
      <c r="HXM69" s="11"/>
      <c r="HXN69" s="11"/>
      <c r="HXO69" s="11"/>
      <c r="HXP69" s="11"/>
      <c r="HXQ69" s="11"/>
      <c r="HXR69" s="11"/>
      <c r="HXS69" s="11"/>
      <c r="HXT69" s="11"/>
      <c r="HXU69" s="11"/>
      <c r="HXV69" s="11"/>
      <c r="HXW69" s="11"/>
      <c r="HXX69" s="11"/>
      <c r="HXY69" s="11"/>
      <c r="HXZ69" s="11"/>
      <c r="HYA69" s="11"/>
      <c r="HYB69" s="11"/>
      <c r="HYC69" s="11"/>
      <c r="HYD69" s="11"/>
      <c r="HYE69" s="11"/>
      <c r="HYF69" s="11"/>
      <c r="HYG69" s="11"/>
      <c r="HYH69" s="11"/>
      <c r="HYI69" s="11"/>
      <c r="HYJ69" s="11"/>
      <c r="HYK69" s="11"/>
      <c r="HYL69" s="11"/>
      <c r="HYM69" s="11"/>
      <c r="HYN69" s="11"/>
      <c r="HYO69" s="11"/>
      <c r="HYP69" s="11"/>
      <c r="HYQ69" s="11"/>
      <c r="HYR69" s="11"/>
      <c r="HYS69" s="11"/>
      <c r="HYT69" s="11"/>
      <c r="HYU69" s="11"/>
      <c r="HYV69" s="11"/>
      <c r="HYW69" s="11"/>
      <c r="HYX69" s="11"/>
      <c r="HYY69" s="11"/>
      <c r="HYZ69" s="11"/>
      <c r="HZA69" s="11"/>
      <c r="HZB69" s="11"/>
      <c r="HZC69" s="11"/>
      <c r="HZD69" s="11"/>
      <c r="HZE69" s="11"/>
      <c r="HZF69" s="11"/>
      <c r="HZG69" s="11"/>
      <c r="HZH69" s="11"/>
      <c r="HZI69" s="11"/>
      <c r="HZJ69" s="11"/>
      <c r="HZK69" s="11"/>
      <c r="HZL69" s="11"/>
      <c r="HZM69" s="11"/>
      <c r="HZN69" s="11"/>
      <c r="HZO69" s="11"/>
      <c r="HZP69" s="11"/>
      <c r="HZQ69" s="11"/>
      <c r="HZR69" s="11"/>
      <c r="HZS69" s="11"/>
      <c r="HZT69" s="11"/>
      <c r="HZU69" s="11"/>
      <c r="HZV69" s="11"/>
      <c r="HZW69" s="11"/>
      <c r="HZX69" s="11"/>
      <c r="HZY69" s="11"/>
      <c r="HZZ69" s="11"/>
      <c r="IAA69" s="11"/>
      <c r="IAB69" s="11"/>
      <c r="IAC69" s="11"/>
      <c r="IAD69" s="11"/>
      <c r="IAE69" s="11"/>
      <c r="IAF69" s="11"/>
      <c r="IAG69" s="11"/>
      <c r="IAH69" s="11"/>
      <c r="IAI69" s="11"/>
      <c r="IAJ69" s="11"/>
      <c r="IAK69" s="11"/>
      <c r="IAL69" s="11"/>
      <c r="IAM69" s="11"/>
      <c r="IAN69" s="11"/>
      <c r="IAO69" s="11"/>
      <c r="IAP69" s="11"/>
      <c r="IAQ69" s="11"/>
      <c r="IAR69" s="11"/>
      <c r="IAS69" s="11"/>
      <c r="IAT69" s="11"/>
      <c r="IAU69" s="11"/>
      <c r="IAV69" s="11"/>
      <c r="IAW69" s="11"/>
      <c r="IAX69" s="11"/>
      <c r="IAY69" s="11"/>
      <c r="IAZ69" s="11"/>
      <c r="IBA69" s="11"/>
      <c r="IBB69" s="11"/>
      <c r="IBC69" s="11"/>
      <c r="IBD69" s="11"/>
      <c r="IBE69" s="11"/>
      <c r="IBF69" s="11"/>
      <c r="IBG69" s="11"/>
      <c r="IBH69" s="11"/>
      <c r="IBI69" s="11"/>
      <c r="IBJ69" s="11"/>
      <c r="IBK69" s="11"/>
      <c r="IBL69" s="11"/>
      <c r="IBM69" s="11"/>
      <c r="IBN69" s="11"/>
      <c r="IBO69" s="11"/>
      <c r="IBP69" s="11"/>
      <c r="IBQ69" s="11"/>
      <c r="IBR69" s="11"/>
      <c r="IBS69" s="11"/>
      <c r="IBT69" s="11"/>
      <c r="IBU69" s="11"/>
      <c r="IBV69" s="11"/>
      <c r="IBW69" s="11"/>
      <c r="IBX69" s="11"/>
      <c r="IBY69" s="11"/>
      <c r="IBZ69" s="11"/>
      <c r="ICA69" s="11"/>
      <c r="ICB69" s="11"/>
      <c r="ICC69" s="11"/>
      <c r="ICD69" s="11"/>
      <c r="ICE69" s="11"/>
      <c r="ICF69" s="11"/>
      <c r="ICG69" s="11"/>
      <c r="ICH69" s="11"/>
      <c r="ICI69" s="11"/>
      <c r="ICJ69" s="11"/>
      <c r="ICK69" s="11"/>
      <c r="ICL69" s="11"/>
      <c r="ICM69" s="11"/>
      <c r="ICN69" s="11"/>
      <c r="ICO69" s="11"/>
      <c r="ICP69" s="11"/>
      <c r="ICQ69" s="11"/>
      <c r="ICR69" s="11"/>
      <c r="ICS69" s="11"/>
      <c r="ICT69" s="11"/>
      <c r="ICU69" s="11"/>
      <c r="ICV69" s="11"/>
      <c r="ICW69" s="11"/>
      <c r="ICX69" s="11"/>
      <c r="ICY69" s="11"/>
      <c r="ICZ69" s="11"/>
      <c r="IDA69" s="11"/>
      <c r="IDB69" s="11"/>
      <c r="IDC69" s="11"/>
      <c r="IDD69" s="11"/>
      <c r="IDE69" s="11"/>
      <c r="IDF69" s="11"/>
      <c r="IDG69" s="11"/>
      <c r="IDH69" s="11"/>
      <c r="IDI69" s="11"/>
      <c r="IDJ69" s="11"/>
      <c r="IDK69" s="11"/>
      <c r="IDL69" s="11"/>
      <c r="IDM69" s="11"/>
      <c r="IDN69" s="11"/>
      <c r="IDO69" s="11"/>
      <c r="IDP69" s="11"/>
      <c r="IDQ69" s="11"/>
      <c r="IDR69" s="11"/>
      <c r="IDS69" s="11"/>
      <c r="IDT69" s="11"/>
      <c r="IDU69" s="11"/>
      <c r="IDV69" s="11"/>
      <c r="IDW69" s="11"/>
      <c r="IDX69" s="11"/>
      <c r="IDY69" s="11"/>
      <c r="IDZ69" s="11"/>
      <c r="IEA69" s="11"/>
      <c r="IEB69" s="11"/>
      <c r="IEC69" s="11"/>
      <c r="IED69" s="11"/>
      <c r="IEE69" s="11"/>
      <c r="IEF69" s="11"/>
      <c r="IEG69" s="11"/>
      <c r="IEH69" s="11"/>
      <c r="IEI69" s="11"/>
      <c r="IEJ69" s="11"/>
      <c r="IEK69" s="11"/>
      <c r="IEL69" s="11"/>
      <c r="IEM69" s="11"/>
      <c r="IEN69" s="11"/>
      <c r="IEO69" s="11"/>
      <c r="IEP69" s="11"/>
      <c r="IEQ69" s="11"/>
      <c r="IER69" s="11"/>
      <c r="IES69" s="11"/>
      <c r="IET69" s="11"/>
      <c r="IEU69" s="11"/>
      <c r="IEV69" s="11"/>
      <c r="IEW69" s="11"/>
      <c r="IEX69" s="11"/>
      <c r="IEY69" s="11"/>
      <c r="IEZ69" s="11"/>
      <c r="IFA69" s="11"/>
      <c r="IFB69" s="11"/>
      <c r="IFC69" s="11"/>
      <c r="IFD69" s="11"/>
      <c r="IFE69" s="11"/>
      <c r="IFF69" s="11"/>
      <c r="IFG69" s="11"/>
      <c r="IFH69" s="11"/>
      <c r="IFI69" s="11"/>
      <c r="IFJ69" s="11"/>
      <c r="IFK69" s="11"/>
      <c r="IFL69" s="11"/>
      <c r="IFM69" s="11"/>
      <c r="IFN69" s="11"/>
      <c r="IFO69" s="11"/>
      <c r="IFP69" s="11"/>
      <c r="IFQ69" s="11"/>
      <c r="IFR69" s="11"/>
      <c r="IFS69" s="11"/>
      <c r="IFT69" s="11"/>
      <c r="IFU69" s="11"/>
      <c r="IFV69" s="11"/>
      <c r="IFW69" s="11"/>
      <c r="IFX69" s="11"/>
      <c r="IFY69" s="11"/>
      <c r="IFZ69" s="11"/>
      <c r="IGA69" s="11"/>
      <c r="IGB69" s="11"/>
      <c r="IGC69" s="11"/>
      <c r="IGD69" s="11"/>
      <c r="IGE69" s="11"/>
      <c r="IGF69" s="11"/>
      <c r="IGG69" s="11"/>
      <c r="IGH69" s="11"/>
      <c r="IGI69" s="11"/>
      <c r="IGJ69" s="11"/>
      <c r="IGK69" s="11"/>
      <c r="IGL69" s="11"/>
      <c r="IGM69" s="11"/>
      <c r="IGN69" s="11"/>
      <c r="IGO69" s="11"/>
      <c r="IGP69" s="11"/>
      <c r="IGQ69" s="11"/>
      <c r="IGR69" s="11"/>
      <c r="IGS69" s="11"/>
      <c r="IGT69" s="11"/>
      <c r="IGU69" s="11"/>
      <c r="IGV69" s="11"/>
      <c r="IGW69" s="11"/>
      <c r="IGX69" s="11"/>
      <c r="IGY69" s="11"/>
      <c r="IGZ69" s="11"/>
      <c r="IHA69" s="11"/>
      <c r="IHB69" s="11"/>
      <c r="IHC69" s="11"/>
      <c r="IHD69" s="11"/>
      <c r="IHE69" s="11"/>
      <c r="IHF69" s="11"/>
      <c r="IHG69" s="11"/>
      <c r="IHH69" s="11"/>
      <c r="IHI69" s="11"/>
      <c r="IHJ69" s="11"/>
      <c r="IHK69" s="11"/>
      <c r="IHL69" s="11"/>
      <c r="IHM69" s="11"/>
      <c r="IHN69" s="11"/>
      <c r="IHO69" s="11"/>
      <c r="IHP69" s="11"/>
      <c r="IHQ69" s="11"/>
      <c r="IHR69" s="11"/>
      <c r="IHS69" s="11"/>
      <c r="IHT69" s="11"/>
      <c r="IHU69" s="11"/>
      <c r="IHV69" s="11"/>
      <c r="IHW69" s="11"/>
      <c r="IHX69" s="11"/>
      <c r="IHY69" s="11"/>
      <c r="IHZ69" s="11"/>
      <c r="IIA69" s="11"/>
      <c r="IIB69" s="11"/>
      <c r="IIC69" s="11"/>
      <c r="IID69" s="11"/>
      <c r="IIE69" s="11"/>
      <c r="IIF69" s="11"/>
      <c r="IIG69" s="11"/>
      <c r="IIH69" s="11"/>
      <c r="III69" s="11"/>
      <c r="IIJ69" s="11"/>
      <c r="IIK69" s="11"/>
      <c r="IIL69" s="11"/>
      <c r="IIM69" s="11"/>
      <c r="IIN69" s="11"/>
      <c r="IIO69" s="11"/>
      <c r="IIP69" s="11"/>
      <c r="IIQ69" s="11"/>
      <c r="IIR69" s="11"/>
      <c r="IIS69" s="11"/>
      <c r="IIT69" s="11"/>
      <c r="IIU69" s="11"/>
      <c r="IIV69" s="11"/>
      <c r="IIW69" s="11"/>
      <c r="IIX69" s="11"/>
      <c r="IIY69" s="11"/>
      <c r="IIZ69" s="11"/>
      <c r="IJA69" s="11"/>
      <c r="IJB69" s="11"/>
      <c r="IJC69" s="11"/>
      <c r="IJD69" s="11"/>
      <c r="IJE69" s="11"/>
      <c r="IJF69" s="11"/>
      <c r="IJG69" s="11"/>
      <c r="IJH69" s="11"/>
      <c r="IJI69" s="11"/>
      <c r="IJJ69" s="11"/>
      <c r="IJK69" s="11"/>
      <c r="IJL69" s="11"/>
      <c r="IJM69" s="11"/>
      <c r="IJN69" s="11"/>
      <c r="IJO69" s="11"/>
      <c r="IJP69" s="11"/>
      <c r="IJQ69" s="11"/>
      <c r="IJR69" s="11"/>
      <c r="IJS69" s="11"/>
      <c r="IJT69" s="11"/>
      <c r="IJU69" s="11"/>
      <c r="IJV69" s="11"/>
      <c r="IJW69" s="11"/>
      <c r="IJX69" s="11"/>
      <c r="IJY69" s="11"/>
      <c r="IJZ69" s="11"/>
      <c r="IKA69" s="11"/>
      <c r="IKB69" s="11"/>
      <c r="IKC69" s="11"/>
      <c r="IKD69" s="11"/>
      <c r="IKE69" s="11"/>
      <c r="IKF69" s="11"/>
      <c r="IKG69" s="11"/>
      <c r="IKH69" s="11"/>
      <c r="IKI69" s="11"/>
      <c r="IKJ69" s="11"/>
      <c r="IKK69" s="11"/>
      <c r="IKL69" s="11"/>
      <c r="IKM69" s="11"/>
      <c r="IKN69" s="11"/>
      <c r="IKO69" s="11"/>
      <c r="IKP69" s="11"/>
      <c r="IKQ69" s="11"/>
      <c r="IKR69" s="11"/>
      <c r="IKS69" s="11"/>
      <c r="IKT69" s="11"/>
      <c r="IKU69" s="11"/>
      <c r="IKV69" s="11"/>
      <c r="IKW69" s="11"/>
      <c r="IKX69" s="11"/>
      <c r="IKY69" s="11"/>
      <c r="IKZ69" s="11"/>
      <c r="ILA69" s="11"/>
      <c r="ILB69" s="11"/>
      <c r="ILC69" s="11"/>
      <c r="ILD69" s="11"/>
      <c r="ILE69" s="11"/>
      <c r="ILF69" s="11"/>
      <c r="ILG69" s="11"/>
      <c r="ILH69" s="11"/>
      <c r="ILI69" s="11"/>
      <c r="ILJ69" s="11"/>
      <c r="ILK69" s="11"/>
      <c r="ILL69" s="11"/>
      <c r="ILM69" s="11"/>
      <c r="ILN69" s="11"/>
      <c r="ILO69" s="11"/>
      <c r="ILP69" s="11"/>
      <c r="ILQ69" s="11"/>
      <c r="ILR69" s="11"/>
      <c r="ILS69" s="11"/>
      <c r="ILT69" s="11"/>
      <c r="ILU69" s="11"/>
      <c r="ILV69" s="11"/>
      <c r="ILW69" s="11"/>
      <c r="ILX69" s="11"/>
      <c r="ILY69" s="11"/>
      <c r="ILZ69" s="11"/>
      <c r="IMA69" s="11"/>
      <c r="IMB69" s="11"/>
      <c r="IMC69" s="11"/>
      <c r="IMD69" s="11"/>
      <c r="IME69" s="11"/>
      <c r="IMF69" s="11"/>
      <c r="IMG69" s="11"/>
      <c r="IMH69" s="11"/>
      <c r="IMI69" s="11"/>
      <c r="IMJ69" s="11"/>
      <c r="IMK69" s="11"/>
      <c r="IML69" s="11"/>
      <c r="IMM69" s="11"/>
      <c r="IMN69" s="11"/>
      <c r="IMO69" s="11"/>
      <c r="IMP69" s="11"/>
      <c r="IMQ69" s="11"/>
      <c r="IMR69" s="11"/>
      <c r="IMS69" s="11"/>
      <c r="IMT69" s="11"/>
      <c r="IMU69" s="11"/>
      <c r="IMV69" s="11"/>
      <c r="IMW69" s="11"/>
      <c r="IMX69" s="11"/>
      <c r="IMY69" s="11"/>
      <c r="IMZ69" s="11"/>
      <c r="INA69" s="11"/>
      <c r="INB69" s="11"/>
      <c r="INC69" s="11"/>
      <c r="IND69" s="11"/>
      <c r="INE69" s="11"/>
      <c r="INF69" s="11"/>
      <c r="ING69" s="11"/>
      <c r="INH69" s="11"/>
      <c r="INI69" s="11"/>
      <c r="INJ69" s="11"/>
      <c r="INK69" s="11"/>
      <c r="INL69" s="11"/>
      <c r="INM69" s="11"/>
      <c r="INN69" s="11"/>
      <c r="INO69" s="11"/>
      <c r="INP69" s="11"/>
      <c r="INQ69" s="11"/>
      <c r="INR69" s="11"/>
      <c r="INS69" s="11"/>
      <c r="INT69" s="11"/>
      <c r="INU69" s="11"/>
      <c r="INV69" s="11"/>
      <c r="INW69" s="11"/>
      <c r="INX69" s="11"/>
      <c r="INY69" s="11"/>
      <c r="INZ69" s="11"/>
      <c r="IOA69" s="11"/>
      <c r="IOB69" s="11"/>
      <c r="IOC69" s="11"/>
      <c r="IOD69" s="11"/>
      <c r="IOE69" s="11"/>
      <c r="IOF69" s="11"/>
      <c r="IOG69" s="11"/>
      <c r="IOH69" s="11"/>
      <c r="IOI69" s="11"/>
      <c r="IOJ69" s="11"/>
      <c r="IOK69" s="11"/>
      <c r="IOL69" s="11"/>
      <c r="IOM69" s="11"/>
      <c r="ION69" s="11"/>
      <c r="IOO69" s="11"/>
      <c r="IOP69" s="11"/>
      <c r="IOQ69" s="11"/>
      <c r="IOR69" s="11"/>
      <c r="IOS69" s="11"/>
      <c r="IOT69" s="11"/>
      <c r="IOU69" s="11"/>
      <c r="IOV69" s="11"/>
      <c r="IOW69" s="11"/>
      <c r="IOX69" s="11"/>
      <c r="IOY69" s="11"/>
      <c r="IOZ69" s="11"/>
      <c r="IPA69" s="11"/>
      <c r="IPB69" s="11"/>
      <c r="IPC69" s="11"/>
      <c r="IPD69" s="11"/>
      <c r="IPE69" s="11"/>
      <c r="IPF69" s="11"/>
      <c r="IPG69" s="11"/>
      <c r="IPH69" s="11"/>
      <c r="IPI69" s="11"/>
      <c r="IPJ69" s="11"/>
      <c r="IPK69" s="11"/>
      <c r="IPL69" s="11"/>
      <c r="IPM69" s="11"/>
      <c r="IPN69" s="11"/>
      <c r="IPO69" s="11"/>
      <c r="IPP69" s="11"/>
      <c r="IPQ69" s="11"/>
      <c r="IPR69" s="11"/>
      <c r="IPS69" s="11"/>
      <c r="IPT69" s="11"/>
      <c r="IPU69" s="11"/>
      <c r="IPV69" s="11"/>
      <c r="IPW69" s="11"/>
      <c r="IPX69" s="11"/>
      <c r="IPY69" s="11"/>
      <c r="IPZ69" s="11"/>
      <c r="IQA69" s="11"/>
      <c r="IQB69" s="11"/>
      <c r="IQC69" s="11"/>
      <c r="IQD69" s="11"/>
      <c r="IQE69" s="11"/>
      <c r="IQF69" s="11"/>
      <c r="IQG69" s="11"/>
      <c r="IQH69" s="11"/>
      <c r="IQI69" s="11"/>
      <c r="IQJ69" s="11"/>
      <c r="IQK69" s="11"/>
      <c r="IQL69" s="11"/>
      <c r="IQM69" s="11"/>
      <c r="IQN69" s="11"/>
      <c r="IQO69" s="11"/>
      <c r="IQP69" s="11"/>
      <c r="IQQ69" s="11"/>
      <c r="IQR69" s="11"/>
      <c r="IQS69" s="11"/>
      <c r="IQT69" s="11"/>
      <c r="IQU69" s="11"/>
      <c r="IQV69" s="11"/>
      <c r="IQW69" s="11"/>
      <c r="IQX69" s="11"/>
      <c r="IQY69" s="11"/>
      <c r="IQZ69" s="11"/>
      <c r="IRA69" s="11"/>
      <c r="IRB69" s="11"/>
      <c r="IRC69" s="11"/>
      <c r="IRD69" s="11"/>
      <c r="IRE69" s="11"/>
      <c r="IRF69" s="11"/>
      <c r="IRG69" s="11"/>
      <c r="IRH69" s="11"/>
      <c r="IRI69" s="11"/>
      <c r="IRJ69" s="11"/>
      <c r="IRK69" s="11"/>
      <c r="IRL69" s="11"/>
      <c r="IRM69" s="11"/>
      <c r="IRN69" s="11"/>
      <c r="IRO69" s="11"/>
      <c r="IRP69" s="11"/>
      <c r="IRQ69" s="11"/>
      <c r="IRR69" s="11"/>
      <c r="IRS69" s="11"/>
      <c r="IRT69" s="11"/>
      <c r="IRU69" s="11"/>
      <c r="IRV69" s="11"/>
      <c r="IRW69" s="11"/>
      <c r="IRX69" s="11"/>
      <c r="IRY69" s="11"/>
      <c r="IRZ69" s="11"/>
      <c r="ISA69" s="11"/>
      <c r="ISB69" s="11"/>
      <c r="ISC69" s="11"/>
      <c r="ISD69" s="11"/>
      <c r="ISE69" s="11"/>
      <c r="ISF69" s="11"/>
      <c r="ISG69" s="11"/>
      <c r="ISH69" s="11"/>
      <c r="ISI69" s="11"/>
      <c r="ISJ69" s="11"/>
      <c r="ISK69" s="11"/>
      <c r="ISL69" s="11"/>
      <c r="ISM69" s="11"/>
      <c r="ISN69" s="11"/>
      <c r="ISO69" s="11"/>
      <c r="ISP69" s="11"/>
      <c r="ISQ69" s="11"/>
      <c r="ISR69" s="11"/>
      <c r="ISS69" s="11"/>
      <c r="IST69" s="11"/>
      <c r="ISU69" s="11"/>
      <c r="ISV69" s="11"/>
      <c r="ISW69" s="11"/>
      <c r="ISX69" s="11"/>
      <c r="ISY69" s="11"/>
      <c r="ISZ69" s="11"/>
      <c r="ITA69" s="11"/>
      <c r="ITB69" s="11"/>
      <c r="ITC69" s="11"/>
      <c r="ITD69" s="11"/>
      <c r="ITE69" s="11"/>
      <c r="ITF69" s="11"/>
      <c r="ITG69" s="11"/>
      <c r="ITH69" s="11"/>
      <c r="ITI69" s="11"/>
      <c r="ITJ69" s="11"/>
      <c r="ITK69" s="11"/>
      <c r="ITL69" s="11"/>
      <c r="ITM69" s="11"/>
      <c r="ITN69" s="11"/>
      <c r="ITO69" s="11"/>
      <c r="ITP69" s="11"/>
      <c r="ITQ69" s="11"/>
      <c r="ITR69" s="11"/>
      <c r="ITS69" s="11"/>
      <c r="ITT69" s="11"/>
      <c r="ITU69" s="11"/>
      <c r="ITV69" s="11"/>
      <c r="ITW69" s="11"/>
      <c r="ITX69" s="11"/>
      <c r="ITY69" s="11"/>
      <c r="ITZ69" s="11"/>
      <c r="IUA69" s="11"/>
      <c r="IUB69" s="11"/>
      <c r="IUC69" s="11"/>
      <c r="IUD69" s="11"/>
      <c r="IUE69" s="11"/>
      <c r="IUF69" s="11"/>
      <c r="IUG69" s="11"/>
      <c r="IUH69" s="11"/>
      <c r="IUI69" s="11"/>
      <c r="IUJ69" s="11"/>
      <c r="IUK69" s="11"/>
      <c r="IUL69" s="11"/>
      <c r="IUM69" s="11"/>
      <c r="IUN69" s="11"/>
      <c r="IUO69" s="11"/>
      <c r="IUP69" s="11"/>
      <c r="IUQ69" s="11"/>
      <c r="IUR69" s="11"/>
      <c r="IUS69" s="11"/>
      <c r="IUT69" s="11"/>
      <c r="IUU69" s="11"/>
      <c r="IUV69" s="11"/>
      <c r="IUW69" s="11"/>
      <c r="IUX69" s="11"/>
      <c r="IUY69" s="11"/>
      <c r="IUZ69" s="11"/>
      <c r="IVA69" s="11"/>
      <c r="IVB69" s="11"/>
      <c r="IVC69" s="11"/>
      <c r="IVD69" s="11"/>
      <c r="IVE69" s="11"/>
      <c r="IVF69" s="11"/>
      <c r="IVG69" s="11"/>
      <c r="IVH69" s="11"/>
      <c r="IVI69" s="11"/>
      <c r="IVJ69" s="11"/>
      <c r="IVK69" s="11"/>
      <c r="IVL69" s="11"/>
      <c r="IVM69" s="11"/>
      <c r="IVN69" s="11"/>
      <c r="IVO69" s="11"/>
      <c r="IVP69" s="11"/>
      <c r="IVQ69" s="11"/>
      <c r="IVR69" s="11"/>
      <c r="IVS69" s="11"/>
      <c r="IVT69" s="11"/>
      <c r="IVU69" s="11"/>
      <c r="IVV69" s="11"/>
      <c r="IVW69" s="11"/>
      <c r="IVX69" s="11"/>
      <c r="IVY69" s="11"/>
      <c r="IVZ69" s="11"/>
      <c r="IWA69" s="11"/>
      <c r="IWB69" s="11"/>
      <c r="IWC69" s="11"/>
      <c r="IWD69" s="11"/>
      <c r="IWE69" s="11"/>
      <c r="IWF69" s="11"/>
      <c r="IWG69" s="11"/>
      <c r="IWH69" s="11"/>
      <c r="IWI69" s="11"/>
      <c r="IWJ69" s="11"/>
      <c r="IWK69" s="11"/>
      <c r="IWL69" s="11"/>
      <c r="IWM69" s="11"/>
      <c r="IWN69" s="11"/>
      <c r="IWO69" s="11"/>
      <c r="IWP69" s="11"/>
      <c r="IWQ69" s="11"/>
      <c r="IWR69" s="11"/>
      <c r="IWS69" s="11"/>
      <c r="IWT69" s="11"/>
      <c r="IWU69" s="11"/>
      <c r="IWV69" s="11"/>
      <c r="IWW69" s="11"/>
      <c r="IWX69" s="11"/>
      <c r="IWY69" s="11"/>
      <c r="IWZ69" s="11"/>
      <c r="IXA69" s="11"/>
      <c r="IXB69" s="11"/>
      <c r="IXC69" s="11"/>
      <c r="IXD69" s="11"/>
      <c r="IXE69" s="11"/>
      <c r="IXF69" s="11"/>
      <c r="IXG69" s="11"/>
      <c r="IXH69" s="11"/>
      <c r="IXI69" s="11"/>
      <c r="IXJ69" s="11"/>
      <c r="IXK69" s="11"/>
      <c r="IXL69" s="11"/>
      <c r="IXM69" s="11"/>
      <c r="IXN69" s="11"/>
      <c r="IXO69" s="11"/>
      <c r="IXP69" s="11"/>
      <c r="IXQ69" s="11"/>
      <c r="IXR69" s="11"/>
      <c r="IXS69" s="11"/>
      <c r="IXT69" s="11"/>
      <c r="IXU69" s="11"/>
      <c r="IXV69" s="11"/>
      <c r="IXW69" s="11"/>
      <c r="IXX69" s="11"/>
      <c r="IXY69" s="11"/>
      <c r="IXZ69" s="11"/>
      <c r="IYA69" s="11"/>
      <c r="IYB69" s="11"/>
      <c r="IYC69" s="11"/>
      <c r="IYD69" s="11"/>
      <c r="IYE69" s="11"/>
      <c r="IYF69" s="11"/>
      <c r="IYG69" s="11"/>
      <c r="IYH69" s="11"/>
      <c r="IYI69" s="11"/>
      <c r="IYJ69" s="11"/>
      <c r="IYK69" s="11"/>
      <c r="IYL69" s="11"/>
      <c r="IYM69" s="11"/>
      <c r="IYN69" s="11"/>
      <c r="IYO69" s="11"/>
      <c r="IYP69" s="11"/>
      <c r="IYQ69" s="11"/>
      <c r="IYR69" s="11"/>
      <c r="IYS69" s="11"/>
      <c r="IYT69" s="11"/>
      <c r="IYU69" s="11"/>
      <c r="IYV69" s="11"/>
      <c r="IYW69" s="11"/>
      <c r="IYX69" s="11"/>
      <c r="IYY69" s="11"/>
      <c r="IYZ69" s="11"/>
      <c r="IZA69" s="11"/>
      <c r="IZB69" s="11"/>
      <c r="IZC69" s="11"/>
      <c r="IZD69" s="11"/>
      <c r="IZE69" s="11"/>
      <c r="IZF69" s="11"/>
      <c r="IZG69" s="11"/>
      <c r="IZH69" s="11"/>
      <c r="IZI69" s="11"/>
      <c r="IZJ69" s="11"/>
      <c r="IZK69" s="11"/>
      <c r="IZL69" s="11"/>
      <c r="IZM69" s="11"/>
      <c r="IZN69" s="11"/>
      <c r="IZO69" s="11"/>
      <c r="IZP69" s="11"/>
      <c r="IZQ69" s="11"/>
      <c r="IZR69" s="11"/>
      <c r="IZS69" s="11"/>
      <c r="IZT69" s="11"/>
      <c r="IZU69" s="11"/>
      <c r="IZV69" s="11"/>
      <c r="IZW69" s="11"/>
      <c r="IZX69" s="11"/>
      <c r="IZY69" s="11"/>
      <c r="IZZ69" s="11"/>
      <c r="JAA69" s="11"/>
      <c r="JAB69" s="11"/>
      <c r="JAC69" s="11"/>
      <c r="JAD69" s="11"/>
      <c r="JAE69" s="11"/>
      <c r="JAF69" s="11"/>
      <c r="JAG69" s="11"/>
      <c r="JAH69" s="11"/>
      <c r="JAI69" s="11"/>
      <c r="JAJ69" s="11"/>
      <c r="JAK69" s="11"/>
      <c r="JAL69" s="11"/>
      <c r="JAM69" s="11"/>
      <c r="JAN69" s="11"/>
      <c r="JAO69" s="11"/>
      <c r="JAP69" s="11"/>
      <c r="JAQ69" s="11"/>
      <c r="JAR69" s="11"/>
      <c r="JAS69" s="11"/>
      <c r="JAT69" s="11"/>
      <c r="JAU69" s="11"/>
      <c r="JAV69" s="11"/>
      <c r="JAW69" s="11"/>
      <c r="JAX69" s="11"/>
      <c r="JAY69" s="11"/>
      <c r="JAZ69" s="11"/>
      <c r="JBA69" s="11"/>
      <c r="JBB69" s="11"/>
      <c r="JBC69" s="11"/>
      <c r="JBD69" s="11"/>
      <c r="JBE69" s="11"/>
      <c r="JBF69" s="11"/>
      <c r="JBG69" s="11"/>
      <c r="JBH69" s="11"/>
      <c r="JBI69" s="11"/>
      <c r="JBJ69" s="11"/>
      <c r="JBK69" s="11"/>
      <c r="JBL69" s="11"/>
      <c r="JBM69" s="11"/>
      <c r="JBN69" s="11"/>
      <c r="JBO69" s="11"/>
      <c r="JBP69" s="11"/>
      <c r="JBQ69" s="11"/>
      <c r="JBR69" s="11"/>
      <c r="JBS69" s="11"/>
      <c r="JBT69" s="11"/>
      <c r="JBU69" s="11"/>
      <c r="JBV69" s="11"/>
      <c r="JBW69" s="11"/>
      <c r="JBX69" s="11"/>
      <c r="JBY69" s="11"/>
      <c r="JBZ69" s="11"/>
      <c r="JCA69" s="11"/>
      <c r="JCB69" s="11"/>
      <c r="JCC69" s="11"/>
      <c r="JCD69" s="11"/>
      <c r="JCE69" s="11"/>
      <c r="JCF69" s="11"/>
      <c r="JCG69" s="11"/>
      <c r="JCH69" s="11"/>
      <c r="JCI69" s="11"/>
      <c r="JCJ69" s="11"/>
      <c r="JCK69" s="11"/>
      <c r="JCL69" s="11"/>
      <c r="JCM69" s="11"/>
      <c r="JCN69" s="11"/>
      <c r="JCO69" s="11"/>
      <c r="JCP69" s="11"/>
      <c r="JCQ69" s="11"/>
      <c r="JCR69" s="11"/>
      <c r="JCS69" s="11"/>
      <c r="JCT69" s="11"/>
      <c r="JCU69" s="11"/>
      <c r="JCV69" s="11"/>
      <c r="JCW69" s="11"/>
      <c r="JCX69" s="11"/>
      <c r="JCY69" s="11"/>
      <c r="JCZ69" s="11"/>
      <c r="JDA69" s="11"/>
      <c r="JDB69" s="11"/>
      <c r="JDC69" s="11"/>
      <c r="JDD69" s="11"/>
      <c r="JDE69" s="11"/>
      <c r="JDF69" s="11"/>
      <c r="JDG69" s="11"/>
      <c r="JDH69" s="11"/>
      <c r="JDI69" s="11"/>
      <c r="JDJ69" s="11"/>
      <c r="JDK69" s="11"/>
      <c r="JDL69" s="11"/>
      <c r="JDM69" s="11"/>
      <c r="JDN69" s="11"/>
      <c r="JDO69" s="11"/>
      <c r="JDP69" s="11"/>
      <c r="JDQ69" s="11"/>
      <c r="JDR69" s="11"/>
      <c r="JDS69" s="11"/>
      <c r="JDT69" s="11"/>
      <c r="JDU69" s="11"/>
      <c r="JDV69" s="11"/>
      <c r="JDW69" s="11"/>
      <c r="JDX69" s="11"/>
      <c r="JDY69" s="11"/>
      <c r="JDZ69" s="11"/>
      <c r="JEA69" s="11"/>
      <c r="JEB69" s="11"/>
      <c r="JEC69" s="11"/>
      <c r="JED69" s="11"/>
      <c r="JEE69" s="11"/>
      <c r="JEF69" s="11"/>
      <c r="JEG69" s="11"/>
      <c r="JEH69" s="11"/>
      <c r="JEI69" s="11"/>
      <c r="JEJ69" s="11"/>
      <c r="JEK69" s="11"/>
      <c r="JEL69" s="11"/>
      <c r="JEM69" s="11"/>
      <c r="JEN69" s="11"/>
      <c r="JEO69" s="11"/>
      <c r="JEP69" s="11"/>
      <c r="JEQ69" s="11"/>
      <c r="JER69" s="11"/>
      <c r="JES69" s="11"/>
      <c r="JET69" s="11"/>
      <c r="JEU69" s="11"/>
      <c r="JEV69" s="11"/>
      <c r="JEW69" s="11"/>
      <c r="JEX69" s="11"/>
      <c r="JEY69" s="11"/>
      <c r="JEZ69" s="11"/>
      <c r="JFA69" s="11"/>
      <c r="JFB69" s="11"/>
      <c r="JFC69" s="11"/>
      <c r="JFD69" s="11"/>
      <c r="JFE69" s="11"/>
      <c r="JFF69" s="11"/>
      <c r="JFG69" s="11"/>
      <c r="JFH69" s="11"/>
      <c r="JFI69" s="11"/>
      <c r="JFJ69" s="11"/>
      <c r="JFK69" s="11"/>
      <c r="JFL69" s="11"/>
      <c r="JFM69" s="11"/>
      <c r="JFN69" s="11"/>
      <c r="JFO69" s="11"/>
      <c r="JFP69" s="11"/>
      <c r="JFQ69" s="11"/>
      <c r="JFR69" s="11"/>
      <c r="JFS69" s="11"/>
      <c r="JFT69" s="11"/>
      <c r="JFU69" s="11"/>
      <c r="JFV69" s="11"/>
      <c r="JFW69" s="11"/>
      <c r="JFX69" s="11"/>
      <c r="JFY69" s="11"/>
      <c r="JFZ69" s="11"/>
      <c r="JGA69" s="11"/>
      <c r="JGB69" s="11"/>
      <c r="JGC69" s="11"/>
      <c r="JGD69" s="11"/>
      <c r="JGE69" s="11"/>
      <c r="JGF69" s="11"/>
      <c r="JGG69" s="11"/>
      <c r="JGH69" s="11"/>
      <c r="JGI69" s="11"/>
      <c r="JGJ69" s="11"/>
      <c r="JGK69" s="11"/>
      <c r="JGL69" s="11"/>
      <c r="JGM69" s="11"/>
      <c r="JGN69" s="11"/>
      <c r="JGO69" s="11"/>
      <c r="JGP69" s="11"/>
      <c r="JGQ69" s="11"/>
      <c r="JGR69" s="11"/>
      <c r="JGS69" s="11"/>
      <c r="JGT69" s="11"/>
      <c r="JGU69" s="11"/>
      <c r="JGV69" s="11"/>
      <c r="JGW69" s="11"/>
      <c r="JGX69" s="11"/>
      <c r="JGY69" s="11"/>
      <c r="JGZ69" s="11"/>
      <c r="JHA69" s="11"/>
      <c r="JHB69" s="11"/>
      <c r="JHC69" s="11"/>
      <c r="JHD69" s="11"/>
      <c r="JHE69" s="11"/>
      <c r="JHF69" s="11"/>
      <c r="JHG69" s="11"/>
      <c r="JHH69" s="11"/>
      <c r="JHI69" s="11"/>
      <c r="JHJ69" s="11"/>
      <c r="JHK69" s="11"/>
      <c r="JHL69" s="11"/>
      <c r="JHM69" s="11"/>
      <c r="JHN69" s="11"/>
      <c r="JHO69" s="11"/>
      <c r="JHP69" s="11"/>
      <c r="JHQ69" s="11"/>
      <c r="JHR69" s="11"/>
      <c r="JHS69" s="11"/>
      <c r="JHT69" s="11"/>
      <c r="JHU69" s="11"/>
      <c r="JHV69" s="11"/>
      <c r="JHW69" s="11"/>
      <c r="JHX69" s="11"/>
      <c r="JHY69" s="11"/>
      <c r="JHZ69" s="11"/>
      <c r="JIA69" s="11"/>
      <c r="JIB69" s="11"/>
      <c r="JIC69" s="11"/>
      <c r="JID69" s="11"/>
      <c r="JIE69" s="11"/>
      <c r="JIF69" s="11"/>
      <c r="JIG69" s="11"/>
      <c r="JIH69" s="11"/>
      <c r="JII69" s="11"/>
      <c r="JIJ69" s="11"/>
      <c r="JIK69" s="11"/>
      <c r="JIL69" s="11"/>
      <c r="JIM69" s="11"/>
      <c r="JIN69" s="11"/>
      <c r="JIO69" s="11"/>
      <c r="JIP69" s="11"/>
      <c r="JIQ69" s="11"/>
      <c r="JIR69" s="11"/>
      <c r="JIS69" s="11"/>
      <c r="JIT69" s="11"/>
      <c r="JIU69" s="11"/>
      <c r="JIV69" s="11"/>
      <c r="JIW69" s="11"/>
      <c r="JIX69" s="11"/>
      <c r="JIY69" s="11"/>
      <c r="JIZ69" s="11"/>
      <c r="JJA69" s="11"/>
      <c r="JJB69" s="11"/>
      <c r="JJC69" s="11"/>
      <c r="JJD69" s="11"/>
      <c r="JJE69" s="11"/>
      <c r="JJF69" s="11"/>
      <c r="JJG69" s="11"/>
      <c r="JJH69" s="11"/>
      <c r="JJI69" s="11"/>
      <c r="JJJ69" s="11"/>
      <c r="JJK69" s="11"/>
      <c r="JJL69" s="11"/>
      <c r="JJM69" s="11"/>
      <c r="JJN69" s="11"/>
      <c r="JJO69" s="11"/>
      <c r="JJP69" s="11"/>
      <c r="JJQ69" s="11"/>
      <c r="JJR69" s="11"/>
      <c r="JJS69" s="11"/>
      <c r="JJT69" s="11"/>
      <c r="JJU69" s="11"/>
      <c r="JJV69" s="11"/>
      <c r="JJW69" s="11"/>
      <c r="JJX69" s="11"/>
      <c r="JJY69" s="11"/>
      <c r="JJZ69" s="11"/>
      <c r="JKA69" s="11"/>
      <c r="JKB69" s="11"/>
      <c r="JKC69" s="11"/>
      <c r="JKD69" s="11"/>
      <c r="JKE69" s="11"/>
      <c r="JKF69" s="11"/>
      <c r="JKG69" s="11"/>
      <c r="JKH69" s="11"/>
      <c r="JKI69" s="11"/>
      <c r="JKJ69" s="11"/>
      <c r="JKK69" s="11"/>
      <c r="JKL69" s="11"/>
      <c r="JKM69" s="11"/>
      <c r="JKN69" s="11"/>
      <c r="JKO69" s="11"/>
      <c r="JKP69" s="11"/>
      <c r="JKQ69" s="11"/>
      <c r="JKR69" s="11"/>
      <c r="JKS69" s="11"/>
      <c r="JKT69" s="11"/>
      <c r="JKU69" s="11"/>
      <c r="JKV69" s="11"/>
      <c r="JKW69" s="11"/>
      <c r="JKX69" s="11"/>
      <c r="JKY69" s="11"/>
      <c r="JKZ69" s="11"/>
      <c r="JLA69" s="11"/>
      <c r="JLB69" s="11"/>
      <c r="JLC69" s="11"/>
      <c r="JLD69" s="11"/>
      <c r="JLE69" s="11"/>
      <c r="JLF69" s="11"/>
      <c r="JLG69" s="11"/>
      <c r="JLH69" s="11"/>
      <c r="JLI69" s="11"/>
      <c r="JLJ69" s="11"/>
      <c r="JLK69" s="11"/>
      <c r="JLL69" s="11"/>
      <c r="JLM69" s="11"/>
      <c r="JLN69" s="11"/>
      <c r="JLO69" s="11"/>
      <c r="JLP69" s="11"/>
      <c r="JLQ69" s="11"/>
      <c r="JLR69" s="11"/>
      <c r="JLS69" s="11"/>
      <c r="JLT69" s="11"/>
      <c r="JLU69" s="11"/>
      <c r="JLV69" s="11"/>
      <c r="JLW69" s="11"/>
      <c r="JLX69" s="11"/>
      <c r="JLY69" s="11"/>
      <c r="JLZ69" s="11"/>
      <c r="JMA69" s="11"/>
      <c r="JMB69" s="11"/>
      <c r="JMC69" s="11"/>
      <c r="JMD69" s="11"/>
      <c r="JME69" s="11"/>
      <c r="JMF69" s="11"/>
      <c r="JMG69" s="11"/>
      <c r="JMH69" s="11"/>
      <c r="JMI69" s="11"/>
      <c r="JMJ69" s="11"/>
      <c r="JMK69" s="11"/>
      <c r="JML69" s="11"/>
      <c r="JMM69" s="11"/>
      <c r="JMN69" s="11"/>
      <c r="JMO69" s="11"/>
      <c r="JMP69" s="11"/>
      <c r="JMQ69" s="11"/>
      <c r="JMR69" s="11"/>
      <c r="JMS69" s="11"/>
      <c r="JMT69" s="11"/>
      <c r="JMU69" s="11"/>
      <c r="JMV69" s="11"/>
      <c r="JMW69" s="11"/>
      <c r="JMX69" s="11"/>
      <c r="JMY69" s="11"/>
      <c r="JMZ69" s="11"/>
      <c r="JNA69" s="11"/>
      <c r="JNB69" s="11"/>
      <c r="JNC69" s="11"/>
      <c r="JND69" s="11"/>
      <c r="JNE69" s="11"/>
      <c r="JNF69" s="11"/>
      <c r="JNG69" s="11"/>
      <c r="JNH69" s="11"/>
      <c r="JNI69" s="11"/>
      <c r="JNJ69" s="11"/>
      <c r="JNK69" s="11"/>
      <c r="JNL69" s="11"/>
      <c r="JNM69" s="11"/>
      <c r="JNN69" s="11"/>
      <c r="JNO69" s="11"/>
      <c r="JNP69" s="11"/>
      <c r="JNQ69" s="11"/>
      <c r="JNR69" s="11"/>
      <c r="JNS69" s="11"/>
      <c r="JNT69" s="11"/>
      <c r="JNU69" s="11"/>
      <c r="JNV69" s="11"/>
      <c r="JNW69" s="11"/>
      <c r="JNX69" s="11"/>
      <c r="JNY69" s="11"/>
      <c r="JNZ69" s="11"/>
      <c r="JOA69" s="11"/>
      <c r="JOB69" s="11"/>
      <c r="JOC69" s="11"/>
      <c r="JOD69" s="11"/>
      <c r="JOE69" s="11"/>
      <c r="JOF69" s="11"/>
      <c r="JOG69" s="11"/>
      <c r="JOH69" s="11"/>
      <c r="JOI69" s="11"/>
      <c r="JOJ69" s="11"/>
      <c r="JOK69" s="11"/>
      <c r="JOL69" s="11"/>
      <c r="JOM69" s="11"/>
      <c r="JON69" s="11"/>
      <c r="JOO69" s="11"/>
      <c r="JOP69" s="11"/>
      <c r="JOQ69" s="11"/>
      <c r="JOR69" s="11"/>
      <c r="JOS69" s="11"/>
      <c r="JOT69" s="11"/>
      <c r="JOU69" s="11"/>
      <c r="JOV69" s="11"/>
      <c r="JOW69" s="11"/>
      <c r="JOX69" s="11"/>
      <c r="JOY69" s="11"/>
      <c r="JOZ69" s="11"/>
      <c r="JPA69" s="11"/>
      <c r="JPB69" s="11"/>
      <c r="JPC69" s="11"/>
      <c r="JPD69" s="11"/>
      <c r="JPE69" s="11"/>
      <c r="JPF69" s="11"/>
      <c r="JPG69" s="11"/>
      <c r="JPH69" s="11"/>
      <c r="JPI69" s="11"/>
      <c r="JPJ69" s="11"/>
      <c r="JPK69" s="11"/>
      <c r="JPL69" s="11"/>
      <c r="JPM69" s="11"/>
      <c r="JPN69" s="11"/>
      <c r="JPO69" s="11"/>
      <c r="JPP69" s="11"/>
      <c r="JPQ69" s="11"/>
      <c r="JPR69" s="11"/>
      <c r="JPS69" s="11"/>
      <c r="JPT69" s="11"/>
      <c r="JPU69" s="11"/>
      <c r="JPV69" s="11"/>
      <c r="JPW69" s="11"/>
      <c r="JPX69" s="11"/>
      <c r="JPY69" s="11"/>
      <c r="JPZ69" s="11"/>
      <c r="JQA69" s="11"/>
      <c r="JQB69" s="11"/>
      <c r="JQC69" s="11"/>
      <c r="JQD69" s="11"/>
      <c r="JQE69" s="11"/>
      <c r="JQF69" s="11"/>
      <c r="JQG69" s="11"/>
      <c r="JQH69" s="11"/>
      <c r="JQI69" s="11"/>
      <c r="JQJ69" s="11"/>
      <c r="JQK69" s="11"/>
      <c r="JQL69" s="11"/>
      <c r="JQM69" s="11"/>
      <c r="JQN69" s="11"/>
      <c r="JQO69" s="11"/>
      <c r="JQP69" s="11"/>
      <c r="JQQ69" s="11"/>
      <c r="JQR69" s="11"/>
      <c r="JQS69" s="11"/>
      <c r="JQT69" s="11"/>
      <c r="JQU69" s="11"/>
      <c r="JQV69" s="11"/>
      <c r="JQW69" s="11"/>
      <c r="JQX69" s="11"/>
      <c r="JQY69" s="11"/>
      <c r="JQZ69" s="11"/>
      <c r="JRA69" s="11"/>
      <c r="JRB69" s="11"/>
      <c r="JRC69" s="11"/>
      <c r="JRD69" s="11"/>
      <c r="JRE69" s="11"/>
      <c r="JRF69" s="11"/>
      <c r="JRG69" s="11"/>
      <c r="JRH69" s="11"/>
      <c r="JRI69" s="11"/>
      <c r="JRJ69" s="11"/>
      <c r="JRK69" s="11"/>
      <c r="JRL69" s="11"/>
      <c r="JRM69" s="11"/>
      <c r="JRN69" s="11"/>
      <c r="JRO69" s="11"/>
      <c r="JRP69" s="11"/>
      <c r="JRQ69" s="11"/>
      <c r="JRR69" s="11"/>
      <c r="JRS69" s="11"/>
      <c r="JRT69" s="11"/>
      <c r="JRU69" s="11"/>
      <c r="JRV69" s="11"/>
      <c r="JRW69" s="11"/>
      <c r="JRX69" s="11"/>
      <c r="JRY69" s="11"/>
      <c r="JRZ69" s="11"/>
      <c r="JSA69" s="11"/>
      <c r="JSB69" s="11"/>
      <c r="JSC69" s="11"/>
      <c r="JSD69" s="11"/>
      <c r="JSE69" s="11"/>
      <c r="JSF69" s="11"/>
      <c r="JSG69" s="11"/>
      <c r="JSH69" s="11"/>
      <c r="JSI69" s="11"/>
      <c r="JSJ69" s="11"/>
      <c r="JSK69" s="11"/>
      <c r="JSL69" s="11"/>
      <c r="JSM69" s="11"/>
      <c r="JSN69" s="11"/>
      <c r="JSO69" s="11"/>
      <c r="JSP69" s="11"/>
      <c r="JSQ69" s="11"/>
      <c r="JSR69" s="11"/>
      <c r="JSS69" s="11"/>
      <c r="JST69" s="11"/>
      <c r="JSU69" s="11"/>
      <c r="JSV69" s="11"/>
      <c r="JSW69" s="11"/>
      <c r="JSX69" s="11"/>
      <c r="JSY69" s="11"/>
      <c r="JSZ69" s="11"/>
      <c r="JTA69" s="11"/>
      <c r="JTB69" s="11"/>
      <c r="JTC69" s="11"/>
      <c r="JTD69" s="11"/>
      <c r="JTE69" s="11"/>
      <c r="JTF69" s="11"/>
      <c r="JTG69" s="11"/>
      <c r="JTH69" s="11"/>
      <c r="JTI69" s="11"/>
      <c r="JTJ69" s="11"/>
      <c r="JTK69" s="11"/>
      <c r="JTL69" s="11"/>
      <c r="JTM69" s="11"/>
      <c r="JTN69" s="11"/>
      <c r="JTO69" s="11"/>
      <c r="JTP69" s="11"/>
      <c r="JTQ69" s="11"/>
      <c r="JTR69" s="11"/>
      <c r="JTS69" s="11"/>
      <c r="JTT69" s="11"/>
      <c r="JTU69" s="11"/>
      <c r="JTV69" s="11"/>
      <c r="JTW69" s="11"/>
      <c r="JTX69" s="11"/>
      <c r="JTY69" s="11"/>
      <c r="JTZ69" s="11"/>
      <c r="JUA69" s="11"/>
      <c r="JUB69" s="11"/>
      <c r="JUC69" s="11"/>
      <c r="JUD69" s="11"/>
      <c r="JUE69" s="11"/>
      <c r="JUF69" s="11"/>
      <c r="JUG69" s="11"/>
      <c r="JUH69" s="11"/>
      <c r="JUI69" s="11"/>
      <c r="JUJ69" s="11"/>
      <c r="JUK69" s="11"/>
      <c r="JUL69" s="11"/>
      <c r="JUM69" s="11"/>
      <c r="JUN69" s="11"/>
      <c r="JUO69" s="11"/>
      <c r="JUP69" s="11"/>
      <c r="JUQ69" s="11"/>
      <c r="JUR69" s="11"/>
      <c r="JUS69" s="11"/>
      <c r="JUT69" s="11"/>
      <c r="JUU69" s="11"/>
      <c r="JUV69" s="11"/>
      <c r="JUW69" s="11"/>
      <c r="JUX69" s="11"/>
      <c r="JUY69" s="11"/>
      <c r="JUZ69" s="11"/>
      <c r="JVA69" s="11"/>
      <c r="JVB69" s="11"/>
      <c r="JVC69" s="11"/>
      <c r="JVD69" s="11"/>
      <c r="JVE69" s="11"/>
      <c r="JVF69" s="11"/>
      <c r="JVG69" s="11"/>
      <c r="JVH69" s="11"/>
      <c r="JVI69" s="11"/>
      <c r="JVJ69" s="11"/>
      <c r="JVK69" s="11"/>
      <c r="JVL69" s="11"/>
      <c r="JVM69" s="11"/>
      <c r="JVN69" s="11"/>
      <c r="JVO69" s="11"/>
      <c r="JVP69" s="11"/>
      <c r="JVQ69" s="11"/>
      <c r="JVR69" s="11"/>
      <c r="JVS69" s="11"/>
      <c r="JVT69" s="11"/>
      <c r="JVU69" s="11"/>
      <c r="JVV69" s="11"/>
      <c r="JVW69" s="11"/>
      <c r="JVX69" s="11"/>
      <c r="JVY69" s="11"/>
      <c r="JVZ69" s="11"/>
      <c r="JWA69" s="11"/>
      <c r="JWB69" s="11"/>
      <c r="JWC69" s="11"/>
      <c r="JWD69" s="11"/>
      <c r="JWE69" s="11"/>
      <c r="JWF69" s="11"/>
      <c r="JWG69" s="11"/>
      <c r="JWH69" s="11"/>
      <c r="JWI69" s="11"/>
      <c r="JWJ69" s="11"/>
      <c r="JWK69" s="11"/>
      <c r="JWL69" s="11"/>
      <c r="JWM69" s="11"/>
      <c r="JWN69" s="11"/>
      <c r="JWO69" s="11"/>
      <c r="JWP69" s="11"/>
      <c r="JWQ69" s="11"/>
      <c r="JWR69" s="11"/>
      <c r="JWS69" s="11"/>
      <c r="JWT69" s="11"/>
      <c r="JWU69" s="11"/>
      <c r="JWV69" s="11"/>
      <c r="JWW69" s="11"/>
      <c r="JWX69" s="11"/>
      <c r="JWY69" s="11"/>
      <c r="JWZ69" s="11"/>
      <c r="JXA69" s="11"/>
      <c r="JXB69" s="11"/>
      <c r="JXC69" s="11"/>
      <c r="JXD69" s="11"/>
      <c r="JXE69" s="11"/>
      <c r="JXF69" s="11"/>
      <c r="JXG69" s="11"/>
      <c r="JXH69" s="11"/>
      <c r="JXI69" s="11"/>
      <c r="JXJ69" s="11"/>
      <c r="JXK69" s="11"/>
      <c r="JXL69" s="11"/>
      <c r="JXM69" s="11"/>
      <c r="JXN69" s="11"/>
      <c r="JXO69" s="11"/>
      <c r="JXP69" s="11"/>
      <c r="JXQ69" s="11"/>
      <c r="JXR69" s="11"/>
      <c r="JXS69" s="11"/>
      <c r="JXT69" s="11"/>
      <c r="JXU69" s="11"/>
      <c r="JXV69" s="11"/>
      <c r="JXW69" s="11"/>
      <c r="JXX69" s="11"/>
      <c r="JXY69" s="11"/>
      <c r="JXZ69" s="11"/>
      <c r="JYA69" s="11"/>
      <c r="JYB69" s="11"/>
      <c r="JYC69" s="11"/>
      <c r="JYD69" s="11"/>
      <c r="JYE69" s="11"/>
      <c r="JYF69" s="11"/>
      <c r="JYG69" s="11"/>
      <c r="JYH69" s="11"/>
      <c r="JYI69" s="11"/>
      <c r="JYJ69" s="11"/>
      <c r="JYK69" s="11"/>
      <c r="JYL69" s="11"/>
      <c r="JYM69" s="11"/>
      <c r="JYN69" s="11"/>
      <c r="JYO69" s="11"/>
      <c r="JYP69" s="11"/>
      <c r="JYQ69" s="11"/>
      <c r="JYR69" s="11"/>
      <c r="JYS69" s="11"/>
      <c r="JYT69" s="11"/>
      <c r="JYU69" s="11"/>
      <c r="JYV69" s="11"/>
      <c r="JYW69" s="11"/>
      <c r="JYX69" s="11"/>
      <c r="JYY69" s="11"/>
      <c r="JYZ69" s="11"/>
      <c r="JZA69" s="11"/>
      <c r="JZB69" s="11"/>
      <c r="JZC69" s="11"/>
      <c r="JZD69" s="11"/>
      <c r="JZE69" s="11"/>
      <c r="JZF69" s="11"/>
      <c r="JZG69" s="11"/>
      <c r="JZH69" s="11"/>
      <c r="JZI69" s="11"/>
      <c r="JZJ69" s="11"/>
      <c r="JZK69" s="11"/>
      <c r="JZL69" s="11"/>
      <c r="JZM69" s="11"/>
      <c r="JZN69" s="11"/>
      <c r="JZO69" s="11"/>
      <c r="JZP69" s="11"/>
      <c r="JZQ69" s="11"/>
      <c r="JZR69" s="11"/>
      <c r="JZS69" s="11"/>
      <c r="JZT69" s="11"/>
      <c r="JZU69" s="11"/>
      <c r="JZV69" s="11"/>
      <c r="JZW69" s="11"/>
      <c r="JZX69" s="11"/>
      <c r="JZY69" s="11"/>
      <c r="JZZ69" s="11"/>
      <c r="KAA69" s="11"/>
      <c r="KAB69" s="11"/>
      <c r="KAC69" s="11"/>
      <c r="KAD69" s="11"/>
      <c r="KAE69" s="11"/>
      <c r="KAF69" s="11"/>
      <c r="KAG69" s="11"/>
      <c r="KAH69" s="11"/>
      <c r="KAI69" s="11"/>
      <c r="KAJ69" s="11"/>
      <c r="KAK69" s="11"/>
      <c r="KAL69" s="11"/>
      <c r="KAM69" s="11"/>
      <c r="KAN69" s="11"/>
      <c r="KAO69" s="11"/>
      <c r="KAP69" s="11"/>
      <c r="KAQ69" s="11"/>
      <c r="KAR69" s="11"/>
      <c r="KAS69" s="11"/>
      <c r="KAT69" s="11"/>
      <c r="KAU69" s="11"/>
      <c r="KAV69" s="11"/>
      <c r="KAW69" s="11"/>
      <c r="KAX69" s="11"/>
      <c r="KAY69" s="11"/>
      <c r="KAZ69" s="11"/>
      <c r="KBA69" s="11"/>
      <c r="KBB69" s="11"/>
      <c r="KBC69" s="11"/>
      <c r="KBD69" s="11"/>
      <c r="KBE69" s="11"/>
      <c r="KBF69" s="11"/>
      <c r="KBG69" s="11"/>
      <c r="KBH69" s="11"/>
      <c r="KBI69" s="11"/>
      <c r="KBJ69" s="11"/>
      <c r="KBK69" s="11"/>
      <c r="KBL69" s="11"/>
      <c r="KBM69" s="11"/>
      <c r="KBN69" s="11"/>
      <c r="KBO69" s="11"/>
      <c r="KBP69" s="11"/>
      <c r="KBQ69" s="11"/>
      <c r="KBR69" s="11"/>
      <c r="KBS69" s="11"/>
      <c r="KBT69" s="11"/>
      <c r="KBU69" s="11"/>
      <c r="KBV69" s="11"/>
      <c r="KBW69" s="11"/>
      <c r="KBX69" s="11"/>
      <c r="KBY69" s="11"/>
      <c r="KBZ69" s="11"/>
      <c r="KCA69" s="11"/>
      <c r="KCB69" s="11"/>
      <c r="KCC69" s="11"/>
      <c r="KCD69" s="11"/>
      <c r="KCE69" s="11"/>
      <c r="KCF69" s="11"/>
      <c r="KCG69" s="11"/>
      <c r="KCH69" s="11"/>
      <c r="KCI69" s="11"/>
      <c r="KCJ69" s="11"/>
      <c r="KCK69" s="11"/>
      <c r="KCL69" s="11"/>
      <c r="KCM69" s="11"/>
      <c r="KCN69" s="11"/>
      <c r="KCO69" s="11"/>
      <c r="KCP69" s="11"/>
      <c r="KCQ69" s="11"/>
      <c r="KCR69" s="11"/>
      <c r="KCS69" s="11"/>
      <c r="KCT69" s="11"/>
      <c r="KCU69" s="11"/>
      <c r="KCV69" s="11"/>
      <c r="KCW69" s="11"/>
      <c r="KCX69" s="11"/>
      <c r="KCY69" s="11"/>
      <c r="KCZ69" s="11"/>
      <c r="KDA69" s="11"/>
      <c r="KDB69" s="11"/>
      <c r="KDC69" s="11"/>
      <c r="KDD69" s="11"/>
      <c r="KDE69" s="11"/>
      <c r="KDF69" s="11"/>
      <c r="KDG69" s="11"/>
      <c r="KDH69" s="11"/>
      <c r="KDI69" s="11"/>
      <c r="KDJ69" s="11"/>
      <c r="KDK69" s="11"/>
      <c r="KDL69" s="11"/>
      <c r="KDM69" s="11"/>
      <c r="KDN69" s="11"/>
      <c r="KDO69" s="11"/>
      <c r="KDP69" s="11"/>
      <c r="KDQ69" s="11"/>
      <c r="KDR69" s="11"/>
      <c r="KDS69" s="11"/>
      <c r="KDT69" s="11"/>
      <c r="KDU69" s="11"/>
      <c r="KDV69" s="11"/>
      <c r="KDW69" s="11"/>
      <c r="KDX69" s="11"/>
      <c r="KDY69" s="11"/>
      <c r="KDZ69" s="11"/>
      <c r="KEA69" s="11"/>
      <c r="KEB69" s="11"/>
      <c r="KEC69" s="11"/>
      <c r="KED69" s="11"/>
      <c r="KEE69" s="11"/>
      <c r="KEF69" s="11"/>
      <c r="KEG69" s="11"/>
      <c r="KEH69" s="11"/>
      <c r="KEI69" s="11"/>
      <c r="KEJ69" s="11"/>
      <c r="KEK69" s="11"/>
      <c r="KEL69" s="11"/>
      <c r="KEM69" s="11"/>
      <c r="KEN69" s="11"/>
      <c r="KEO69" s="11"/>
      <c r="KEP69" s="11"/>
      <c r="KEQ69" s="11"/>
      <c r="KER69" s="11"/>
      <c r="KES69" s="11"/>
      <c r="KET69" s="11"/>
      <c r="KEU69" s="11"/>
      <c r="KEV69" s="11"/>
      <c r="KEW69" s="11"/>
      <c r="KEX69" s="11"/>
      <c r="KEY69" s="11"/>
      <c r="KEZ69" s="11"/>
      <c r="KFA69" s="11"/>
      <c r="KFB69" s="11"/>
      <c r="KFC69" s="11"/>
      <c r="KFD69" s="11"/>
      <c r="KFE69" s="11"/>
      <c r="KFF69" s="11"/>
      <c r="KFG69" s="11"/>
      <c r="KFH69" s="11"/>
      <c r="KFI69" s="11"/>
      <c r="KFJ69" s="11"/>
      <c r="KFK69" s="11"/>
      <c r="KFL69" s="11"/>
      <c r="KFM69" s="11"/>
      <c r="KFN69" s="11"/>
      <c r="KFO69" s="11"/>
      <c r="KFP69" s="11"/>
      <c r="KFQ69" s="11"/>
      <c r="KFR69" s="11"/>
      <c r="KFS69" s="11"/>
      <c r="KFT69" s="11"/>
      <c r="KFU69" s="11"/>
      <c r="KFV69" s="11"/>
      <c r="KFW69" s="11"/>
      <c r="KFX69" s="11"/>
      <c r="KFY69" s="11"/>
      <c r="KFZ69" s="11"/>
      <c r="KGA69" s="11"/>
      <c r="KGB69" s="11"/>
      <c r="KGC69" s="11"/>
      <c r="KGD69" s="11"/>
      <c r="KGE69" s="11"/>
      <c r="KGF69" s="11"/>
      <c r="KGG69" s="11"/>
      <c r="KGH69" s="11"/>
      <c r="KGI69" s="11"/>
      <c r="KGJ69" s="11"/>
      <c r="KGK69" s="11"/>
      <c r="KGL69" s="11"/>
      <c r="KGM69" s="11"/>
      <c r="KGN69" s="11"/>
      <c r="KGO69" s="11"/>
      <c r="KGP69" s="11"/>
      <c r="KGQ69" s="11"/>
      <c r="KGR69" s="11"/>
      <c r="KGS69" s="11"/>
      <c r="KGT69" s="11"/>
      <c r="KGU69" s="11"/>
      <c r="KGV69" s="11"/>
      <c r="KGW69" s="11"/>
      <c r="KGX69" s="11"/>
      <c r="KGY69" s="11"/>
      <c r="KGZ69" s="11"/>
      <c r="KHA69" s="11"/>
      <c r="KHB69" s="11"/>
      <c r="KHC69" s="11"/>
      <c r="KHD69" s="11"/>
      <c r="KHE69" s="11"/>
      <c r="KHF69" s="11"/>
      <c r="KHG69" s="11"/>
      <c r="KHH69" s="11"/>
      <c r="KHI69" s="11"/>
      <c r="KHJ69" s="11"/>
      <c r="KHK69" s="11"/>
      <c r="KHL69" s="11"/>
      <c r="KHM69" s="11"/>
      <c r="KHN69" s="11"/>
      <c r="KHO69" s="11"/>
      <c r="KHP69" s="11"/>
      <c r="KHQ69" s="11"/>
      <c r="KHR69" s="11"/>
      <c r="KHS69" s="11"/>
      <c r="KHT69" s="11"/>
      <c r="KHU69" s="11"/>
      <c r="KHV69" s="11"/>
      <c r="KHW69" s="11"/>
      <c r="KHX69" s="11"/>
      <c r="KHY69" s="11"/>
      <c r="KHZ69" s="11"/>
      <c r="KIA69" s="11"/>
      <c r="KIB69" s="11"/>
      <c r="KIC69" s="11"/>
      <c r="KID69" s="11"/>
      <c r="KIE69" s="11"/>
      <c r="KIF69" s="11"/>
      <c r="KIG69" s="11"/>
      <c r="KIH69" s="11"/>
      <c r="KII69" s="11"/>
      <c r="KIJ69" s="11"/>
      <c r="KIK69" s="11"/>
      <c r="KIL69" s="11"/>
      <c r="KIM69" s="11"/>
      <c r="KIN69" s="11"/>
      <c r="KIO69" s="11"/>
      <c r="KIP69" s="11"/>
      <c r="KIQ69" s="11"/>
      <c r="KIR69" s="11"/>
      <c r="KIS69" s="11"/>
      <c r="KIT69" s="11"/>
      <c r="KIU69" s="11"/>
      <c r="KIV69" s="11"/>
      <c r="KIW69" s="11"/>
      <c r="KIX69" s="11"/>
      <c r="KIY69" s="11"/>
      <c r="KIZ69" s="11"/>
      <c r="KJA69" s="11"/>
      <c r="KJB69" s="11"/>
      <c r="KJC69" s="11"/>
      <c r="KJD69" s="11"/>
      <c r="KJE69" s="11"/>
      <c r="KJF69" s="11"/>
      <c r="KJG69" s="11"/>
      <c r="KJH69" s="11"/>
      <c r="KJI69" s="11"/>
      <c r="KJJ69" s="11"/>
      <c r="KJK69" s="11"/>
      <c r="KJL69" s="11"/>
      <c r="KJM69" s="11"/>
      <c r="KJN69" s="11"/>
      <c r="KJO69" s="11"/>
      <c r="KJP69" s="11"/>
      <c r="KJQ69" s="11"/>
      <c r="KJR69" s="11"/>
      <c r="KJS69" s="11"/>
      <c r="KJT69" s="11"/>
      <c r="KJU69" s="11"/>
      <c r="KJV69" s="11"/>
      <c r="KJW69" s="11"/>
      <c r="KJX69" s="11"/>
      <c r="KJY69" s="11"/>
      <c r="KJZ69" s="11"/>
      <c r="KKA69" s="11"/>
      <c r="KKB69" s="11"/>
      <c r="KKC69" s="11"/>
      <c r="KKD69" s="11"/>
      <c r="KKE69" s="11"/>
      <c r="KKF69" s="11"/>
      <c r="KKG69" s="11"/>
      <c r="KKH69" s="11"/>
      <c r="KKI69" s="11"/>
      <c r="KKJ69" s="11"/>
      <c r="KKK69" s="11"/>
      <c r="KKL69" s="11"/>
      <c r="KKM69" s="11"/>
      <c r="KKN69" s="11"/>
      <c r="KKO69" s="11"/>
      <c r="KKP69" s="11"/>
      <c r="KKQ69" s="11"/>
      <c r="KKR69" s="11"/>
      <c r="KKS69" s="11"/>
      <c r="KKT69" s="11"/>
      <c r="KKU69" s="11"/>
      <c r="KKV69" s="11"/>
      <c r="KKW69" s="11"/>
      <c r="KKX69" s="11"/>
      <c r="KKY69" s="11"/>
      <c r="KKZ69" s="11"/>
      <c r="KLA69" s="11"/>
      <c r="KLB69" s="11"/>
      <c r="KLC69" s="11"/>
      <c r="KLD69" s="11"/>
      <c r="KLE69" s="11"/>
      <c r="KLF69" s="11"/>
      <c r="KLG69" s="11"/>
      <c r="KLH69" s="11"/>
      <c r="KLI69" s="11"/>
      <c r="KLJ69" s="11"/>
      <c r="KLK69" s="11"/>
      <c r="KLL69" s="11"/>
      <c r="KLM69" s="11"/>
      <c r="KLN69" s="11"/>
      <c r="KLO69" s="11"/>
      <c r="KLP69" s="11"/>
      <c r="KLQ69" s="11"/>
      <c r="KLR69" s="11"/>
      <c r="KLS69" s="11"/>
      <c r="KLT69" s="11"/>
      <c r="KLU69" s="11"/>
      <c r="KLV69" s="11"/>
      <c r="KLW69" s="11"/>
      <c r="KLX69" s="11"/>
      <c r="KLY69" s="11"/>
      <c r="KLZ69" s="11"/>
      <c r="KMA69" s="11"/>
      <c r="KMB69" s="11"/>
      <c r="KMC69" s="11"/>
      <c r="KMD69" s="11"/>
      <c r="KME69" s="11"/>
      <c r="KMF69" s="11"/>
      <c r="KMG69" s="11"/>
      <c r="KMH69" s="11"/>
      <c r="KMI69" s="11"/>
      <c r="KMJ69" s="11"/>
      <c r="KMK69" s="11"/>
      <c r="KML69" s="11"/>
      <c r="KMM69" s="11"/>
      <c r="KMN69" s="11"/>
      <c r="KMO69" s="11"/>
      <c r="KMP69" s="11"/>
      <c r="KMQ69" s="11"/>
      <c r="KMR69" s="11"/>
      <c r="KMS69" s="11"/>
      <c r="KMT69" s="11"/>
      <c r="KMU69" s="11"/>
      <c r="KMV69" s="11"/>
      <c r="KMW69" s="11"/>
      <c r="KMX69" s="11"/>
      <c r="KMY69" s="11"/>
      <c r="KMZ69" s="11"/>
      <c r="KNA69" s="11"/>
      <c r="KNB69" s="11"/>
      <c r="KNC69" s="11"/>
      <c r="KND69" s="11"/>
      <c r="KNE69" s="11"/>
      <c r="KNF69" s="11"/>
      <c r="KNG69" s="11"/>
      <c r="KNH69" s="11"/>
      <c r="KNI69" s="11"/>
      <c r="KNJ69" s="11"/>
      <c r="KNK69" s="11"/>
      <c r="KNL69" s="11"/>
      <c r="KNM69" s="11"/>
      <c r="KNN69" s="11"/>
      <c r="KNO69" s="11"/>
      <c r="KNP69" s="11"/>
      <c r="KNQ69" s="11"/>
      <c r="KNR69" s="11"/>
      <c r="KNS69" s="11"/>
      <c r="KNT69" s="11"/>
      <c r="KNU69" s="11"/>
      <c r="KNV69" s="11"/>
      <c r="KNW69" s="11"/>
      <c r="KNX69" s="11"/>
      <c r="KNY69" s="11"/>
      <c r="KNZ69" s="11"/>
      <c r="KOA69" s="11"/>
      <c r="KOB69" s="11"/>
      <c r="KOC69" s="11"/>
      <c r="KOD69" s="11"/>
      <c r="KOE69" s="11"/>
      <c r="KOF69" s="11"/>
      <c r="KOG69" s="11"/>
      <c r="KOH69" s="11"/>
      <c r="KOI69" s="11"/>
      <c r="KOJ69" s="11"/>
      <c r="KOK69" s="11"/>
      <c r="KOL69" s="11"/>
      <c r="KOM69" s="11"/>
      <c r="KON69" s="11"/>
      <c r="KOO69" s="11"/>
      <c r="KOP69" s="11"/>
      <c r="KOQ69" s="11"/>
      <c r="KOR69" s="11"/>
      <c r="KOS69" s="11"/>
      <c r="KOT69" s="11"/>
      <c r="KOU69" s="11"/>
      <c r="KOV69" s="11"/>
      <c r="KOW69" s="11"/>
      <c r="KOX69" s="11"/>
      <c r="KOY69" s="11"/>
      <c r="KOZ69" s="11"/>
      <c r="KPA69" s="11"/>
      <c r="KPB69" s="11"/>
      <c r="KPC69" s="11"/>
      <c r="KPD69" s="11"/>
      <c r="KPE69" s="11"/>
      <c r="KPF69" s="11"/>
      <c r="KPG69" s="11"/>
      <c r="KPH69" s="11"/>
      <c r="KPI69" s="11"/>
      <c r="KPJ69" s="11"/>
      <c r="KPK69" s="11"/>
      <c r="KPL69" s="11"/>
      <c r="KPM69" s="11"/>
      <c r="KPN69" s="11"/>
      <c r="KPO69" s="11"/>
      <c r="KPP69" s="11"/>
      <c r="KPQ69" s="11"/>
      <c r="KPR69" s="11"/>
      <c r="KPS69" s="11"/>
      <c r="KPT69" s="11"/>
      <c r="KPU69" s="11"/>
      <c r="KPV69" s="11"/>
      <c r="KPW69" s="11"/>
      <c r="KPX69" s="11"/>
      <c r="KPY69" s="11"/>
      <c r="KPZ69" s="11"/>
      <c r="KQA69" s="11"/>
      <c r="KQB69" s="11"/>
      <c r="KQC69" s="11"/>
      <c r="KQD69" s="11"/>
      <c r="KQE69" s="11"/>
      <c r="KQF69" s="11"/>
      <c r="KQG69" s="11"/>
      <c r="KQH69" s="11"/>
      <c r="KQI69" s="11"/>
      <c r="KQJ69" s="11"/>
      <c r="KQK69" s="11"/>
      <c r="KQL69" s="11"/>
      <c r="KQM69" s="11"/>
      <c r="KQN69" s="11"/>
      <c r="KQO69" s="11"/>
      <c r="KQP69" s="11"/>
      <c r="KQQ69" s="11"/>
      <c r="KQR69" s="11"/>
      <c r="KQS69" s="11"/>
      <c r="KQT69" s="11"/>
      <c r="KQU69" s="11"/>
      <c r="KQV69" s="11"/>
      <c r="KQW69" s="11"/>
      <c r="KQX69" s="11"/>
      <c r="KQY69" s="11"/>
      <c r="KQZ69" s="11"/>
      <c r="KRA69" s="11"/>
      <c r="KRB69" s="11"/>
      <c r="KRC69" s="11"/>
      <c r="KRD69" s="11"/>
      <c r="KRE69" s="11"/>
      <c r="KRF69" s="11"/>
      <c r="KRG69" s="11"/>
      <c r="KRH69" s="11"/>
      <c r="KRI69" s="11"/>
      <c r="KRJ69" s="11"/>
      <c r="KRK69" s="11"/>
      <c r="KRL69" s="11"/>
      <c r="KRM69" s="11"/>
      <c r="KRN69" s="11"/>
      <c r="KRO69" s="11"/>
      <c r="KRP69" s="11"/>
      <c r="KRQ69" s="11"/>
      <c r="KRR69" s="11"/>
      <c r="KRS69" s="11"/>
      <c r="KRT69" s="11"/>
      <c r="KRU69" s="11"/>
      <c r="KRV69" s="11"/>
      <c r="KRW69" s="11"/>
      <c r="KRX69" s="11"/>
      <c r="KRY69" s="11"/>
      <c r="KRZ69" s="11"/>
      <c r="KSA69" s="11"/>
      <c r="KSB69" s="11"/>
      <c r="KSC69" s="11"/>
      <c r="KSD69" s="11"/>
      <c r="KSE69" s="11"/>
      <c r="KSF69" s="11"/>
      <c r="KSG69" s="11"/>
      <c r="KSH69" s="11"/>
      <c r="KSI69" s="11"/>
      <c r="KSJ69" s="11"/>
      <c r="KSK69" s="11"/>
      <c r="KSL69" s="11"/>
      <c r="KSM69" s="11"/>
      <c r="KSN69" s="11"/>
      <c r="KSO69" s="11"/>
      <c r="KSP69" s="11"/>
      <c r="KSQ69" s="11"/>
      <c r="KSR69" s="11"/>
      <c r="KSS69" s="11"/>
      <c r="KST69" s="11"/>
      <c r="KSU69" s="11"/>
      <c r="KSV69" s="11"/>
      <c r="KSW69" s="11"/>
      <c r="KSX69" s="11"/>
      <c r="KSY69" s="11"/>
      <c r="KSZ69" s="11"/>
      <c r="KTA69" s="11"/>
      <c r="KTB69" s="11"/>
      <c r="KTC69" s="11"/>
      <c r="KTD69" s="11"/>
      <c r="KTE69" s="11"/>
      <c r="KTF69" s="11"/>
      <c r="KTG69" s="11"/>
      <c r="KTH69" s="11"/>
      <c r="KTI69" s="11"/>
      <c r="KTJ69" s="11"/>
      <c r="KTK69" s="11"/>
      <c r="KTL69" s="11"/>
      <c r="KTM69" s="11"/>
      <c r="KTN69" s="11"/>
      <c r="KTO69" s="11"/>
      <c r="KTP69" s="11"/>
      <c r="KTQ69" s="11"/>
      <c r="KTR69" s="11"/>
      <c r="KTS69" s="11"/>
      <c r="KTT69" s="11"/>
      <c r="KTU69" s="11"/>
      <c r="KTV69" s="11"/>
      <c r="KTW69" s="11"/>
      <c r="KTX69" s="11"/>
      <c r="KTY69" s="11"/>
      <c r="KTZ69" s="11"/>
      <c r="KUA69" s="11"/>
      <c r="KUB69" s="11"/>
      <c r="KUC69" s="11"/>
      <c r="KUD69" s="11"/>
      <c r="KUE69" s="11"/>
      <c r="KUF69" s="11"/>
      <c r="KUG69" s="11"/>
      <c r="KUH69" s="11"/>
      <c r="KUI69" s="11"/>
      <c r="KUJ69" s="11"/>
      <c r="KUK69" s="11"/>
      <c r="KUL69" s="11"/>
      <c r="KUM69" s="11"/>
      <c r="KUN69" s="11"/>
      <c r="KUO69" s="11"/>
      <c r="KUP69" s="11"/>
      <c r="KUQ69" s="11"/>
      <c r="KUR69" s="11"/>
      <c r="KUS69" s="11"/>
      <c r="KUT69" s="11"/>
      <c r="KUU69" s="11"/>
      <c r="KUV69" s="11"/>
      <c r="KUW69" s="11"/>
      <c r="KUX69" s="11"/>
      <c r="KUY69" s="11"/>
      <c r="KUZ69" s="11"/>
      <c r="KVA69" s="11"/>
      <c r="KVB69" s="11"/>
      <c r="KVC69" s="11"/>
      <c r="KVD69" s="11"/>
      <c r="KVE69" s="11"/>
      <c r="KVF69" s="11"/>
      <c r="KVG69" s="11"/>
      <c r="KVH69" s="11"/>
      <c r="KVI69" s="11"/>
      <c r="KVJ69" s="11"/>
      <c r="KVK69" s="11"/>
      <c r="KVL69" s="11"/>
      <c r="KVM69" s="11"/>
      <c r="KVN69" s="11"/>
      <c r="KVO69" s="11"/>
      <c r="KVP69" s="11"/>
      <c r="KVQ69" s="11"/>
      <c r="KVR69" s="11"/>
      <c r="KVS69" s="11"/>
      <c r="KVT69" s="11"/>
      <c r="KVU69" s="11"/>
      <c r="KVV69" s="11"/>
      <c r="KVW69" s="11"/>
      <c r="KVX69" s="11"/>
      <c r="KVY69" s="11"/>
      <c r="KVZ69" s="11"/>
      <c r="KWA69" s="11"/>
      <c r="KWB69" s="11"/>
      <c r="KWC69" s="11"/>
      <c r="KWD69" s="11"/>
      <c r="KWE69" s="11"/>
      <c r="KWF69" s="11"/>
      <c r="KWG69" s="11"/>
      <c r="KWH69" s="11"/>
      <c r="KWI69" s="11"/>
      <c r="KWJ69" s="11"/>
      <c r="KWK69" s="11"/>
      <c r="KWL69" s="11"/>
      <c r="KWM69" s="11"/>
      <c r="KWN69" s="11"/>
      <c r="KWO69" s="11"/>
      <c r="KWP69" s="11"/>
      <c r="KWQ69" s="11"/>
      <c r="KWR69" s="11"/>
      <c r="KWS69" s="11"/>
      <c r="KWT69" s="11"/>
      <c r="KWU69" s="11"/>
      <c r="KWV69" s="11"/>
      <c r="KWW69" s="11"/>
      <c r="KWX69" s="11"/>
      <c r="KWY69" s="11"/>
      <c r="KWZ69" s="11"/>
      <c r="KXA69" s="11"/>
      <c r="KXB69" s="11"/>
      <c r="KXC69" s="11"/>
      <c r="KXD69" s="11"/>
      <c r="KXE69" s="11"/>
      <c r="KXF69" s="11"/>
      <c r="KXG69" s="11"/>
      <c r="KXH69" s="11"/>
      <c r="KXI69" s="11"/>
      <c r="KXJ69" s="11"/>
      <c r="KXK69" s="11"/>
      <c r="KXL69" s="11"/>
      <c r="KXM69" s="11"/>
      <c r="KXN69" s="11"/>
      <c r="KXO69" s="11"/>
      <c r="KXP69" s="11"/>
      <c r="KXQ69" s="11"/>
      <c r="KXR69" s="11"/>
      <c r="KXS69" s="11"/>
      <c r="KXT69" s="11"/>
      <c r="KXU69" s="11"/>
      <c r="KXV69" s="11"/>
      <c r="KXW69" s="11"/>
      <c r="KXX69" s="11"/>
      <c r="KXY69" s="11"/>
      <c r="KXZ69" s="11"/>
      <c r="KYA69" s="11"/>
      <c r="KYB69" s="11"/>
      <c r="KYC69" s="11"/>
      <c r="KYD69" s="11"/>
      <c r="KYE69" s="11"/>
      <c r="KYF69" s="11"/>
      <c r="KYG69" s="11"/>
      <c r="KYH69" s="11"/>
      <c r="KYI69" s="11"/>
      <c r="KYJ69" s="11"/>
      <c r="KYK69" s="11"/>
      <c r="KYL69" s="11"/>
      <c r="KYM69" s="11"/>
      <c r="KYN69" s="11"/>
      <c r="KYO69" s="11"/>
      <c r="KYP69" s="11"/>
      <c r="KYQ69" s="11"/>
      <c r="KYR69" s="11"/>
      <c r="KYS69" s="11"/>
      <c r="KYT69" s="11"/>
      <c r="KYU69" s="11"/>
      <c r="KYV69" s="11"/>
      <c r="KYW69" s="11"/>
      <c r="KYX69" s="11"/>
      <c r="KYY69" s="11"/>
      <c r="KYZ69" s="11"/>
      <c r="KZA69" s="11"/>
      <c r="KZB69" s="11"/>
      <c r="KZC69" s="11"/>
      <c r="KZD69" s="11"/>
      <c r="KZE69" s="11"/>
      <c r="KZF69" s="11"/>
      <c r="KZG69" s="11"/>
      <c r="KZH69" s="11"/>
      <c r="KZI69" s="11"/>
      <c r="KZJ69" s="11"/>
      <c r="KZK69" s="11"/>
      <c r="KZL69" s="11"/>
      <c r="KZM69" s="11"/>
      <c r="KZN69" s="11"/>
      <c r="KZO69" s="11"/>
      <c r="KZP69" s="11"/>
      <c r="KZQ69" s="11"/>
      <c r="KZR69" s="11"/>
      <c r="KZS69" s="11"/>
      <c r="KZT69" s="11"/>
      <c r="KZU69" s="11"/>
      <c r="KZV69" s="11"/>
      <c r="KZW69" s="11"/>
      <c r="KZX69" s="11"/>
      <c r="KZY69" s="11"/>
      <c r="KZZ69" s="11"/>
      <c r="LAA69" s="11"/>
      <c r="LAB69" s="11"/>
      <c r="LAC69" s="11"/>
      <c r="LAD69" s="11"/>
      <c r="LAE69" s="11"/>
      <c r="LAF69" s="11"/>
      <c r="LAG69" s="11"/>
      <c r="LAH69" s="11"/>
      <c r="LAI69" s="11"/>
      <c r="LAJ69" s="11"/>
      <c r="LAK69" s="11"/>
      <c r="LAL69" s="11"/>
      <c r="LAM69" s="11"/>
      <c r="LAN69" s="11"/>
      <c r="LAO69" s="11"/>
      <c r="LAP69" s="11"/>
      <c r="LAQ69" s="11"/>
      <c r="LAR69" s="11"/>
      <c r="LAS69" s="11"/>
      <c r="LAT69" s="11"/>
      <c r="LAU69" s="11"/>
      <c r="LAV69" s="11"/>
      <c r="LAW69" s="11"/>
      <c r="LAX69" s="11"/>
      <c r="LAY69" s="11"/>
      <c r="LAZ69" s="11"/>
      <c r="LBA69" s="11"/>
      <c r="LBB69" s="11"/>
      <c r="LBC69" s="11"/>
      <c r="LBD69" s="11"/>
      <c r="LBE69" s="11"/>
      <c r="LBF69" s="11"/>
      <c r="LBG69" s="11"/>
      <c r="LBH69" s="11"/>
      <c r="LBI69" s="11"/>
      <c r="LBJ69" s="11"/>
      <c r="LBK69" s="11"/>
      <c r="LBL69" s="11"/>
      <c r="LBM69" s="11"/>
      <c r="LBN69" s="11"/>
      <c r="LBO69" s="11"/>
      <c r="LBP69" s="11"/>
      <c r="LBQ69" s="11"/>
      <c r="LBR69" s="11"/>
      <c r="LBS69" s="11"/>
      <c r="LBT69" s="11"/>
      <c r="LBU69" s="11"/>
      <c r="LBV69" s="11"/>
      <c r="LBW69" s="11"/>
      <c r="LBX69" s="11"/>
      <c r="LBY69" s="11"/>
      <c r="LBZ69" s="11"/>
      <c r="LCA69" s="11"/>
      <c r="LCB69" s="11"/>
      <c r="LCC69" s="11"/>
      <c r="LCD69" s="11"/>
      <c r="LCE69" s="11"/>
      <c r="LCF69" s="11"/>
      <c r="LCG69" s="11"/>
      <c r="LCH69" s="11"/>
      <c r="LCI69" s="11"/>
      <c r="LCJ69" s="11"/>
      <c r="LCK69" s="11"/>
      <c r="LCL69" s="11"/>
      <c r="LCM69" s="11"/>
      <c r="LCN69" s="11"/>
      <c r="LCO69" s="11"/>
      <c r="LCP69" s="11"/>
      <c r="LCQ69" s="11"/>
      <c r="LCR69" s="11"/>
      <c r="LCS69" s="11"/>
      <c r="LCT69" s="11"/>
      <c r="LCU69" s="11"/>
      <c r="LCV69" s="11"/>
      <c r="LCW69" s="11"/>
      <c r="LCX69" s="11"/>
      <c r="LCY69" s="11"/>
      <c r="LCZ69" s="11"/>
      <c r="LDA69" s="11"/>
      <c r="LDB69" s="11"/>
      <c r="LDC69" s="11"/>
      <c r="LDD69" s="11"/>
      <c r="LDE69" s="11"/>
      <c r="LDF69" s="11"/>
      <c r="LDG69" s="11"/>
      <c r="LDH69" s="11"/>
      <c r="LDI69" s="11"/>
      <c r="LDJ69" s="11"/>
      <c r="LDK69" s="11"/>
      <c r="LDL69" s="11"/>
      <c r="LDM69" s="11"/>
      <c r="LDN69" s="11"/>
      <c r="LDO69" s="11"/>
      <c r="LDP69" s="11"/>
      <c r="LDQ69" s="11"/>
      <c r="LDR69" s="11"/>
      <c r="LDS69" s="11"/>
      <c r="LDT69" s="11"/>
      <c r="LDU69" s="11"/>
      <c r="LDV69" s="11"/>
      <c r="LDW69" s="11"/>
      <c r="LDX69" s="11"/>
      <c r="LDY69" s="11"/>
      <c r="LDZ69" s="11"/>
      <c r="LEA69" s="11"/>
      <c r="LEB69" s="11"/>
      <c r="LEC69" s="11"/>
      <c r="LED69" s="11"/>
      <c r="LEE69" s="11"/>
      <c r="LEF69" s="11"/>
      <c r="LEG69" s="11"/>
      <c r="LEH69" s="11"/>
      <c r="LEI69" s="11"/>
      <c r="LEJ69" s="11"/>
      <c r="LEK69" s="11"/>
      <c r="LEL69" s="11"/>
      <c r="LEM69" s="11"/>
      <c r="LEN69" s="11"/>
      <c r="LEO69" s="11"/>
      <c r="LEP69" s="11"/>
      <c r="LEQ69" s="11"/>
      <c r="LER69" s="11"/>
      <c r="LES69" s="11"/>
      <c r="LET69" s="11"/>
      <c r="LEU69" s="11"/>
      <c r="LEV69" s="11"/>
      <c r="LEW69" s="11"/>
      <c r="LEX69" s="11"/>
      <c r="LEY69" s="11"/>
      <c r="LEZ69" s="11"/>
      <c r="LFA69" s="11"/>
      <c r="LFB69" s="11"/>
      <c r="LFC69" s="11"/>
      <c r="LFD69" s="11"/>
      <c r="LFE69" s="11"/>
      <c r="LFF69" s="11"/>
      <c r="LFG69" s="11"/>
      <c r="LFH69" s="11"/>
      <c r="LFI69" s="11"/>
      <c r="LFJ69" s="11"/>
      <c r="LFK69" s="11"/>
      <c r="LFL69" s="11"/>
      <c r="LFM69" s="11"/>
      <c r="LFN69" s="11"/>
      <c r="LFO69" s="11"/>
      <c r="LFP69" s="11"/>
      <c r="LFQ69" s="11"/>
      <c r="LFR69" s="11"/>
      <c r="LFS69" s="11"/>
      <c r="LFT69" s="11"/>
      <c r="LFU69" s="11"/>
      <c r="LFV69" s="11"/>
      <c r="LFW69" s="11"/>
      <c r="LFX69" s="11"/>
      <c r="LFY69" s="11"/>
      <c r="LFZ69" s="11"/>
      <c r="LGA69" s="11"/>
      <c r="LGB69" s="11"/>
      <c r="LGC69" s="11"/>
      <c r="LGD69" s="11"/>
      <c r="LGE69" s="11"/>
      <c r="LGF69" s="11"/>
      <c r="LGG69" s="11"/>
      <c r="LGH69" s="11"/>
      <c r="LGI69" s="11"/>
      <c r="LGJ69" s="11"/>
      <c r="LGK69" s="11"/>
      <c r="LGL69" s="11"/>
      <c r="LGM69" s="11"/>
      <c r="LGN69" s="11"/>
      <c r="LGO69" s="11"/>
      <c r="LGP69" s="11"/>
      <c r="LGQ69" s="11"/>
      <c r="LGR69" s="11"/>
      <c r="LGS69" s="11"/>
      <c r="LGT69" s="11"/>
      <c r="LGU69" s="11"/>
      <c r="LGV69" s="11"/>
      <c r="LGW69" s="11"/>
      <c r="LGX69" s="11"/>
      <c r="LGY69" s="11"/>
      <c r="LGZ69" s="11"/>
      <c r="LHA69" s="11"/>
      <c r="LHB69" s="11"/>
      <c r="LHC69" s="11"/>
      <c r="LHD69" s="11"/>
      <c r="LHE69" s="11"/>
      <c r="LHF69" s="11"/>
      <c r="LHG69" s="11"/>
      <c r="LHH69" s="11"/>
      <c r="LHI69" s="11"/>
      <c r="LHJ69" s="11"/>
      <c r="LHK69" s="11"/>
      <c r="LHL69" s="11"/>
      <c r="LHM69" s="11"/>
      <c r="LHN69" s="11"/>
      <c r="LHO69" s="11"/>
      <c r="LHP69" s="11"/>
      <c r="LHQ69" s="11"/>
      <c r="LHR69" s="11"/>
      <c r="LHS69" s="11"/>
      <c r="LHT69" s="11"/>
      <c r="LHU69" s="11"/>
      <c r="LHV69" s="11"/>
      <c r="LHW69" s="11"/>
      <c r="LHX69" s="11"/>
      <c r="LHY69" s="11"/>
      <c r="LHZ69" s="11"/>
      <c r="LIA69" s="11"/>
      <c r="LIB69" s="11"/>
      <c r="LIC69" s="11"/>
      <c r="LID69" s="11"/>
      <c r="LIE69" s="11"/>
      <c r="LIF69" s="11"/>
      <c r="LIG69" s="11"/>
      <c r="LIH69" s="11"/>
      <c r="LII69" s="11"/>
      <c r="LIJ69" s="11"/>
      <c r="LIK69" s="11"/>
      <c r="LIL69" s="11"/>
      <c r="LIM69" s="11"/>
      <c r="LIN69" s="11"/>
      <c r="LIO69" s="11"/>
      <c r="LIP69" s="11"/>
      <c r="LIQ69" s="11"/>
      <c r="LIR69" s="11"/>
      <c r="LIS69" s="11"/>
      <c r="LIT69" s="11"/>
      <c r="LIU69" s="11"/>
      <c r="LIV69" s="11"/>
      <c r="LIW69" s="11"/>
      <c r="LIX69" s="11"/>
      <c r="LIY69" s="11"/>
      <c r="LIZ69" s="11"/>
      <c r="LJA69" s="11"/>
      <c r="LJB69" s="11"/>
      <c r="LJC69" s="11"/>
      <c r="LJD69" s="11"/>
      <c r="LJE69" s="11"/>
      <c r="LJF69" s="11"/>
      <c r="LJG69" s="11"/>
      <c r="LJH69" s="11"/>
      <c r="LJI69" s="11"/>
      <c r="LJJ69" s="11"/>
      <c r="LJK69" s="11"/>
      <c r="LJL69" s="11"/>
      <c r="LJM69" s="11"/>
      <c r="LJN69" s="11"/>
      <c r="LJO69" s="11"/>
      <c r="LJP69" s="11"/>
      <c r="LJQ69" s="11"/>
      <c r="LJR69" s="11"/>
      <c r="LJS69" s="11"/>
      <c r="LJT69" s="11"/>
      <c r="LJU69" s="11"/>
      <c r="LJV69" s="11"/>
      <c r="LJW69" s="11"/>
      <c r="LJX69" s="11"/>
      <c r="LJY69" s="11"/>
      <c r="LJZ69" s="11"/>
      <c r="LKA69" s="11"/>
      <c r="LKB69" s="11"/>
      <c r="LKC69" s="11"/>
      <c r="LKD69" s="11"/>
      <c r="LKE69" s="11"/>
      <c r="LKF69" s="11"/>
      <c r="LKG69" s="11"/>
      <c r="LKH69" s="11"/>
      <c r="LKI69" s="11"/>
      <c r="LKJ69" s="11"/>
      <c r="LKK69" s="11"/>
      <c r="LKL69" s="11"/>
      <c r="LKM69" s="11"/>
      <c r="LKN69" s="11"/>
      <c r="LKO69" s="11"/>
      <c r="LKP69" s="11"/>
      <c r="LKQ69" s="11"/>
      <c r="LKR69" s="11"/>
      <c r="LKS69" s="11"/>
      <c r="LKT69" s="11"/>
      <c r="LKU69" s="11"/>
      <c r="LKV69" s="11"/>
      <c r="LKW69" s="11"/>
      <c r="LKX69" s="11"/>
      <c r="LKY69" s="11"/>
      <c r="LKZ69" s="11"/>
      <c r="LLA69" s="11"/>
      <c r="LLB69" s="11"/>
      <c r="LLC69" s="11"/>
      <c r="LLD69" s="11"/>
      <c r="LLE69" s="11"/>
      <c r="LLF69" s="11"/>
      <c r="LLG69" s="11"/>
      <c r="LLH69" s="11"/>
      <c r="LLI69" s="11"/>
      <c r="LLJ69" s="11"/>
      <c r="LLK69" s="11"/>
      <c r="LLL69" s="11"/>
      <c r="LLM69" s="11"/>
      <c r="LLN69" s="11"/>
      <c r="LLO69" s="11"/>
      <c r="LLP69" s="11"/>
      <c r="LLQ69" s="11"/>
      <c r="LLR69" s="11"/>
      <c r="LLS69" s="11"/>
      <c r="LLT69" s="11"/>
      <c r="LLU69" s="11"/>
      <c r="LLV69" s="11"/>
      <c r="LLW69" s="11"/>
      <c r="LLX69" s="11"/>
      <c r="LLY69" s="11"/>
      <c r="LLZ69" s="11"/>
      <c r="LMA69" s="11"/>
      <c r="LMB69" s="11"/>
      <c r="LMC69" s="11"/>
      <c r="LMD69" s="11"/>
      <c r="LME69" s="11"/>
      <c r="LMF69" s="11"/>
      <c r="LMG69" s="11"/>
      <c r="LMH69" s="11"/>
      <c r="LMI69" s="11"/>
      <c r="LMJ69" s="11"/>
      <c r="LMK69" s="11"/>
      <c r="LML69" s="11"/>
      <c r="LMM69" s="11"/>
      <c r="LMN69" s="11"/>
      <c r="LMO69" s="11"/>
      <c r="LMP69" s="11"/>
      <c r="LMQ69" s="11"/>
      <c r="LMR69" s="11"/>
      <c r="LMS69" s="11"/>
      <c r="LMT69" s="11"/>
      <c r="LMU69" s="11"/>
      <c r="LMV69" s="11"/>
      <c r="LMW69" s="11"/>
      <c r="LMX69" s="11"/>
      <c r="LMY69" s="11"/>
      <c r="LMZ69" s="11"/>
      <c r="LNA69" s="11"/>
      <c r="LNB69" s="11"/>
      <c r="LNC69" s="11"/>
      <c r="LND69" s="11"/>
      <c r="LNE69" s="11"/>
      <c r="LNF69" s="11"/>
      <c r="LNG69" s="11"/>
      <c r="LNH69" s="11"/>
      <c r="LNI69" s="11"/>
      <c r="LNJ69" s="11"/>
      <c r="LNK69" s="11"/>
      <c r="LNL69" s="11"/>
      <c r="LNM69" s="11"/>
      <c r="LNN69" s="11"/>
      <c r="LNO69" s="11"/>
      <c r="LNP69" s="11"/>
      <c r="LNQ69" s="11"/>
      <c r="LNR69" s="11"/>
      <c r="LNS69" s="11"/>
      <c r="LNT69" s="11"/>
      <c r="LNU69" s="11"/>
      <c r="LNV69" s="11"/>
      <c r="LNW69" s="11"/>
      <c r="LNX69" s="11"/>
      <c r="LNY69" s="11"/>
      <c r="LNZ69" s="11"/>
      <c r="LOA69" s="11"/>
      <c r="LOB69" s="11"/>
      <c r="LOC69" s="11"/>
      <c r="LOD69" s="11"/>
      <c r="LOE69" s="11"/>
      <c r="LOF69" s="11"/>
      <c r="LOG69" s="11"/>
      <c r="LOH69" s="11"/>
      <c r="LOI69" s="11"/>
      <c r="LOJ69" s="11"/>
      <c r="LOK69" s="11"/>
      <c r="LOL69" s="11"/>
      <c r="LOM69" s="11"/>
      <c r="LON69" s="11"/>
      <c r="LOO69" s="11"/>
      <c r="LOP69" s="11"/>
      <c r="LOQ69" s="11"/>
      <c r="LOR69" s="11"/>
      <c r="LOS69" s="11"/>
      <c r="LOT69" s="11"/>
      <c r="LOU69" s="11"/>
      <c r="LOV69" s="11"/>
      <c r="LOW69" s="11"/>
      <c r="LOX69" s="11"/>
      <c r="LOY69" s="11"/>
      <c r="LOZ69" s="11"/>
      <c r="LPA69" s="11"/>
      <c r="LPB69" s="11"/>
      <c r="LPC69" s="11"/>
      <c r="LPD69" s="11"/>
      <c r="LPE69" s="11"/>
      <c r="LPF69" s="11"/>
      <c r="LPG69" s="11"/>
      <c r="LPH69" s="11"/>
      <c r="LPI69" s="11"/>
      <c r="LPJ69" s="11"/>
      <c r="LPK69" s="11"/>
      <c r="LPL69" s="11"/>
      <c r="LPM69" s="11"/>
      <c r="LPN69" s="11"/>
      <c r="LPO69" s="11"/>
      <c r="LPP69" s="11"/>
      <c r="LPQ69" s="11"/>
      <c r="LPR69" s="11"/>
      <c r="LPS69" s="11"/>
      <c r="LPT69" s="11"/>
      <c r="LPU69" s="11"/>
      <c r="LPV69" s="11"/>
      <c r="LPW69" s="11"/>
      <c r="LPX69" s="11"/>
      <c r="LPY69" s="11"/>
      <c r="LPZ69" s="11"/>
      <c r="LQA69" s="11"/>
      <c r="LQB69" s="11"/>
      <c r="LQC69" s="11"/>
      <c r="LQD69" s="11"/>
      <c r="LQE69" s="11"/>
      <c r="LQF69" s="11"/>
      <c r="LQG69" s="11"/>
      <c r="LQH69" s="11"/>
      <c r="LQI69" s="11"/>
      <c r="LQJ69" s="11"/>
      <c r="LQK69" s="11"/>
      <c r="LQL69" s="11"/>
      <c r="LQM69" s="11"/>
      <c r="LQN69" s="11"/>
      <c r="LQO69" s="11"/>
      <c r="LQP69" s="11"/>
      <c r="LQQ69" s="11"/>
      <c r="LQR69" s="11"/>
      <c r="LQS69" s="11"/>
      <c r="LQT69" s="11"/>
      <c r="LQU69" s="11"/>
      <c r="LQV69" s="11"/>
      <c r="LQW69" s="11"/>
      <c r="LQX69" s="11"/>
      <c r="LQY69" s="11"/>
      <c r="LQZ69" s="11"/>
      <c r="LRA69" s="11"/>
      <c r="LRB69" s="11"/>
      <c r="LRC69" s="11"/>
      <c r="LRD69" s="11"/>
      <c r="LRE69" s="11"/>
      <c r="LRF69" s="11"/>
      <c r="LRG69" s="11"/>
      <c r="LRH69" s="11"/>
      <c r="LRI69" s="11"/>
      <c r="LRJ69" s="11"/>
      <c r="LRK69" s="11"/>
      <c r="LRL69" s="11"/>
      <c r="LRM69" s="11"/>
      <c r="LRN69" s="11"/>
      <c r="LRO69" s="11"/>
      <c r="LRP69" s="11"/>
      <c r="LRQ69" s="11"/>
      <c r="LRR69" s="11"/>
      <c r="LRS69" s="11"/>
      <c r="LRT69" s="11"/>
      <c r="LRU69" s="11"/>
      <c r="LRV69" s="11"/>
      <c r="LRW69" s="11"/>
      <c r="LRX69" s="11"/>
      <c r="LRY69" s="11"/>
      <c r="LRZ69" s="11"/>
      <c r="LSA69" s="11"/>
      <c r="LSB69" s="11"/>
      <c r="LSC69" s="11"/>
      <c r="LSD69" s="11"/>
      <c r="LSE69" s="11"/>
      <c r="LSF69" s="11"/>
      <c r="LSG69" s="11"/>
      <c r="LSH69" s="11"/>
      <c r="LSI69" s="11"/>
      <c r="LSJ69" s="11"/>
      <c r="LSK69" s="11"/>
      <c r="LSL69" s="11"/>
      <c r="LSM69" s="11"/>
      <c r="LSN69" s="11"/>
      <c r="LSO69" s="11"/>
      <c r="LSP69" s="11"/>
      <c r="LSQ69" s="11"/>
      <c r="LSR69" s="11"/>
      <c r="LSS69" s="11"/>
      <c r="LST69" s="11"/>
      <c r="LSU69" s="11"/>
      <c r="LSV69" s="11"/>
      <c r="LSW69" s="11"/>
      <c r="LSX69" s="11"/>
      <c r="LSY69" s="11"/>
      <c r="LSZ69" s="11"/>
      <c r="LTA69" s="11"/>
      <c r="LTB69" s="11"/>
      <c r="LTC69" s="11"/>
      <c r="LTD69" s="11"/>
      <c r="LTE69" s="11"/>
      <c r="LTF69" s="11"/>
      <c r="LTG69" s="11"/>
      <c r="LTH69" s="11"/>
      <c r="LTI69" s="11"/>
      <c r="LTJ69" s="11"/>
      <c r="LTK69" s="11"/>
      <c r="LTL69" s="11"/>
      <c r="LTM69" s="11"/>
      <c r="LTN69" s="11"/>
      <c r="LTO69" s="11"/>
      <c r="LTP69" s="11"/>
      <c r="LTQ69" s="11"/>
      <c r="LTR69" s="11"/>
      <c r="LTS69" s="11"/>
      <c r="LTT69" s="11"/>
      <c r="LTU69" s="11"/>
      <c r="LTV69" s="11"/>
      <c r="LTW69" s="11"/>
      <c r="LTX69" s="11"/>
      <c r="LTY69" s="11"/>
      <c r="LTZ69" s="11"/>
      <c r="LUA69" s="11"/>
      <c r="LUB69" s="11"/>
      <c r="LUC69" s="11"/>
      <c r="LUD69" s="11"/>
      <c r="LUE69" s="11"/>
      <c r="LUF69" s="11"/>
      <c r="LUG69" s="11"/>
      <c r="LUH69" s="11"/>
      <c r="LUI69" s="11"/>
      <c r="LUJ69" s="11"/>
      <c r="LUK69" s="11"/>
      <c r="LUL69" s="11"/>
      <c r="LUM69" s="11"/>
      <c r="LUN69" s="11"/>
      <c r="LUO69" s="11"/>
      <c r="LUP69" s="11"/>
      <c r="LUQ69" s="11"/>
      <c r="LUR69" s="11"/>
      <c r="LUS69" s="11"/>
      <c r="LUT69" s="11"/>
      <c r="LUU69" s="11"/>
      <c r="LUV69" s="11"/>
      <c r="LUW69" s="11"/>
      <c r="LUX69" s="11"/>
      <c r="LUY69" s="11"/>
      <c r="LUZ69" s="11"/>
      <c r="LVA69" s="11"/>
      <c r="LVB69" s="11"/>
      <c r="LVC69" s="11"/>
      <c r="LVD69" s="11"/>
      <c r="LVE69" s="11"/>
      <c r="LVF69" s="11"/>
      <c r="LVG69" s="11"/>
      <c r="LVH69" s="11"/>
      <c r="LVI69" s="11"/>
      <c r="LVJ69" s="11"/>
      <c r="LVK69" s="11"/>
      <c r="LVL69" s="11"/>
      <c r="LVM69" s="11"/>
      <c r="LVN69" s="11"/>
      <c r="LVO69" s="11"/>
      <c r="LVP69" s="11"/>
      <c r="LVQ69" s="11"/>
      <c r="LVR69" s="11"/>
      <c r="LVS69" s="11"/>
      <c r="LVT69" s="11"/>
      <c r="LVU69" s="11"/>
      <c r="LVV69" s="11"/>
      <c r="LVW69" s="11"/>
      <c r="LVX69" s="11"/>
      <c r="LVY69" s="11"/>
      <c r="LVZ69" s="11"/>
      <c r="LWA69" s="11"/>
      <c r="LWB69" s="11"/>
      <c r="LWC69" s="11"/>
      <c r="LWD69" s="11"/>
      <c r="LWE69" s="11"/>
      <c r="LWF69" s="11"/>
      <c r="LWG69" s="11"/>
      <c r="LWH69" s="11"/>
      <c r="LWI69" s="11"/>
      <c r="LWJ69" s="11"/>
      <c r="LWK69" s="11"/>
      <c r="LWL69" s="11"/>
      <c r="LWM69" s="11"/>
      <c r="LWN69" s="11"/>
      <c r="LWO69" s="11"/>
      <c r="LWP69" s="11"/>
      <c r="LWQ69" s="11"/>
      <c r="LWR69" s="11"/>
      <c r="LWS69" s="11"/>
      <c r="LWT69" s="11"/>
      <c r="LWU69" s="11"/>
      <c r="LWV69" s="11"/>
      <c r="LWW69" s="11"/>
      <c r="LWX69" s="11"/>
      <c r="LWY69" s="11"/>
      <c r="LWZ69" s="11"/>
      <c r="LXA69" s="11"/>
      <c r="LXB69" s="11"/>
      <c r="LXC69" s="11"/>
      <c r="LXD69" s="11"/>
      <c r="LXE69" s="11"/>
      <c r="LXF69" s="11"/>
      <c r="LXG69" s="11"/>
      <c r="LXH69" s="11"/>
      <c r="LXI69" s="11"/>
      <c r="LXJ69" s="11"/>
      <c r="LXK69" s="11"/>
      <c r="LXL69" s="11"/>
      <c r="LXM69" s="11"/>
      <c r="LXN69" s="11"/>
      <c r="LXO69" s="11"/>
      <c r="LXP69" s="11"/>
      <c r="LXQ69" s="11"/>
      <c r="LXR69" s="11"/>
      <c r="LXS69" s="11"/>
      <c r="LXT69" s="11"/>
      <c r="LXU69" s="11"/>
      <c r="LXV69" s="11"/>
      <c r="LXW69" s="11"/>
      <c r="LXX69" s="11"/>
      <c r="LXY69" s="11"/>
      <c r="LXZ69" s="11"/>
      <c r="LYA69" s="11"/>
      <c r="LYB69" s="11"/>
      <c r="LYC69" s="11"/>
      <c r="LYD69" s="11"/>
      <c r="LYE69" s="11"/>
      <c r="LYF69" s="11"/>
      <c r="LYG69" s="11"/>
      <c r="LYH69" s="11"/>
      <c r="LYI69" s="11"/>
      <c r="LYJ69" s="11"/>
      <c r="LYK69" s="11"/>
      <c r="LYL69" s="11"/>
      <c r="LYM69" s="11"/>
      <c r="LYN69" s="11"/>
      <c r="LYO69" s="11"/>
      <c r="LYP69" s="11"/>
      <c r="LYQ69" s="11"/>
      <c r="LYR69" s="11"/>
      <c r="LYS69" s="11"/>
      <c r="LYT69" s="11"/>
      <c r="LYU69" s="11"/>
      <c r="LYV69" s="11"/>
      <c r="LYW69" s="11"/>
      <c r="LYX69" s="11"/>
      <c r="LYY69" s="11"/>
      <c r="LYZ69" s="11"/>
      <c r="LZA69" s="11"/>
      <c r="LZB69" s="11"/>
      <c r="LZC69" s="11"/>
      <c r="LZD69" s="11"/>
      <c r="LZE69" s="11"/>
      <c r="LZF69" s="11"/>
      <c r="LZG69" s="11"/>
      <c r="LZH69" s="11"/>
      <c r="LZI69" s="11"/>
      <c r="LZJ69" s="11"/>
      <c r="LZK69" s="11"/>
      <c r="LZL69" s="11"/>
      <c r="LZM69" s="11"/>
      <c r="LZN69" s="11"/>
      <c r="LZO69" s="11"/>
      <c r="LZP69" s="11"/>
      <c r="LZQ69" s="11"/>
      <c r="LZR69" s="11"/>
      <c r="LZS69" s="11"/>
      <c r="LZT69" s="11"/>
      <c r="LZU69" s="11"/>
      <c r="LZV69" s="11"/>
      <c r="LZW69" s="11"/>
      <c r="LZX69" s="11"/>
      <c r="LZY69" s="11"/>
      <c r="LZZ69" s="11"/>
      <c r="MAA69" s="11"/>
      <c r="MAB69" s="11"/>
      <c r="MAC69" s="11"/>
      <c r="MAD69" s="11"/>
      <c r="MAE69" s="11"/>
      <c r="MAF69" s="11"/>
      <c r="MAG69" s="11"/>
      <c r="MAH69" s="11"/>
      <c r="MAI69" s="11"/>
      <c r="MAJ69" s="11"/>
      <c r="MAK69" s="11"/>
      <c r="MAL69" s="11"/>
      <c r="MAM69" s="11"/>
      <c r="MAN69" s="11"/>
      <c r="MAO69" s="11"/>
      <c r="MAP69" s="11"/>
      <c r="MAQ69" s="11"/>
      <c r="MAR69" s="11"/>
      <c r="MAS69" s="11"/>
      <c r="MAT69" s="11"/>
      <c r="MAU69" s="11"/>
      <c r="MAV69" s="11"/>
      <c r="MAW69" s="11"/>
      <c r="MAX69" s="11"/>
      <c r="MAY69" s="11"/>
      <c r="MAZ69" s="11"/>
      <c r="MBA69" s="11"/>
      <c r="MBB69" s="11"/>
      <c r="MBC69" s="11"/>
      <c r="MBD69" s="11"/>
      <c r="MBE69" s="11"/>
      <c r="MBF69" s="11"/>
      <c r="MBG69" s="11"/>
      <c r="MBH69" s="11"/>
      <c r="MBI69" s="11"/>
      <c r="MBJ69" s="11"/>
      <c r="MBK69" s="11"/>
      <c r="MBL69" s="11"/>
      <c r="MBM69" s="11"/>
      <c r="MBN69" s="11"/>
      <c r="MBO69" s="11"/>
      <c r="MBP69" s="11"/>
      <c r="MBQ69" s="11"/>
      <c r="MBR69" s="11"/>
      <c r="MBS69" s="11"/>
      <c r="MBT69" s="11"/>
      <c r="MBU69" s="11"/>
      <c r="MBV69" s="11"/>
      <c r="MBW69" s="11"/>
      <c r="MBX69" s="11"/>
      <c r="MBY69" s="11"/>
      <c r="MBZ69" s="11"/>
      <c r="MCA69" s="11"/>
      <c r="MCB69" s="11"/>
      <c r="MCC69" s="11"/>
      <c r="MCD69" s="11"/>
      <c r="MCE69" s="11"/>
      <c r="MCF69" s="11"/>
      <c r="MCG69" s="11"/>
      <c r="MCH69" s="11"/>
      <c r="MCI69" s="11"/>
      <c r="MCJ69" s="11"/>
      <c r="MCK69" s="11"/>
      <c r="MCL69" s="11"/>
      <c r="MCM69" s="11"/>
      <c r="MCN69" s="11"/>
      <c r="MCO69" s="11"/>
      <c r="MCP69" s="11"/>
      <c r="MCQ69" s="11"/>
      <c r="MCR69" s="11"/>
      <c r="MCS69" s="11"/>
      <c r="MCT69" s="11"/>
      <c r="MCU69" s="11"/>
      <c r="MCV69" s="11"/>
      <c r="MCW69" s="11"/>
      <c r="MCX69" s="11"/>
      <c r="MCY69" s="11"/>
      <c r="MCZ69" s="11"/>
      <c r="MDA69" s="11"/>
      <c r="MDB69" s="11"/>
      <c r="MDC69" s="11"/>
      <c r="MDD69" s="11"/>
      <c r="MDE69" s="11"/>
      <c r="MDF69" s="11"/>
      <c r="MDG69" s="11"/>
      <c r="MDH69" s="11"/>
      <c r="MDI69" s="11"/>
      <c r="MDJ69" s="11"/>
      <c r="MDK69" s="11"/>
      <c r="MDL69" s="11"/>
      <c r="MDM69" s="11"/>
      <c r="MDN69" s="11"/>
      <c r="MDO69" s="11"/>
      <c r="MDP69" s="11"/>
      <c r="MDQ69" s="11"/>
      <c r="MDR69" s="11"/>
      <c r="MDS69" s="11"/>
      <c r="MDT69" s="11"/>
      <c r="MDU69" s="11"/>
      <c r="MDV69" s="11"/>
      <c r="MDW69" s="11"/>
      <c r="MDX69" s="11"/>
      <c r="MDY69" s="11"/>
      <c r="MDZ69" s="11"/>
      <c r="MEA69" s="11"/>
      <c r="MEB69" s="11"/>
      <c r="MEC69" s="11"/>
      <c r="MED69" s="11"/>
      <c r="MEE69" s="11"/>
      <c r="MEF69" s="11"/>
      <c r="MEG69" s="11"/>
      <c r="MEH69" s="11"/>
      <c r="MEI69" s="11"/>
      <c r="MEJ69" s="11"/>
      <c r="MEK69" s="11"/>
      <c r="MEL69" s="11"/>
      <c r="MEM69" s="11"/>
      <c r="MEN69" s="11"/>
      <c r="MEO69" s="11"/>
      <c r="MEP69" s="11"/>
      <c r="MEQ69" s="11"/>
      <c r="MER69" s="11"/>
      <c r="MES69" s="11"/>
      <c r="MET69" s="11"/>
      <c r="MEU69" s="11"/>
      <c r="MEV69" s="11"/>
      <c r="MEW69" s="11"/>
      <c r="MEX69" s="11"/>
      <c r="MEY69" s="11"/>
      <c r="MEZ69" s="11"/>
      <c r="MFA69" s="11"/>
      <c r="MFB69" s="11"/>
      <c r="MFC69" s="11"/>
      <c r="MFD69" s="11"/>
      <c r="MFE69" s="11"/>
      <c r="MFF69" s="11"/>
      <c r="MFG69" s="11"/>
      <c r="MFH69" s="11"/>
      <c r="MFI69" s="11"/>
      <c r="MFJ69" s="11"/>
      <c r="MFK69" s="11"/>
      <c r="MFL69" s="11"/>
      <c r="MFM69" s="11"/>
      <c r="MFN69" s="11"/>
      <c r="MFO69" s="11"/>
      <c r="MFP69" s="11"/>
      <c r="MFQ69" s="11"/>
      <c r="MFR69" s="11"/>
      <c r="MFS69" s="11"/>
      <c r="MFT69" s="11"/>
      <c r="MFU69" s="11"/>
      <c r="MFV69" s="11"/>
      <c r="MFW69" s="11"/>
      <c r="MFX69" s="11"/>
      <c r="MFY69" s="11"/>
      <c r="MFZ69" s="11"/>
      <c r="MGA69" s="11"/>
      <c r="MGB69" s="11"/>
      <c r="MGC69" s="11"/>
      <c r="MGD69" s="11"/>
      <c r="MGE69" s="11"/>
      <c r="MGF69" s="11"/>
      <c r="MGG69" s="11"/>
      <c r="MGH69" s="11"/>
      <c r="MGI69" s="11"/>
      <c r="MGJ69" s="11"/>
      <c r="MGK69" s="11"/>
      <c r="MGL69" s="11"/>
      <c r="MGM69" s="11"/>
      <c r="MGN69" s="11"/>
      <c r="MGO69" s="11"/>
      <c r="MGP69" s="11"/>
      <c r="MGQ69" s="11"/>
      <c r="MGR69" s="11"/>
      <c r="MGS69" s="11"/>
      <c r="MGT69" s="11"/>
      <c r="MGU69" s="11"/>
      <c r="MGV69" s="11"/>
      <c r="MGW69" s="11"/>
      <c r="MGX69" s="11"/>
      <c r="MGY69" s="11"/>
      <c r="MGZ69" s="11"/>
      <c r="MHA69" s="11"/>
      <c r="MHB69" s="11"/>
      <c r="MHC69" s="11"/>
      <c r="MHD69" s="11"/>
      <c r="MHE69" s="11"/>
      <c r="MHF69" s="11"/>
      <c r="MHG69" s="11"/>
      <c r="MHH69" s="11"/>
      <c r="MHI69" s="11"/>
      <c r="MHJ69" s="11"/>
      <c r="MHK69" s="11"/>
      <c r="MHL69" s="11"/>
      <c r="MHM69" s="11"/>
      <c r="MHN69" s="11"/>
      <c r="MHO69" s="11"/>
      <c r="MHP69" s="11"/>
      <c r="MHQ69" s="11"/>
      <c r="MHR69" s="11"/>
      <c r="MHS69" s="11"/>
      <c r="MHT69" s="11"/>
      <c r="MHU69" s="11"/>
      <c r="MHV69" s="11"/>
      <c r="MHW69" s="11"/>
      <c r="MHX69" s="11"/>
      <c r="MHY69" s="11"/>
      <c r="MHZ69" s="11"/>
      <c r="MIA69" s="11"/>
      <c r="MIB69" s="11"/>
      <c r="MIC69" s="11"/>
      <c r="MID69" s="11"/>
      <c r="MIE69" s="11"/>
      <c r="MIF69" s="11"/>
      <c r="MIG69" s="11"/>
      <c r="MIH69" s="11"/>
      <c r="MII69" s="11"/>
      <c r="MIJ69" s="11"/>
      <c r="MIK69" s="11"/>
      <c r="MIL69" s="11"/>
      <c r="MIM69" s="11"/>
      <c r="MIN69" s="11"/>
      <c r="MIO69" s="11"/>
      <c r="MIP69" s="11"/>
      <c r="MIQ69" s="11"/>
      <c r="MIR69" s="11"/>
      <c r="MIS69" s="11"/>
      <c r="MIT69" s="11"/>
      <c r="MIU69" s="11"/>
      <c r="MIV69" s="11"/>
      <c r="MIW69" s="11"/>
      <c r="MIX69" s="11"/>
      <c r="MIY69" s="11"/>
      <c r="MIZ69" s="11"/>
      <c r="MJA69" s="11"/>
      <c r="MJB69" s="11"/>
      <c r="MJC69" s="11"/>
      <c r="MJD69" s="11"/>
      <c r="MJE69" s="11"/>
      <c r="MJF69" s="11"/>
      <c r="MJG69" s="11"/>
      <c r="MJH69" s="11"/>
      <c r="MJI69" s="11"/>
      <c r="MJJ69" s="11"/>
      <c r="MJK69" s="11"/>
      <c r="MJL69" s="11"/>
      <c r="MJM69" s="11"/>
      <c r="MJN69" s="11"/>
      <c r="MJO69" s="11"/>
      <c r="MJP69" s="11"/>
      <c r="MJQ69" s="11"/>
      <c r="MJR69" s="11"/>
      <c r="MJS69" s="11"/>
      <c r="MJT69" s="11"/>
      <c r="MJU69" s="11"/>
      <c r="MJV69" s="11"/>
      <c r="MJW69" s="11"/>
      <c r="MJX69" s="11"/>
      <c r="MJY69" s="11"/>
      <c r="MJZ69" s="11"/>
      <c r="MKA69" s="11"/>
      <c r="MKB69" s="11"/>
      <c r="MKC69" s="11"/>
      <c r="MKD69" s="11"/>
      <c r="MKE69" s="11"/>
      <c r="MKF69" s="11"/>
      <c r="MKG69" s="11"/>
      <c r="MKH69" s="11"/>
      <c r="MKI69" s="11"/>
      <c r="MKJ69" s="11"/>
      <c r="MKK69" s="11"/>
      <c r="MKL69" s="11"/>
      <c r="MKM69" s="11"/>
      <c r="MKN69" s="11"/>
      <c r="MKO69" s="11"/>
      <c r="MKP69" s="11"/>
      <c r="MKQ69" s="11"/>
      <c r="MKR69" s="11"/>
      <c r="MKS69" s="11"/>
      <c r="MKT69" s="11"/>
      <c r="MKU69" s="11"/>
      <c r="MKV69" s="11"/>
      <c r="MKW69" s="11"/>
      <c r="MKX69" s="11"/>
      <c r="MKY69" s="11"/>
      <c r="MKZ69" s="11"/>
      <c r="MLA69" s="11"/>
      <c r="MLB69" s="11"/>
      <c r="MLC69" s="11"/>
      <c r="MLD69" s="11"/>
      <c r="MLE69" s="11"/>
      <c r="MLF69" s="11"/>
      <c r="MLG69" s="11"/>
      <c r="MLH69" s="11"/>
      <c r="MLI69" s="11"/>
      <c r="MLJ69" s="11"/>
      <c r="MLK69" s="11"/>
      <c r="MLL69" s="11"/>
      <c r="MLM69" s="11"/>
      <c r="MLN69" s="11"/>
      <c r="MLO69" s="11"/>
      <c r="MLP69" s="11"/>
      <c r="MLQ69" s="11"/>
      <c r="MLR69" s="11"/>
      <c r="MLS69" s="11"/>
      <c r="MLT69" s="11"/>
      <c r="MLU69" s="11"/>
      <c r="MLV69" s="11"/>
      <c r="MLW69" s="11"/>
      <c r="MLX69" s="11"/>
      <c r="MLY69" s="11"/>
      <c r="MLZ69" s="11"/>
      <c r="MMA69" s="11"/>
      <c r="MMB69" s="11"/>
      <c r="MMC69" s="11"/>
      <c r="MMD69" s="11"/>
      <c r="MME69" s="11"/>
      <c r="MMF69" s="11"/>
      <c r="MMG69" s="11"/>
      <c r="MMH69" s="11"/>
      <c r="MMI69" s="11"/>
      <c r="MMJ69" s="11"/>
      <c r="MMK69" s="11"/>
      <c r="MML69" s="11"/>
      <c r="MMM69" s="11"/>
      <c r="MMN69" s="11"/>
      <c r="MMO69" s="11"/>
      <c r="MMP69" s="11"/>
      <c r="MMQ69" s="11"/>
      <c r="MMR69" s="11"/>
      <c r="MMS69" s="11"/>
      <c r="MMT69" s="11"/>
      <c r="MMU69" s="11"/>
      <c r="MMV69" s="11"/>
      <c r="MMW69" s="11"/>
      <c r="MMX69" s="11"/>
      <c r="MMY69" s="11"/>
      <c r="MMZ69" s="11"/>
      <c r="MNA69" s="11"/>
      <c r="MNB69" s="11"/>
      <c r="MNC69" s="11"/>
      <c r="MND69" s="11"/>
      <c r="MNE69" s="11"/>
      <c r="MNF69" s="11"/>
      <c r="MNG69" s="11"/>
      <c r="MNH69" s="11"/>
      <c r="MNI69" s="11"/>
      <c r="MNJ69" s="11"/>
      <c r="MNK69" s="11"/>
      <c r="MNL69" s="11"/>
      <c r="MNM69" s="11"/>
      <c r="MNN69" s="11"/>
      <c r="MNO69" s="11"/>
      <c r="MNP69" s="11"/>
      <c r="MNQ69" s="11"/>
      <c r="MNR69" s="11"/>
      <c r="MNS69" s="11"/>
      <c r="MNT69" s="11"/>
      <c r="MNU69" s="11"/>
      <c r="MNV69" s="11"/>
      <c r="MNW69" s="11"/>
      <c r="MNX69" s="11"/>
      <c r="MNY69" s="11"/>
      <c r="MNZ69" s="11"/>
      <c r="MOA69" s="11"/>
      <c r="MOB69" s="11"/>
      <c r="MOC69" s="11"/>
      <c r="MOD69" s="11"/>
      <c r="MOE69" s="11"/>
      <c r="MOF69" s="11"/>
      <c r="MOG69" s="11"/>
      <c r="MOH69" s="11"/>
      <c r="MOI69" s="11"/>
      <c r="MOJ69" s="11"/>
      <c r="MOK69" s="11"/>
      <c r="MOL69" s="11"/>
      <c r="MOM69" s="11"/>
      <c r="MON69" s="11"/>
      <c r="MOO69" s="11"/>
      <c r="MOP69" s="11"/>
      <c r="MOQ69" s="11"/>
      <c r="MOR69" s="11"/>
      <c r="MOS69" s="11"/>
      <c r="MOT69" s="11"/>
      <c r="MOU69" s="11"/>
      <c r="MOV69" s="11"/>
      <c r="MOW69" s="11"/>
      <c r="MOX69" s="11"/>
      <c r="MOY69" s="11"/>
      <c r="MOZ69" s="11"/>
      <c r="MPA69" s="11"/>
      <c r="MPB69" s="11"/>
      <c r="MPC69" s="11"/>
      <c r="MPD69" s="11"/>
      <c r="MPE69" s="11"/>
      <c r="MPF69" s="11"/>
      <c r="MPG69" s="11"/>
      <c r="MPH69" s="11"/>
      <c r="MPI69" s="11"/>
      <c r="MPJ69" s="11"/>
      <c r="MPK69" s="11"/>
      <c r="MPL69" s="11"/>
      <c r="MPM69" s="11"/>
      <c r="MPN69" s="11"/>
      <c r="MPO69" s="11"/>
      <c r="MPP69" s="11"/>
      <c r="MPQ69" s="11"/>
      <c r="MPR69" s="11"/>
      <c r="MPS69" s="11"/>
      <c r="MPT69" s="11"/>
      <c r="MPU69" s="11"/>
      <c r="MPV69" s="11"/>
      <c r="MPW69" s="11"/>
      <c r="MPX69" s="11"/>
      <c r="MPY69" s="11"/>
      <c r="MPZ69" s="11"/>
      <c r="MQA69" s="11"/>
      <c r="MQB69" s="11"/>
      <c r="MQC69" s="11"/>
      <c r="MQD69" s="11"/>
      <c r="MQE69" s="11"/>
      <c r="MQF69" s="11"/>
      <c r="MQG69" s="11"/>
      <c r="MQH69" s="11"/>
      <c r="MQI69" s="11"/>
      <c r="MQJ69" s="11"/>
      <c r="MQK69" s="11"/>
      <c r="MQL69" s="11"/>
      <c r="MQM69" s="11"/>
      <c r="MQN69" s="11"/>
      <c r="MQO69" s="11"/>
      <c r="MQP69" s="11"/>
      <c r="MQQ69" s="11"/>
      <c r="MQR69" s="11"/>
      <c r="MQS69" s="11"/>
      <c r="MQT69" s="11"/>
      <c r="MQU69" s="11"/>
      <c r="MQV69" s="11"/>
      <c r="MQW69" s="11"/>
      <c r="MQX69" s="11"/>
      <c r="MQY69" s="11"/>
      <c r="MQZ69" s="11"/>
      <c r="MRA69" s="11"/>
      <c r="MRB69" s="11"/>
      <c r="MRC69" s="11"/>
      <c r="MRD69" s="11"/>
      <c r="MRE69" s="11"/>
      <c r="MRF69" s="11"/>
      <c r="MRG69" s="11"/>
      <c r="MRH69" s="11"/>
      <c r="MRI69" s="11"/>
      <c r="MRJ69" s="11"/>
      <c r="MRK69" s="11"/>
      <c r="MRL69" s="11"/>
      <c r="MRM69" s="11"/>
      <c r="MRN69" s="11"/>
      <c r="MRO69" s="11"/>
      <c r="MRP69" s="11"/>
      <c r="MRQ69" s="11"/>
      <c r="MRR69" s="11"/>
      <c r="MRS69" s="11"/>
      <c r="MRT69" s="11"/>
      <c r="MRU69" s="11"/>
      <c r="MRV69" s="11"/>
      <c r="MRW69" s="11"/>
      <c r="MRX69" s="11"/>
      <c r="MRY69" s="11"/>
      <c r="MRZ69" s="11"/>
      <c r="MSA69" s="11"/>
      <c r="MSB69" s="11"/>
      <c r="MSC69" s="11"/>
      <c r="MSD69" s="11"/>
      <c r="MSE69" s="11"/>
      <c r="MSF69" s="11"/>
      <c r="MSG69" s="11"/>
      <c r="MSH69" s="11"/>
      <c r="MSI69" s="11"/>
      <c r="MSJ69" s="11"/>
      <c r="MSK69" s="11"/>
      <c r="MSL69" s="11"/>
      <c r="MSM69" s="11"/>
      <c r="MSN69" s="11"/>
      <c r="MSO69" s="11"/>
      <c r="MSP69" s="11"/>
      <c r="MSQ69" s="11"/>
      <c r="MSR69" s="11"/>
      <c r="MSS69" s="11"/>
      <c r="MST69" s="11"/>
      <c r="MSU69" s="11"/>
      <c r="MSV69" s="11"/>
      <c r="MSW69" s="11"/>
      <c r="MSX69" s="11"/>
      <c r="MSY69" s="11"/>
      <c r="MSZ69" s="11"/>
      <c r="MTA69" s="11"/>
      <c r="MTB69" s="11"/>
      <c r="MTC69" s="11"/>
      <c r="MTD69" s="11"/>
      <c r="MTE69" s="11"/>
      <c r="MTF69" s="11"/>
      <c r="MTG69" s="11"/>
      <c r="MTH69" s="11"/>
      <c r="MTI69" s="11"/>
      <c r="MTJ69" s="11"/>
      <c r="MTK69" s="11"/>
      <c r="MTL69" s="11"/>
      <c r="MTM69" s="11"/>
      <c r="MTN69" s="11"/>
      <c r="MTO69" s="11"/>
      <c r="MTP69" s="11"/>
      <c r="MTQ69" s="11"/>
      <c r="MTR69" s="11"/>
      <c r="MTS69" s="11"/>
      <c r="MTT69" s="11"/>
      <c r="MTU69" s="11"/>
      <c r="MTV69" s="11"/>
      <c r="MTW69" s="11"/>
      <c r="MTX69" s="11"/>
      <c r="MTY69" s="11"/>
      <c r="MTZ69" s="11"/>
      <c r="MUA69" s="11"/>
      <c r="MUB69" s="11"/>
      <c r="MUC69" s="11"/>
      <c r="MUD69" s="11"/>
      <c r="MUE69" s="11"/>
      <c r="MUF69" s="11"/>
      <c r="MUG69" s="11"/>
      <c r="MUH69" s="11"/>
      <c r="MUI69" s="11"/>
      <c r="MUJ69" s="11"/>
      <c r="MUK69" s="11"/>
      <c r="MUL69" s="11"/>
      <c r="MUM69" s="11"/>
      <c r="MUN69" s="11"/>
      <c r="MUO69" s="11"/>
      <c r="MUP69" s="11"/>
      <c r="MUQ69" s="11"/>
      <c r="MUR69" s="11"/>
      <c r="MUS69" s="11"/>
      <c r="MUT69" s="11"/>
      <c r="MUU69" s="11"/>
      <c r="MUV69" s="11"/>
      <c r="MUW69" s="11"/>
      <c r="MUX69" s="11"/>
      <c r="MUY69" s="11"/>
      <c r="MUZ69" s="11"/>
      <c r="MVA69" s="11"/>
      <c r="MVB69" s="11"/>
      <c r="MVC69" s="11"/>
      <c r="MVD69" s="11"/>
      <c r="MVE69" s="11"/>
      <c r="MVF69" s="11"/>
      <c r="MVG69" s="11"/>
      <c r="MVH69" s="11"/>
      <c r="MVI69" s="11"/>
      <c r="MVJ69" s="11"/>
      <c r="MVK69" s="11"/>
      <c r="MVL69" s="11"/>
      <c r="MVM69" s="11"/>
      <c r="MVN69" s="11"/>
      <c r="MVO69" s="11"/>
      <c r="MVP69" s="11"/>
      <c r="MVQ69" s="11"/>
      <c r="MVR69" s="11"/>
      <c r="MVS69" s="11"/>
      <c r="MVT69" s="11"/>
      <c r="MVU69" s="11"/>
      <c r="MVV69" s="11"/>
      <c r="MVW69" s="11"/>
      <c r="MVX69" s="11"/>
      <c r="MVY69" s="11"/>
      <c r="MVZ69" s="11"/>
      <c r="MWA69" s="11"/>
      <c r="MWB69" s="11"/>
      <c r="MWC69" s="11"/>
      <c r="MWD69" s="11"/>
      <c r="MWE69" s="11"/>
      <c r="MWF69" s="11"/>
      <c r="MWG69" s="11"/>
      <c r="MWH69" s="11"/>
      <c r="MWI69" s="11"/>
      <c r="MWJ69" s="11"/>
      <c r="MWK69" s="11"/>
      <c r="MWL69" s="11"/>
      <c r="MWM69" s="11"/>
      <c r="MWN69" s="11"/>
      <c r="MWO69" s="11"/>
      <c r="MWP69" s="11"/>
      <c r="MWQ69" s="11"/>
      <c r="MWR69" s="11"/>
      <c r="MWS69" s="11"/>
      <c r="MWT69" s="11"/>
      <c r="MWU69" s="11"/>
      <c r="MWV69" s="11"/>
      <c r="MWW69" s="11"/>
      <c r="MWX69" s="11"/>
      <c r="MWY69" s="11"/>
      <c r="MWZ69" s="11"/>
      <c r="MXA69" s="11"/>
      <c r="MXB69" s="11"/>
      <c r="MXC69" s="11"/>
      <c r="MXD69" s="11"/>
      <c r="MXE69" s="11"/>
      <c r="MXF69" s="11"/>
      <c r="MXG69" s="11"/>
      <c r="MXH69" s="11"/>
      <c r="MXI69" s="11"/>
      <c r="MXJ69" s="11"/>
      <c r="MXK69" s="11"/>
      <c r="MXL69" s="11"/>
      <c r="MXM69" s="11"/>
      <c r="MXN69" s="11"/>
      <c r="MXO69" s="11"/>
      <c r="MXP69" s="11"/>
      <c r="MXQ69" s="11"/>
      <c r="MXR69" s="11"/>
      <c r="MXS69" s="11"/>
      <c r="MXT69" s="11"/>
      <c r="MXU69" s="11"/>
      <c r="MXV69" s="11"/>
      <c r="MXW69" s="11"/>
      <c r="MXX69" s="11"/>
      <c r="MXY69" s="11"/>
      <c r="MXZ69" s="11"/>
      <c r="MYA69" s="11"/>
      <c r="MYB69" s="11"/>
      <c r="MYC69" s="11"/>
      <c r="MYD69" s="11"/>
      <c r="MYE69" s="11"/>
      <c r="MYF69" s="11"/>
      <c r="MYG69" s="11"/>
      <c r="MYH69" s="11"/>
      <c r="MYI69" s="11"/>
      <c r="MYJ69" s="11"/>
      <c r="MYK69" s="11"/>
      <c r="MYL69" s="11"/>
      <c r="MYM69" s="11"/>
      <c r="MYN69" s="11"/>
      <c r="MYO69" s="11"/>
      <c r="MYP69" s="11"/>
      <c r="MYQ69" s="11"/>
      <c r="MYR69" s="11"/>
      <c r="MYS69" s="11"/>
      <c r="MYT69" s="11"/>
      <c r="MYU69" s="11"/>
      <c r="MYV69" s="11"/>
      <c r="MYW69" s="11"/>
      <c r="MYX69" s="11"/>
      <c r="MYY69" s="11"/>
      <c r="MYZ69" s="11"/>
      <c r="MZA69" s="11"/>
      <c r="MZB69" s="11"/>
      <c r="MZC69" s="11"/>
      <c r="MZD69" s="11"/>
      <c r="MZE69" s="11"/>
      <c r="MZF69" s="11"/>
      <c r="MZG69" s="11"/>
      <c r="MZH69" s="11"/>
      <c r="MZI69" s="11"/>
      <c r="MZJ69" s="11"/>
      <c r="MZK69" s="11"/>
      <c r="MZL69" s="11"/>
      <c r="MZM69" s="11"/>
      <c r="MZN69" s="11"/>
      <c r="MZO69" s="11"/>
      <c r="MZP69" s="11"/>
      <c r="MZQ69" s="11"/>
      <c r="MZR69" s="11"/>
      <c r="MZS69" s="11"/>
      <c r="MZT69" s="11"/>
      <c r="MZU69" s="11"/>
      <c r="MZV69" s="11"/>
      <c r="MZW69" s="11"/>
      <c r="MZX69" s="11"/>
      <c r="MZY69" s="11"/>
      <c r="MZZ69" s="11"/>
      <c r="NAA69" s="11"/>
      <c r="NAB69" s="11"/>
      <c r="NAC69" s="11"/>
      <c r="NAD69" s="11"/>
      <c r="NAE69" s="11"/>
      <c r="NAF69" s="11"/>
      <c r="NAG69" s="11"/>
      <c r="NAH69" s="11"/>
      <c r="NAI69" s="11"/>
      <c r="NAJ69" s="11"/>
      <c r="NAK69" s="11"/>
      <c r="NAL69" s="11"/>
      <c r="NAM69" s="11"/>
      <c r="NAN69" s="11"/>
      <c r="NAO69" s="11"/>
      <c r="NAP69" s="11"/>
      <c r="NAQ69" s="11"/>
      <c r="NAR69" s="11"/>
      <c r="NAS69" s="11"/>
      <c r="NAT69" s="11"/>
      <c r="NAU69" s="11"/>
      <c r="NAV69" s="11"/>
      <c r="NAW69" s="11"/>
      <c r="NAX69" s="11"/>
      <c r="NAY69" s="11"/>
      <c r="NAZ69" s="11"/>
      <c r="NBA69" s="11"/>
      <c r="NBB69" s="11"/>
      <c r="NBC69" s="11"/>
      <c r="NBD69" s="11"/>
      <c r="NBE69" s="11"/>
      <c r="NBF69" s="11"/>
      <c r="NBG69" s="11"/>
      <c r="NBH69" s="11"/>
      <c r="NBI69" s="11"/>
      <c r="NBJ69" s="11"/>
      <c r="NBK69" s="11"/>
      <c r="NBL69" s="11"/>
      <c r="NBM69" s="11"/>
      <c r="NBN69" s="11"/>
      <c r="NBO69" s="11"/>
      <c r="NBP69" s="11"/>
      <c r="NBQ69" s="11"/>
      <c r="NBR69" s="11"/>
      <c r="NBS69" s="11"/>
      <c r="NBT69" s="11"/>
      <c r="NBU69" s="11"/>
      <c r="NBV69" s="11"/>
      <c r="NBW69" s="11"/>
      <c r="NBX69" s="11"/>
      <c r="NBY69" s="11"/>
      <c r="NBZ69" s="11"/>
      <c r="NCA69" s="11"/>
      <c r="NCB69" s="11"/>
      <c r="NCC69" s="11"/>
      <c r="NCD69" s="11"/>
      <c r="NCE69" s="11"/>
      <c r="NCF69" s="11"/>
      <c r="NCG69" s="11"/>
      <c r="NCH69" s="11"/>
      <c r="NCI69" s="11"/>
      <c r="NCJ69" s="11"/>
      <c r="NCK69" s="11"/>
      <c r="NCL69" s="11"/>
      <c r="NCM69" s="11"/>
      <c r="NCN69" s="11"/>
      <c r="NCO69" s="11"/>
      <c r="NCP69" s="11"/>
      <c r="NCQ69" s="11"/>
      <c r="NCR69" s="11"/>
      <c r="NCS69" s="11"/>
      <c r="NCT69" s="11"/>
      <c r="NCU69" s="11"/>
      <c r="NCV69" s="11"/>
      <c r="NCW69" s="11"/>
      <c r="NCX69" s="11"/>
      <c r="NCY69" s="11"/>
      <c r="NCZ69" s="11"/>
      <c r="NDA69" s="11"/>
      <c r="NDB69" s="11"/>
      <c r="NDC69" s="11"/>
      <c r="NDD69" s="11"/>
      <c r="NDE69" s="11"/>
      <c r="NDF69" s="11"/>
      <c r="NDG69" s="11"/>
      <c r="NDH69" s="11"/>
      <c r="NDI69" s="11"/>
      <c r="NDJ69" s="11"/>
      <c r="NDK69" s="11"/>
      <c r="NDL69" s="11"/>
      <c r="NDM69" s="11"/>
      <c r="NDN69" s="11"/>
      <c r="NDO69" s="11"/>
      <c r="NDP69" s="11"/>
      <c r="NDQ69" s="11"/>
      <c r="NDR69" s="11"/>
      <c r="NDS69" s="11"/>
      <c r="NDT69" s="11"/>
      <c r="NDU69" s="11"/>
      <c r="NDV69" s="11"/>
      <c r="NDW69" s="11"/>
      <c r="NDX69" s="11"/>
      <c r="NDY69" s="11"/>
      <c r="NDZ69" s="11"/>
      <c r="NEA69" s="11"/>
      <c r="NEB69" s="11"/>
      <c r="NEC69" s="11"/>
      <c r="NED69" s="11"/>
      <c r="NEE69" s="11"/>
      <c r="NEF69" s="11"/>
      <c r="NEG69" s="11"/>
      <c r="NEH69" s="11"/>
      <c r="NEI69" s="11"/>
      <c r="NEJ69" s="11"/>
      <c r="NEK69" s="11"/>
      <c r="NEL69" s="11"/>
      <c r="NEM69" s="11"/>
      <c r="NEN69" s="11"/>
      <c r="NEO69" s="11"/>
      <c r="NEP69" s="11"/>
      <c r="NEQ69" s="11"/>
      <c r="NER69" s="11"/>
      <c r="NES69" s="11"/>
      <c r="NET69" s="11"/>
      <c r="NEU69" s="11"/>
      <c r="NEV69" s="11"/>
      <c r="NEW69" s="11"/>
      <c r="NEX69" s="11"/>
      <c r="NEY69" s="11"/>
      <c r="NEZ69" s="11"/>
      <c r="NFA69" s="11"/>
      <c r="NFB69" s="11"/>
      <c r="NFC69" s="11"/>
      <c r="NFD69" s="11"/>
      <c r="NFE69" s="11"/>
      <c r="NFF69" s="11"/>
      <c r="NFG69" s="11"/>
      <c r="NFH69" s="11"/>
      <c r="NFI69" s="11"/>
      <c r="NFJ69" s="11"/>
      <c r="NFK69" s="11"/>
      <c r="NFL69" s="11"/>
      <c r="NFM69" s="11"/>
      <c r="NFN69" s="11"/>
      <c r="NFO69" s="11"/>
      <c r="NFP69" s="11"/>
      <c r="NFQ69" s="11"/>
      <c r="NFR69" s="11"/>
      <c r="NFS69" s="11"/>
      <c r="NFT69" s="11"/>
      <c r="NFU69" s="11"/>
      <c r="NFV69" s="11"/>
      <c r="NFW69" s="11"/>
      <c r="NFX69" s="11"/>
      <c r="NFY69" s="11"/>
      <c r="NFZ69" s="11"/>
      <c r="NGA69" s="11"/>
      <c r="NGB69" s="11"/>
      <c r="NGC69" s="11"/>
      <c r="NGD69" s="11"/>
      <c r="NGE69" s="11"/>
      <c r="NGF69" s="11"/>
      <c r="NGG69" s="11"/>
      <c r="NGH69" s="11"/>
      <c r="NGI69" s="11"/>
      <c r="NGJ69" s="11"/>
      <c r="NGK69" s="11"/>
      <c r="NGL69" s="11"/>
      <c r="NGM69" s="11"/>
      <c r="NGN69" s="11"/>
      <c r="NGO69" s="11"/>
      <c r="NGP69" s="11"/>
      <c r="NGQ69" s="11"/>
      <c r="NGR69" s="11"/>
      <c r="NGS69" s="11"/>
      <c r="NGT69" s="11"/>
      <c r="NGU69" s="11"/>
      <c r="NGV69" s="11"/>
      <c r="NGW69" s="11"/>
      <c r="NGX69" s="11"/>
      <c r="NGY69" s="11"/>
      <c r="NGZ69" s="11"/>
      <c r="NHA69" s="11"/>
      <c r="NHB69" s="11"/>
      <c r="NHC69" s="11"/>
      <c r="NHD69" s="11"/>
      <c r="NHE69" s="11"/>
      <c r="NHF69" s="11"/>
      <c r="NHG69" s="11"/>
      <c r="NHH69" s="11"/>
      <c r="NHI69" s="11"/>
      <c r="NHJ69" s="11"/>
      <c r="NHK69" s="11"/>
      <c r="NHL69" s="11"/>
      <c r="NHM69" s="11"/>
      <c r="NHN69" s="11"/>
      <c r="NHO69" s="11"/>
      <c r="NHP69" s="11"/>
      <c r="NHQ69" s="11"/>
      <c r="NHR69" s="11"/>
      <c r="NHS69" s="11"/>
      <c r="NHT69" s="11"/>
      <c r="NHU69" s="11"/>
      <c r="NHV69" s="11"/>
      <c r="NHW69" s="11"/>
      <c r="NHX69" s="11"/>
      <c r="NHY69" s="11"/>
      <c r="NHZ69" s="11"/>
      <c r="NIA69" s="11"/>
      <c r="NIB69" s="11"/>
      <c r="NIC69" s="11"/>
      <c r="NID69" s="11"/>
      <c r="NIE69" s="11"/>
      <c r="NIF69" s="11"/>
      <c r="NIG69" s="11"/>
      <c r="NIH69" s="11"/>
      <c r="NII69" s="11"/>
      <c r="NIJ69" s="11"/>
      <c r="NIK69" s="11"/>
      <c r="NIL69" s="11"/>
      <c r="NIM69" s="11"/>
      <c r="NIN69" s="11"/>
      <c r="NIO69" s="11"/>
      <c r="NIP69" s="11"/>
      <c r="NIQ69" s="11"/>
      <c r="NIR69" s="11"/>
      <c r="NIS69" s="11"/>
      <c r="NIT69" s="11"/>
      <c r="NIU69" s="11"/>
      <c r="NIV69" s="11"/>
      <c r="NIW69" s="11"/>
      <c r="NIX69" s="11"/>
      <c r="NIY69" s="11"/>
      <c r="NIZ69" s="11"/>
      <c r="NJA69" s="11"/>
      <c r="NJB69" s="11"/>
      <c r="NJC69" s="11"/>
      <c r="NJD69" s="11"/>
      <c r="NJE69" s="11"/>
      <c r="NJF69" s="11"/>
      <c r="NJG69" s="11"/>
      <c r="NJH69" s="11"/>
      <c r="NJI69" s="11"/>
      <c r="NJJ69" s="11"/>
      <c r="NJK69" s="11"/>
      <c r="NJL69" s="11"/>
      <c r="NJM69" s="11"/>
      <c r="NJN69" s="11"/>
      <c r="NJO69" s="11"/>
      <c r="NJP69" s="11"/>
      <c r="NJQ69" s="11"/>
      <c r="NJR69" s="11"/>
      <c r="NJS69" s="11"/>
      <c r="NJT69" s="11"/>
      <c r="NJU69" s="11"/>
      <c r="NJV69" s="11"/>
      <c r="NJW69" s="11"/>
      <c r="NJX69" s="11"/>
      <c r="NJY69" s="11"/>
      <c r="NJZ69" s="11"/>
      <c r="NKA69" s="11"/>
      <c r="NKB69" s="11"/>
      <c r="NKC69" s="11"/>
      <c r="NKD69" s="11"/>
      <c r="NKE69" s="11"/>
      <c r="NKF69" s="11"/>
      <c r="NKG69" s="11"/>
      <c r="NKH69" s="11"/>
      <c r="NKI69" s="11"/>
      <c r="NKJ69" s="11"/>
      <c r="NKK69" s="11"/>
      <c r="NKL69" s="11"/>
      <c r="NKM69" s="11"/>
      <c r="NKN69" s="11"/>
      <c r="NKO69" s="11"/>
      <c r="NKP69" s="11"/>
      <c r="NKQ69" s="11"/>
      <c r="NKR69" s="11"/>
      <c r="NKS69" s="11"/>
      <c r="NKT69" s="11"/>
      <c r="NKU69" s="11"/>
      <c r="NKV69" s="11"/>
      <c r="NKW69" s="11"/>
      <c r="NKX69" s="11"/>
      <c r="NKY69" s="11"/>
      <c r="NKZ69" s="11"/>
      <c r="NLA69" s="11"/>
      <c r="NLB69" s="11"/>
      <c r="NLC69" s="11"/>
      <c r="NLD69" s="11"/>
      <c r="NLE69" s="11"/>
      <c r="NLF69" s="11"/>
      <c r="NLG69" s="11"/>
      <c r="NLH69" s="11"/>
      <c r="NLI69" s="11"/>
      <c r="NLJ69" s="11"/>
      <c r="NLK69" s="11"/>
      <c r="NLL69" s="11"/>
      <c r="NLM69" s="11"/>
      <c r="NLN69" s="11"/>
      <c r="NLO69" s="11"/>
      <c r="NLP69" s="11"/>
      <c r="NLQ69" s="11"/>
      <c r="NLR69" s="11"/>
      <c r="NLS69" s="11"/>
      <c r="NLT69" s="11"/>
      <c r="NLU69" s="11"/>
      <c r="NLV69" s="11"/>
      <c r="NLW69" s="11"/>
      <c r="NLX69" s="11"/>
      <c r="NLY69" s="11"/>
      <c r="NLZ69" s="11"/>
      <c r="NMA69" s="11"/>
      <c r="NMB69" s="11"/>
      <c r="NMC69" s="11"/>
      <c r="NMD69" s="11"/>
      <c r="NME69" s="11"/>
      <c r="NMF69" s="11"/>
      <c r="NMG69" s="11"/>
      <c r="NMH69" s="11"/>
      <c r="NMI69" s="11"/>
      <c r="NMJ69" s="11"/>
      <c r="NMK69" s="11"/>
      <c r="NML69" s="11"/>
      <c r="NMM69" s="11"/>
      <c r="NMN69" s="11"/>
      <c r="NMO69" s="11"/>
      <c r="NMP69" s="11"/>
      <c r="NMQ69" s="11"/>
      <c r="NMR69" s="11"/>
      <c r="NMS69" s="11"/>
      <c r="NMT69" s="11"/>
      <c r="NMU69" s="11"/>
      <c r="NMV69" s="11"/>
      <c r="NMW69" s="11"/>
      <c r="NMX69" s="11"/>
      <c r="NMY69" s="11"/>
      <c r="NMZ69" s="11"/>
      <c r="NNA69" s="11"/>
      <c r="NNB69" s="11"/>
      <c r="NNC69" s="11"/>
      <c r="NND69" s="11"/>
      <c r="NNE69" s="11"/>
      <c r="NNF69" s="11"/>
      <c r="NNG69" s="11"/>
      <c r="NNH69" s="11"/>
      <c r="NNI69" s="11"/>
      <c r="NNJ69" s="11"/>
      <c r="NNK69" s="11"/>
      <c r="NNL69" s="11"/>
      <c r="NNM69" s="11"/>
      <c r="NNN69" s="11"/>
      <c r="NNO69" s="11"/>
      <c r="NNP69" s="11"/>
      <c r="NNQ69" s="11"/>
      <c r="NNR69" s="11"/>
      <c r="NNS69" s="11"/>
      <c r="NNT69" s="11"/>
      <c r="NNU69" s="11"/>
      <c r="NNV69" s="11"/>
      <c r="NNW69" s="11"/>
      <c r="NNX69" s="11"/>
      <c r="NNY69" s="11"/>
      <c r="NNZ69" s="11"/>
      <c r="NOA69" s="11"/>
      <c r="NOB69" s="11"/>
      <c r="NOC69" s="11"/>
      <c r="NOD69" s="11"/>
      <c r="NOE69" s="11"/>
      <c r="NOF69" s="11"/>
      <c r="NOG69" s="11"/>
      <c r="NOH69" s="11"/>
      <c r="NOI69" s="11"/>
      <c r="NOJ69" s="11"/>
      <c r="NOK69" s="11"/>
      <c r="NOL69" s="11"/>
      <c r="NOM69" s="11"/>
      <c r="NON69" s="11"/>
      <c r="NOO69" s="11"/>
      <c r="NOP69" s="11"/>
      <c r="NOQ69" s="11"/>
      <c r="NOR69" s="11"/>
      <c r="NOS69" s="11"/>
      <c r="NOT69" s="11"/>
      <c r="NOU69" s="11"/>
      <c r="NOV69" s="11"/>
      <c r="NOW69" s="11"/>
      <c r="NOX69" s="11"/>
      <c r="NOY69" s="11"/>
      <c r="NOZ69" s="11"/>
      <c r="NPA69" s="11"/>
      <c r="NPB69" s="11"/>
      <c r="NPC69" s="11"/>
      <c r="NPD69" s="11"/>
      <c r="NPE69" s="11"/>
      <c r="NPF69" s="11"/>
      <c r="NPG69" s="11"/>
      <c r="NPH69" s="11"/>
      <c r="NPI69" s="11"/>
      <c r="NPJ69" s="11"/>
      <c r="NPK69" s="11"/>
      <c r="NPL69" s="11"/>
      <c r="NPM69" s="11"/>
      <c r="NPN69" s="11"/>
      <c r="NPO69" s="11"/>
      <c r="NPP69" s="11"/>
      <c r="NPQ69" s="11"/>
      <c r="NPR69" s="11"/>
      <c r="NPS69" s="11"/>
      <c r="NPT69" s="11"/>
      <c r="NPU69" s="11"/>
      <c r="NPV69" s="11"/>
      <c r="NPW69" s="11"/>
      <c r="NPX69" s="11"/>
      <c r="NPY69" s="11"/>
      <c r="NPZ69" s="11"/>
      <c r="NQA69" s="11"/>
      <c r="NQB69" s="11"/>
      <c r="NQC69" s="11"/>
      <c r="NQD69" s="11"/>
      <c r="NQE69" s="11"/>
      <c r="NQF69" s="11"/>
      <c r="NQG69" s="11"/>
      <c r="NQH69" s="11"/>
      <c r="NQI69" s="11"/>
      <c r="NQJ69" s="11"/>
      <c r="NQK69" s="11"/>
      <c r="NQL69" s="11"/>
      <c r="NQM69" s="11"/>
      <c r="NQN69" s="11"/>
      <c r="NQO69" s="11"/>
      <c r="NQP69" s="11"/>
      <c r="NQQ69" s="11"/>
      <c r="NQR69" s="11"/>
      <c r="NQS69" s="11"/>
      <c r="NQT69" s="11"/>
      <c r="NQU69" s="11"/>
      <c r="NQV69" s="11"/>
      <c r="NQW69" s="11"/>
      <c r="NQX69" s="11"/>
      <c r="NQY69" s="11"/>
      <c r="NQZ69" s="11"/>
      <c r="NRA69" s="11"/>
      <c r="NRB69" s="11"/>
      <c r="NRC69" s="11"/>
      <c r="NRD69" s="11"/>
      <c r="NRE69" s="11"/>
      <c r="NRF69" s="11"/>
      <c r="NRG69" s="11"/>
      <c r="NRH69" s="11"/>
      <c r="NRI69" s="11"/>
      <c r="NRJ69" s="11"/>
      <c r="NRK69" s="11"/>
      <c r="NRL69" s="11"/>
      <c r="NRM69" s="11"/>
      <c r="NRN69" s="11"/>
      <c r="NRO69" s="11"/>
      <c r="NRP69" s="11"/>
      <c r="NRQ69" s="11"/>
      <c r="NRR69" s="11"/>
      <c r="NRS69" s="11"/>
      <c r="NRT69" s="11"/>
      <c r="NRU69" s="11"/>
      <c r="NRV69" s="11"/>
      <c r="NRW69" s="11"/>
      <c r="NRX69" s="11"/>
      <c r="NRY69" s="11"/>
      <c r="NRZ69" s="11"/>
      <c r="NSA69" s="11"/>
      <c r="NSB69" s="11"/>
      <c r="NSC69" s="11"/>
      <c r="NSD69" s="11"/>
      <c r="NSE69" s="11"/>
      <c r="NSF69" s="11"/>
      <c r="NSG69" s="11"/>
      <c r="NSH69" s="11"/>
      <c r="NSI69" s="11"/>
      <c r="NSJ69" s="11"/>
      <c r="NSK69" s="11"/>
      <c r="NSL69" s="11"/>
      <c r="NSM69" s="11"/>
      <c r="NSN69" s="11"/>
      <c r="NSO69" s="11"/>
      <c r="NSP69" s="11"/>
      <c r="NSQ69" s="11"/>
      <c r="NSR69" s="11"/>
      <c r="NSS69" s="11"/>
      <c r="NST69" s="11"/>
      <c r="NSU69" s="11"/>
      <c r="NSV69" s="11"/>
      <c r="NSW69" s="11"/>
      <c r="NSX69" s="11"/>
      <c r="NSY69" s="11"/>
      <c r="NSZ69" s="11"/>
      <c r="NTA69" s="11"/>
      <c r="NTB69" s="11"/>
      <c r="NTC69" s="11"/>
      <c r="NTD69" s="11"/>
      <c r="NTE69" s="11"/>
      <c r="NTF69" s="11"/>
      <c r="NTG69" s="11"/>
      <c r="NTH69" s="11"/>
      <c r="NTI69" s="11"/>
      <c r="NTJ69" s="11"/>
      <c r="NTK69" s="11"/>
      <c r="NTL69" s="11"/>
      <c r="NTM69" s="11"/>
      <c r="NTN69" s="11"/>
      <c r="NTO69" s="11"/>
      <c r="NTP69" s="11"/>
      <c r="NTQ69" s="11"/>
      <c r="NTR69" s="11"/>
      <c r="NTS69" s="11"/>
      <c r="NTT69" s="11"/>
      <c r="NTU69" s="11"/>
      <c r="NTV69" s="11"/>
      <c r="NTW69" s="11"/>
      <c r="NTX69" s="11"/>
      <c r="NTY69" s="11"/>
      <c r="NTZ69" s="11"/>
      <c r="NUA69" s="11"/>
      <c r="NUB69" s="11"/>
      <c r="NUC69" s="11"/>
      <c r="NUD69" s="11"/>
      <c r="NUE69" s="11"/>
      <c r="NUF69" s="11"/>
      <c r="NUG69" s="11"/>
      <c r="NUH69" s="11"/>
      <c r="NUI69" s="11"/>
      <c r="NUJ69" s="11"/>
      <c r="NUK69" s="11"/>
      <c r="NUL69" s="11"/>
      <c r="NUM69" s="11"/>
      <c r="NUN69" s="11"/>
      <c r="NUO69" s="11"/>
      <c r="NUP69" s="11"/>
      <c r="NUQ69" s="11"/>
      <c r="NUR69" s="11"/>
      <c r="NUS69" s="11"/>
      <c r="NUT69" s="11"/>
      <c r="NUU69" s="11"/>
      <c r="NUV69" s="11"/>
      <c r="NUW69" s="11"/>
      <c r="NUX69" s="11"/>
      <c r="NUY69" s="11"/>
      <c r="NUZ69" s="11"/>
      <c r="NVA69" s="11"/>
      <c r="NVB69" s="11"/>
      <c r="NVC69" s="11"/>
      <c r="NVD69" s="11"/>
      <c r="NVE69" s="11"/>
      <c r="NVF69" s="11"/>
      <c r="NVG69" s="11"/>
      <c r="NVH69" s="11"/>
      <c r="NVI69" s="11"/>
      <c r="NVJ69" s="11"/>
      <c r="NVK69" s="11"/>
      <c r="NVL69" s="11"/>
      <c r="NVM69" s="11"/>
      <c r="NVN69" s="11"/>
      <c r="NVO69" s="11"/>
      <c r="NVP69" s="11"/>
      <c r="NVQ69" s="11"/>
      <c r="NVR69" s="11"/>
      <c r="NVS69" s="11"/>
      <c r="NVT69" s="11"/>
      <c r="NVU69" s="11"/>
      <c r="NVV69" s="11"/>
      <c r="NVW69" s="11"/>
      <c r="NVX69" s="11"/>
      <c r="NVY69" s="11"/>
      <c r="NVZ69" s="11"/>
      <c r="NWA69" s="11"/>
      <c r="NWB69" s="11"/>
      <c r="NWC69" s="11"/>
      <c r="NWD69" s="11"/>
      <c r="NWE69" s="11"/>
      <c r="NWF69" s="11"/>
      <c r="NWG69" s="11"/>
      <c r="NWH69" s="11"/>
      <c r="NWI69" s="11"/>
      <c r="NWJ69" s="11"/>
      <c r="NWK69" s="11"/>
      <c r="NWL69" s="11"/>
      <c r="NWM69" s="11"/>
      <c r="NWN69" s="11"/>
      <c r="NWO69" s="11"/>
      <c r="NWP69" s="11"/>
      <c r="NWQ69" s="11"/>
      <c r="NWR69" s="11"/>
      <c r="NWS69" s="11"/>
      <c r="NWT69" s="11"/>
      <c r="NWU69" s="11"/>
      <c r="NWV69" s="11"/>
      <c r="NWW69" s="11"/>
      <c r="NWX69" s="11"/>
      <c r="NWY69" s="11"/>
      <c r="NWZ69" s="11"/>
      <c r="NXA69" s="11"/>
      <c r="NXB69" s="11"/>
      <c r="NXC69" s="11"/>
      <c r="NXD69" s="11"/>
      <c r="NXE69" s="11"/>
      <c r="NXF69" s="11"/>
      <c r="NXG69" s="11"/>
      <c r="NXH69" s="11"/>
      <c r="NXI69" s="11"/>
      <c r="NXJ69" s="11"/>
      <c r="NXK69" s="11"/>
      <c r="NXL69" s="11"/>
      <c r="NXM69" s="11"/>
      <c r="NXN69" s="11"/>
      <c r="NXO69" s="11"/>
      <c r="NXP69" s="11"/>
      <c r="NXQ69" s="11"/>
      <c r="NXR69" s="11"/>
      <c r="NXS69" s="11"/>
      <c r="NXT69" s="11"/>
      <c r="NXU69" s="11"/>
      <c r="NXV69" s="11"/>
      <c r="NXW69" s="11"/>
      <c r="NXX69" s="11"/>
      <c r="NXY69" s="11"/>
      <c r="NXZ69" s="11"/>
      <c r="NYA69" s="11"/>
      <c r="NYB69" s="11"/>
      <c r="NYC69" s="11"/>
      <c r="NYD69" s="11"/>
      <c r="NYE69" s="11"/>
      <c r="NYF69" s="11"/>
      <c r="NYG69" s="11"/>
      <c r="NYH69" s="11"/>
      <c r="NYI69" s="11"/>
      <c r="NYJ69" s="11"/>
      <c r="NYK69" s="11"/>
      <c r="NYL69" s="11"/>
      <c r="NYM69" s="11"/>
      <c r="NYN69" s="11"/>
      <c r="NYO69" s="11"/>
      <c r="NYP69" s="11"/>
      <c r="NYQ69" s="11"/>
      <c r="NYR69" s="11"/>
      <c r="NYS69" s="11"/>
      <c r="NYT69" s="11"/>
      <c r="NYU69" s="11"/>
      <c r="NYV69" s="11"/>
      <c r="NYW69" s="11"/>
      <c r="NYX69" s="11"/>
      <c r="NYY69" s="11"/>
      <c r="NYZ69" s="11"/>
      <c r="NZA69" s="11"/>
      <c r="NZB69" s="11"/>
      <c r="NZC69" s="11"/>
      <c r="NZD69" s="11"/>
      <c r="NZE69" s="11"/>
      <c r="NZF69" s="11"/>
      <c r="NZG69" s="11"/>
      <c r="NZH69" s="11"/>
      <c r="NZI69" s="11"/>
      <c r="NZJ69" s="11"/>
      <c r="NZK69" s="11"/>
      <c r="NZL69" s="11"/>
      <c r="NZM69" s="11"/>
      <c r="NZN69" s="11"/>
      <c r="NZO69" s="11"/>
      <c r="NZP69" s="11"/>
      <c r="NZQ69" s="11"/>
      <c r="NZR69" s="11"/>
      <c r="NZS69" s="11"/>
      <c r="NZT69" s="11"/>
      <c r="NZU69" s="11"/>
      <c r="NZV69" s="11"/>
      <c r="NZW69" s="11"/>
      <c r="NZX69" s="11"/>
      <c r="NZY69" s="11"/>
      <c r="NZZ69" s="11"/>
      <c r="OAA69" s="11"/>
      <c r="OAB69" s="11"/>
      <c r="OAC69" s="11"/>
      <c r="OAD69" s="11"/>
      <c r="OAE69" s="11"/>
      <c r="OAF69" s="11"/>
      <c r="OAG69" s="11"/>
      <c r="OAH69" s="11"/>
      <c r="OAI69" s="11"/>
      <c r="OAJ69" s="11"/>
      <c r="OAK69" s="11"/>
      <c r="OAL69" s="11"/>
      <c r="OAM69" s="11"/>
      <c r="OAN69" s="11"/>
      <c r="OAO69" s="11"/>
      <c r="OAP69" s="11"/>
      <c r="OAQ69" s="11"/>
      <c r="OAR69" s="11"/>
      <c r="OAS69" s="11"/>
      <c r="OAT69" s="11"/>
      <c r="OAU69" s="11"/>
      <c r="OAV69" s="11"/>
      <c r="OAW69" s="11"/>
      <c r="OAX69" s="11"/>
      <c r="OAY69" s="11"/>
      <c r="OAZ69" s="11"/>
      <c r="OBA69" s="11"/>
      <c r="OBB69" s="11"/>
      <c r="OBC69" s="11"/>
      <c r="OBD69" s="11"/>
      <c r="OBE69" s="11"/>
      <c r="OBF69" s="11"/>
      <c r="OBG69" s="11"/>
      <c r="OBH69" s="11"/>
      <c r="OBI69" s="11"/>
      <c r="OBJ69" s="11"/>
      <c r="OBK69" s="11"/>
      <c r="OBL69" s="11"/>
      <c r="OBM69" s="11"/>
      <c r="OBN69" s="11"/>
      <c r="OBO69" s="11"/>
      <c r="OBP69" s="11"/>
      <c r="OBQ69" s="11"/>
      <c r="OBR69" s="11"/>
      <c r="OBS69" s="11"/>
      <c r="OBT69" s="11"/>
      <c r="OBU69" s="11"/>
      <c r="OBV69" s="11"/>
      <c r="OBW69" s="11"/>
      <c r="OBX69" s="11"/>
      <c r="OBY69" s="11"/>
      <c r="OBZ69" s="11"/>
      <c r="OCA69" s="11"/>
      <c r="OCB69" s="11"/>
      <c r="OCC69" s="11"/>
      <c r="OCD69" s="11"/>
      <c r="OCE69" s="11"/>
      <c r="OCF69" s="11"/>
      <c r="OCG69" s="11"/>
      <c r="OCH69" s="11"/>
      <c r="OCI69" s="11"/>
      <c r="OCJ69" s="11"/>
      <c r="OCK69" s="11"/>
      <c r="OCL69" s="11"/>
      <c r="OCM69" s="11"/>
      <c r="OCN69" s="11"/>
      <c r="OCO69" s="11"/>
      <c r="OCP69" s="11"/>
      <c r="OCQ69" s="11"/>
      <c r="OCR69" s="11"/>
      <c r="OCS69" s="11"/>
      <c r="OCT69" s="11"/>
      <c r="OCU69" s="11"/>
      <c r="OCV69" s="11"/>
      <c r="OCW69" s="11"/>
      <c r="OCX69" s="11"/>
      <c r="OCY69" s="11"/>
      <c r="OCZ69" s="11"/>
      <c r="ODA69" s="11"/>
      <c r="ODB69" s="11"/>
      <c r="ODC69" s="11"/>
      <c r="ODD69" s="11"/>
      <c r="ODE69" s="11"/>
      <c r="ODF69" s="11"/>
      <c r="ODG69" s="11"/>
      <c r="ODH69" s="11"/>
      <c r="ODI69" s="11"/>
      <c r="ODJ69" s="11"/>
      <c r="ODK69" s="11"/>
      <c r="ODL69" s="11"/>
      <c r="ODM69" s="11"/>
      <c r="ODN69" s="11"/>
      <c r="ODO69" s="11"/>
      <c r="ODP69" s="11"/>
      <c r="ODQ69" s="11"/>
      <c r="ODR69" s="11"/>
      <c r="ODS69" s="11"/>
      <c r="ODT69" s="11"/>
      <c r="ODU69" s="11"/>
      <c r="ODV69" s="11"/>
      <c r="ODW69" s="11"/>
      <c r="ODX69" s="11"/>
      <c r="ODY69" s="11"/>
      <c r="ODZ69" s="11"/>
      <c r="OEA69" s="11"/>
      <c r="OEB69" s="11"/>
      <c r="OEC69" s="11"/>
      <c r="OED69" s="11"/>
      <c r="OEE69" s="11"/>
      <c r="OEF69" s="11"/>
      <c r="OEG69" s="11"/>
      <c r="OEH69" s="11"/>
      <c r="OEI69" s="11"/>
      <c r="OEJ69" s="11"/>
      <c r="OEK69" s="11"/>
      <c r="OEL69" s="11"/>
      <c r="OEM69" s="11"/>
      <c r="OEN69" s="11"/>
      <c r="OEO69" s="11"/>
      <c r="OEP69" s="11"/>
      <c r="OEQ69" s="11"/>
      <c r="OER69" s="11"/>
      <c r="OES69" s="11"/>
      <c r="OET69" s="11"/>
      <c r="OEU69" s="11"/>
      <c r="OEV69" s="11"/>
      <c r="OEW69" s="11"/>
      <c r="OEX69" s="11"/>
      <c r="OEY69" s="11"/>
      <c r="OEZ69" s="11"/>
      <c r="OFA69" s="11"/>
      <c r="OFB69" s="11"/>
      <c r="OFC69" s="11"/>
      <c r="OFD69" s="11"/>
      <c r="OFE69" s="11"/>
      <c r="OFF69" s="11"/>
      <c r="OFG69" s="11"/>
      <c r="OFH69" s="11"/>
      <c r="OFI69" s="11"/>
      <c r="OFJ69" s="11"/>
      <c r="OFK69" s="11"/>
      <c r="OFL69" s="11"/>
      <c r="OFM69" s="11"/>
      <c r="OFN69" s="11"/>
      <c r="OFO69" s="11"/>
      <c r="OFP69" s="11"/>
      <c r="OFQ69" s="11"/>
      <c r="OFR69" s="11"/>
      <c r="OFS69" s="11"/>
      <c r="OFT69" s="11"/>
      <c r="OFU69" s="11"/>
      <c r="OFV69" s="11"/>
      <c r="OFW69" s="11"/>
      <c r="OFX69" s="11"/>
      <c r="OFY69" s="11"/>
      <c r="OFZ69" s="11"/>
      <c r="OGA69" s="11"/>
      <c r="OGB69" s="11"/>
      <c r="OGC69" s="11"/>
      <c r="OGD69" s="11"/>
      <c r="OGE69" s="11"/>
      <c r="OGF69" s="11"/>
      <c r="OGG69" s="11"/>
      <c r="OGH69" s="11"/>
      <c r="OGI69" s="11"/>
      <c r="OGJ69" s="11"/>
      <c r="OGK69" s="11"/>
      <c r="OGL69" s="11"/>
      <c r="OGM69" s="11"/>
      <c r="OGN69" s="11"/>
      <c r="OGO69" s="11"/>
      <c r="OGP69" s="11"/>
      <c r="OGQ69" s="11"/>
      <c r="OGR69" s="11"/>
      <c r="OGS69" s="11"/>
      <c r="OGT69" s="11"/>
      <c r="OGU69" s="11"/>
      <c r="OGV69" s="11"/>
      <c r="OGW69" s="11"/>
      <c r="OGX69" s="11"/>
      <c r="OGY69" s="11"/>
      <c r="OGZ69" s="11"/>
      <c r="OHA69" s="11"/>
      <c r="OHB69" s="11"/>
      <c r="OHC69" s="11"/>
      <c r="OHD69" s="11"/>
      <c r="OHE69" s="11"/>
      <c r="OHF69" s="11"/>
      <c r="OHG69" s="11"/>
      <c r="OHH69" s="11"/>
      <c r="OHI69" s="11"/>
      <c r="OHJ69" s="11"/>
      <c r="OHK69" s="11"/>
      <c r="OHL69" s="11"/>
      <c r="OHM69" s="11"/>
      <c r="OHN69" s="11"/>
      <c r="OHO69" s="11"/>
      <c r="OHP69" s="11"/>
      <c r="OHQ69" s="11"/>
      <c r="OHR69" s="11"/>
      <c r="OHS69" s="11"/>
      <c r="OHT69" s="11"/>
      <c r="OHU69" s="11"/>
      <c r="OHV69" s="11"/>
      <c r="OHW69" s="11"/>
      <c r="OHX69" s="11"/>
      <c r="OHY69" s="11"/>
      <c r="OHZ69" s="11"/>
      <c r="OIA69" s="11"/>
      <c r="OIB69" s="11"/>
      <c r="OIC69" s="11"/>
      <c r="OID69" s="11"/>
      <c r="OIE69" s="11"/>
      <c r="OIF69" s="11"/>
      <c r="OIG69" s="11"/>
      <c r="OIH69" s="11"/>
      <c r="OII69" s="11"/>
      <c r="OIJ69" s="11"/>
      <c r="OIK69" s="11"/>
      <c r="OIL69" s="11"/>
      <c r="OIM69" s="11"/>
      <c r="OIN69" s="11"/>
      <c r="OIO69" s="11"/>
      <c r="OIP69" s="11"/>
      <c r="OIQ69" s="11"/>
      <c r="OIR69" s="11"/>
      <c r="OIS69" s="11"/>
      <c r="OIT69" s="11"/>
      <c r="OIU69" s="11"/>
      <c r="OIV69" s="11"/>
      <c r="OIW69" s="11"/>
      <c r="OIX69" s="11"/>
      <c r="OIY69" s="11"/>
      <c r="OIZ69" s="11"/>
      <c r="OJA69" s="11"/>
      <c r="OJB69" s="11"/>
      <c r="OJC69" s="11"/>
      <c r="OJD69" s="11"/>
      <c r="OJE69" s="11"/>
      <c r="OJF69" s="11"/>
      <c r="OJG69" s="11"/>
      <c r="OJH69" s="11"/>
      <c r="OJI69" s="11"/>
      <c r="OJJ69" s="11"/>
      <c r="OJK69" s="11"/>
      <c r="OJL69" s="11"/>
      <c r="OJM69" s="11"/>
      <c r="OJN69" s="11"/>
      <c r="OJO69" s="11"/>
      <c r="OJP69" s="11"/>
      <c r="OJQ69" s="11"/>
      <c r="OJR69" s="11"/>
      <c r="OJS69" s="11"/>
      <c r="OJT69" s="11"/>
      <c r="OJU69" s="11"/>
      <c r="OJV69" s="11"/>
      <c r="OJW69" s="11"/>
      <c r="OJX69" s="11"/>
      <c r="OJY69" s="11"/>
      <c r="OJZ69" s="11"/>
      <c r="OKA69" s="11"/>
      <c r="OKB69" s="11"/>
      <c r="OKC69" s="11"/>
      <c r="OKD69" s="11"/>
      <c r="OKE69" s="11"/>
      <c r="OKF69" s="11"/>
      <c r="OKG69" s="11"/>
      <c r="OKH69" s="11"/>
      <c r="OKI69" s="11"/>
      <c r="OKJ69" s="11"/>
      <c r="OKK69" s="11"/>
      <c r="OKL69" s="11"/>
      <c r="OKM69" s="11"/>
      <c r="OKN69" s="11"/>
      <c r="OKO69" s="11"/>
      <c r="OKP69" s="11"/>
      <c r="OKQ69" s="11"/>
      <c r="OKR69" s="11"/>
      <c r="OKS69" s="11"/>
      <c r="OKT69" s="11"/>
      <c r="OKU69" s="11"/>
      <c r="OKV69" s="11"/>
      <c r="OKW69" s="11"/>
      <c r="OKX69" s="11"/>
      <c r="OKY69" s="11"/>
      <c r="OKZ69" s="11"/>
      <c r="OLA69" s="11"/>
      <c r="OLB69" s="11"/>
      <c r="OLC69" s="11"/>
      <c r="OLD69" s="11"/>
      <c r="OLE69" s="11"/>
      <c r="OLF69" s="11"/>
      <c r="OLG69" s="11"/>
      <c r="OLH69" s="11"/>
      <c r="OLI69" s="11"/>
      <c r="OLJ69" s="11"/>
      <c r="OLK69" s="11"/>
      <c r="OLL69" s="11"/>
      <c r="OLM69" s="11"/>
      <c r="OLN69" s="11"/>
      <c r="OLO69" s="11"/>
      <c r="OLP69" s="11"/>
      <c r="OLQ69" s="11"/>
      <c r="OLR69" s="11"/>
      <c r="OLS69" s="11"/>
      <c r="OLT69" s="11"/>
      <c r="OLU69" s="11"/>
      <c r="OLV69" s="11"/>
      <c r="OLW69" s="11"/>
      <c r="OLX69" s="11"/>
      <c r="OLY69" s="11"/>
      <c r="OLZ69" s="11"/>
      <c r="OMA69" s="11"/>
      <c r="OMB69" s="11"/>
      <c r="OMC69" s="11"/>
      <c r="OMD69" s="11"/>
      <c r="OME69" s="11"/>
      <c r="OMF69" s="11"/>
      <c r="OMG69" s="11"/>
      <c r="OMH69" s="11"/>
      <c r="OMI69" s="11"/>
      <c r="OMJ69" s="11"/>
      <c r="OMK69" s="11"/>
      <c r="OML69" s="11"/>
      <c r="OMM69" s="11"/>
      <c r="OMN69" s="11"/>
      <c r="OMO69" s="11"/>
      <c r="OMP69" s="11"/>
      <c r="OMQ69" s="11"/>
      <c r="OMR69" s="11"/>
      <c r="OMS69" s="11"/>
      <c r="OMT69" s="11"/>
      <c r="OMU69" s="11"/>
      <c r="OMV69" s="11"/>
      <c r="OMW69" s="11"/>
      <c r="OMX69" s="11"/>
      <c r="OMY69" s="11"/>
      <c r="OMZ69" s="11"/>
      <c r="ONA69" s="11"/>
      <c r="ONB69" s="11"/>
      <c r="ONC69" s="11"/>
      <c r="OND69" s="11"/>
      <c r="ONE69" s="11"/>
      <c r="ONF69" s="11"/>
      <c r="ONG69" s="11"/>
      <c r="ONH69" s="11"/>
      <c r="ONI69" s="11"/>
      <c r="ONJ69" s="11"/>
      <c r="ONK69" s="11"/>
      <c r="ONL69" s="11"/>
      <c r="ONM69" s="11"/>
      <c r="ONN69" s="11"/>
      <c r="ONO69" s="11"/>
      <c r="ONP69" s="11"/>
      <c r="ONQ69" s="11"/>
      <c r="ONR69" s="11"/>
      <c r="ONS69" s="11"/>
      <c r="ONT69" s="11"/>
      <c r="ONU69" s="11"/>
      <c r="ONV69" s="11"/>
      <c r="ONW69" s="11"/>
      <c r="ONX69" s="11"/>
      <c r="ONY69" s="11"/>
      <c r="ONZ69" s="11"/>
      <c r="OOA69" s="11"/>
      <c r="OOB69" s="11"/>
      <c r="OOC69" s="11"/>
      <c r="OOD69" s="11"/>
      <c r="OOE69" s="11"/>
      <c r="OOF69" s="11"/>
      <c r="OOG69" s="11"/>
      <c r="OOH69" s="11"/>
      <c r="OOI69" s="11"/>
      <c r="OOJ69" s="11"/>
      <c r="OOK69" s="11"/>
      <c r="OOL69" s="11"/>
      <c r="OOM69" s="11"/>
      <c r="OON69" s="11"/>
      <c r="OOO69" s="11"/>
      <c r="OOP69" s="11"/>
      <c r="OOQ69" s="11"/>
      <c r="OOR69" s="11"/>
      <c r="OOS69" s="11"/>
      <c r="OOT69" s="11"/>
      <c r="OOU69" s="11"/>
      <c r="OOV69" s="11"/>
      <c r="OOW69" s="11"/>
      <c r="OOX69" s="11"/>
      <c r="OOY69" s="11"/>
      <c r="OOZ69" s="11"/>
      <c r="OPA69" s="11"/>
      <c r="OPB69" s="11"/>
      <c r="OPC69" s="11"/>
      <c r="OPD69" s="11"/>
      <c r="OPE69" s="11"/>
      <c r="OPF69" s="11"/>
      <c r="OPG69" s="11"/>
      <c r="OPH69" s="11"/>
      <c r="OPI69" s="11"/>
      <c r="OPJ69" s="11"/>
      <c r="OPK69" s="11"/>
      <c r="OPL69" s="11"/>
      <c r="OPM69" s="11"/>
      <c r="OPN69" s="11"/>
      <c r="OPO69" s="11"/>
      <c r="OPP69" s="11"/>
      <c r="OPQ69" s="11"/>
      <c r="OPR69" s="11"/>
      <c r="OPS69" s="11"/>
      <c r="OPT69" s="11"/>
      <c r="OPU69" s="11"/>
      <c r="OPV69" s="11"/>
      <c r="OPW69" s="11"/>
      <c r="OPX69" s="11"/>
      <c r="OPY69" s="11"/>
      <c r="OPZ69" s="11"/>
      <c r="OQA69" s="11"/>
      <c r="OQB69" s="11"/>
      <c r="OQC69" s="11"/>
      <c r="OQD69" s="11"/>
      <c r="OQE69" s="11"/>
      <c r="OQF69" s="11"/>
      <c r="OQG69" s="11"/>
      <c r="OQH69" s="11"/>
      <c r="OQI69" s="11"/>
      <c r="OQJ69" s="11"/>
      <c r="OQK69" s="11"/>
      <c r="OQL69" s="11"/>
      <c r="OQM69" s="11"/>
      <c r="OQN69" s="11"/>
      <c r="OQO69" s="11"/>
      <c r="OQP69" s="11"/>
      <c r="OQQ69" s="11"/>
      <c r="OQR69" s="11"/>
      <c r="OQS69" s="11"/>
      <c r="OQT69" s="11"/>
      <c r="OQU69" s="11"/>
      <c r="OQV69" s="11"/>
      <c r="OQW69" s="11"/>
      <c r="OQX69" s="11"/>
      <c r="OQY69" s="11"/>
      <c r="OQZ69" s="11"/>
      <c r="ORA69" s="11"/>
      <c r="ORB69" s="11"/>
      <c r="ORC69" s="11"/>
      <c r="ORD69" s="11"/>
      <c r="ORE69" s="11"/>
      <c r="ORF69" s="11"/>
      <c r="ORG69" s="11"/>
      <c r="ORH69" s="11"/>
      <c r="ORI69" s="11"/>
      <c r="ORJ69" s="11"/>
      <c r="ORK69" s="11"/>
      <c r="ORL69" s="11"/>
      <c r="ORM69" s="11"/>
      <c r="ORN69" s="11"/>
      <c r="ORO69" s="11"/>
      <c r="ORP69" s="11"/>
      <c r="ORQ69" s="11"/>
      <c r="ORR69" s="11"/>
      <c r="ORS69" s="11"/>
      <c r="ORT69" s="11"/>
      <c r="ORU69" s="11"/>
      <c r="ORV69" s="11"/>
      <c r="ORW69" s="11"/>
      <c r="ORX69" s="11"/>
      <c r="ORY69" s="11"/>
      <c r="ORZ69" s="11"/>
      <c r="OSA69" s="11"/>
      <c r="OSB69" s="11"/>
      <c r="OSC69" s="11"/>
      <c r="OSD69" s="11"/>
      <c r="OSE69" s="11"/>
      <c r="OSF69" s="11"/>
      <c r="OSG69" s="11"/>
      <c r="OSH69" s="11"/>
      <c r="OSI69" s="11"/>
      <c r="OSJ69" s="11"/>
      <c r="OSK69" s="11"/>
      <c r="OSL69" s="11"/>
      <c r="OSM69" s="11"/>
      <c r="OSN69" s="11"/>
      <c r="OSO69" s="11"/>
      <c r="OSP69" s="11"/>
      <c r="OSQ69" s="11"/>
      <c r="OSR69" s="11"/>
      <c r="OSS69" s="11"/>
      <c r="OST69" s="11"/>
      <c r="OSU69" s="11"/>
      <c r="OSV69" s="11"/>
      <c r="OSW69" s="11"/>
      <c r="OSX69" s="11"/>
      <c r="OSY69" s="11"/>
      <c r="OSZ69" s="11"/>
      <c r="OTA69" s="11"/>
      <c r="OTB69" s="11"/>
      <c r="OTC69" s="11"/>
      <c r="OTD69" s="11"/>
      <c r="OTE69" s="11"/>
      <c r="OTF69" s="11"/>
      <c r="OTG69" s="11"/>
      <c r="OTH69" s="11"/>
      <c r="OTI69" s="11"/>
      <c r="OTJ69" s="11"/>
      <c r="OTK69" s="11"/>
      <c r="OTL69" s="11"/>
      <c r="OTM69" s="11"/>
      <c r="OTN69" s="11"/>
      <c r="OTO69" s="11"/>
      <c r="OTP69" s="11"/>
      <c r="OTQ69" s="11"/>
      <c r="OTR69" s="11"/>
      <c r="OTS69" s="11"/>
      <c r="OTT69" s="11"/>
      <c r="OTU69" s="11"/>
      <c r="OTV69" s="11"/>
      <c r="OTW69" s="11"/>
      <c r="OTX69" s="11"/>
      <c r="OTY69" s="11"/>
      <c r="OTZ69" s="11"/>
      <c r="OUA69" s="11"/>
      <c r="OUB69" s="11"/>
      <c r="OUC69" s="11"/>
      <c r="OUD69" s="11"/>
      <c r="OUE69" s="11"/>
      <c r="OUF69" s="11"/>
      <c r="OUG69" s="11"/>
      <c r="OUH69" s="11"/>
      <c r="OUI69" s="11"/>
      <c r="OUJ69" s="11"/>
      <c r="OUK69" s="11"/>
      <c r="OUL69" s="11"/>
      <c r="OUM69" s="11"/>
      <c r="OUN69" s="11"/>
      <c r="OUO69" s="11"/>
      <c r="OUP69" s="11"/>
      <c r="OUQ69" s="11"/>
      <c r="OUR69" s="11"/>
      <c r="OUS69" s="11"/>
      <c r="OUT69" s="11"/>
      <c r="OUU69" s="11"/>
      <c r="OUV69" s="11"/>
      <c r="OUW69" s="11"/>
      <c r="OUX69" s="11"/>
      <c r="OUY69" s="11"/>
      <c r="OUZ69" s="11"/>
      <c r="OVA69" s="11"/>
      <c r="OVB69" s="11"/>
      <c r="OVC69" s="11"/>
      <c r="OVD69" s="11"/>
      <c r="OVE69" s="11"/>
      <c r="OVF69" s="11"/>
      <c r="OVG69" s="11"/>
      <c r="OVH69" s="11"/>
      <c r="OVI69" s="11"/>
      <c r="OVJ69" s="11"/>
      <c r="OVK69" s="11"/>
      <c r="OVL69" s="11"/>
      <c r="OVM69" s="11"/>
      <c r="OVN69" s="11"/>
      <c r="OVO69" s="11"/>
      <c r="OVP69" s="11"/>
      <c r="OVQ69" s="11"/>
      <c r="OVR69" s="11"/>
      <c r="OVS69" s="11"/>
      <c r="OVT69" s="11"/>
      <c r="OVU69" s="11"/>
      <c r="OVV69" s="11"/>
      <c r="OVW69" s="11"/>
      <c r="OVX69" s="11"/>
      <c r="OVY69" s="11"/>
      <c r="OVZ69" s="11"/>
      <c r="OWA69" s="11"/>
      <c r="OWB69" s="11"/>
      <c r="OWC69" s="11"/>
      <c r="OWD69" s="11"/>
      <c r="OWE69" s="11"/>
      <c r="OWF69" s="11"/>
      <c r="OWG69" s="11"/>
      <c r="OWH69" s="11"/>
      <c r="OWI69" s="11"/>
      <c r="OWJ69" s="11"/>
      <c r="OWK69" s="11"/>
      <c r="OWL69" s="11"/>
      <c r="OWM69" s="11"/>
      <c r="OWN69" s="11"/>
      <c r="OWO69" s="11"/>
      <c r="OWP69" s="11"/>
      <c r="OWQ69" s="11"/>
      <c r="OWR69" s="11"/>
      <c r="OWS69" s="11"/>
      <c r="OWT69" s="11"/>
      <c r="OWU69" s="11"/>
      <c r="OWV69" s="11"/>
      <c r="OWW69" s="11"/>
      <c r="OWX69" s="11"/>
      <c r="OWY69" s="11"/>
      <c r="OWZ69" s="11"/>
      <c r="OXA69" s="11"/>
      <c r="OXB69" s="11"/>
      <c r="OXC69" s="11"/>
      <c r="OXD69" s="11"/>
      <c r="OXE69" s="11"/>
      <c r="OXF69" s="11"/>
      <c r="OXG69" s="11"/>
      <c r="OXH69" s="11"/>
      <c r="OXI69" s="11"/>
      <c r="OXJ69" s="11"/>
      <c r="OXK69" s="11"/>
      <c r="OXL69" s="11"/>
      <c r="OXM69" s="11"/>
      <c r="OXN69" s="11"/>
      <c r="OXO69" s="11"/>
      <c r="OXP69" s="11"/>
      <c r="OXQ69" s="11"/>
      <c r="OXR69" s="11"/>
      <c r="OXS69" s="11"/>
      <c r="OXT69" s="11"/>
      <c r="OXU69" s="11"/>
      <c r="OXV69" s="11"/>
      <c r="OXW69" s="11"/>
      <c r="OXX69" s="11"/>
      <c r="OXY69" s="11"/>
      <c r="OXZ69" s="11"/>
      <c r="OYA69" s="11"/>
      <c r="OYB69" s="11"/>
      <c r="OYC69" s="11"/>
      <c r="OYD69" s="11"/>
      <c r="OYE69" s="11"/>
      <c r="OYF69" s="11"/>
      <c r="OYG69" s="11"/>
      <c r="OYH69" s="11"/>
      <c r="OYI69" s="11"/>
      <c r="OYJ69" s="11"/>
      <c r="OYK69" s="11"/>
      <c r="OYL69" s="11"/>
      <c r="OYM69" s="11"/>
      <c r="OYN69" s="11"/>
      <c r="OYO69" s="11"/>
      <c r="OYP69" s="11"/>
      <c r="OYQ69" s="11"/>
      <c r="OYR69" s="11"/>
      <c r="OYS69" s="11"/>
      <c r="OYT69" s="11"/>
      <c r="OYU69" s="11"/>
      <c r="OYV69" s="11"/>
      <c r="OYW69" s="11"/>
      <c r="OYX69" s="11"/>
      <c r="OYY69" s="11"/>
      <c r="OYZ69" s="11"/>
      <c r="OZA69" s="11"/>
      <c r="OZB69" s="11"/>
      <c r="OZC69" s="11"/>
      <c r="OZD69" s="11"/>
      <c r="OZE69" s="11"/>
      <c r="OZF69" s="11"/>
      <c r="OZG69" s="11"/>
      <c r="OZH69" s="11"/>
      <c r="OZI69" s="11"/>
      <c r="OZJ69" s="11"/>
      <c r="OZK69" s="11"/>
      <c r="OZL69" s="11"/>
      <c r="OZM69" s="11"/>
      <c r="OZN69" s="11"/>
      <c r="OZO69" s="11"/>
      <c r="OZP69" s="11"/>
      <c r="OZQ69" s="11"/>
      <c r="OZR69" s="11"/>
      <c r="OZS69" s="11"/>
      <c r="OZT69" s="11"/>
      <c r="OZU69" s="11"/>
      <c r="OZV69" s="11"/>
      <c r="OZW69" s="11"/>
      <c r="OZX69" s="11"/>
      <c r="OZY69" s="11"/>
      <c r="OZZ69" s="11"/>
      <c r="PAA69" s="11"/>
      <c r="PAB69" s="11"/>
      <c r="PAC69" s="11"/>
      <c r="PAD69" s="11"/>
      <c r="PAE69" s="11"/>
      <c r="PAF69" s="11"/>
      <c r="PAG69" s="11"/>
      <c r="PAH69" s="11"/>
      <c r="PAI69" s="11"/>
      <c r="PAJ69" s="11"/>
      <c r="PAK69" s="11"/>
      <c r="PAL69" s="11"/>
      <c r="PAM69" s="11"/>
      <c r="PAN69" s="11"/>
      <c r="PAO69" s="11"/>
      <c r="PAP69" s="11"/>
      <c r="PAQ69" s="11"/>
      <c r="PAR69" s="11"/>
      <c r="PAS69" s="11"/>
      <c r="PAT69" s="11"/>
      <c r="PAU69" s="11"/>
      <c r="PAV69" s="11"/>
      <c r="PAW69" s="11"/>
      <c r="PAX69" s="11"/>
      <c r="PAY69" s="11"/>
      <c r="PAZ69" s="11"/>
      <c r="PBA69" s="11"/>
      <c r="PBB69" s="11"/>
      <c r="PBC69" s="11"/>
      <c r="PBD69" s="11"/>
      <c r="PBE69" s="11"/>
      <c r="PBF69" s="11"/>
      <c r="PBG69" s="11"/>
      <c r="PBH69" s="11"/>
      <c r="PBI69" s="11"/>
      <c r="PBJ69" s="11"/>
      <c r="PBK69" s="11"/>
      <c r="PBL69" s="11"/>
      <c r="PBM69" s="11"/>
      <c r="PBN69" s="11"/>
      <c r="PBO69" s="11"/>
      <c r="PBP69" s="11"/>
      <c r="PBQ69" s="11"/>
      <c r="PBR69" s="11"/>
      <c r="PBS69" s="11"/>
      <c r="PBT69" s="11"/>
      <c r="PBU69" s="11"/>
      <c r="PBV69" s="11"/>
      <c r="PBW69" s="11"/>
      <c r="PBX69" s="11"/>
      <c r="PBY69" s="11"/>
      <c r="PBZ69" s="11"/>
      <c r="PCA69" s="11"/>
      <c r="PCB69" s="11"/>
      <c r="PCC69" s="11"/>
      <c r="PCD69" s="11"/>
      <c r="PCE69" s="11"/>
      <c r="PCF69" s="11"/>
      <c r="PCG69" s="11"/>
      <c r="PCH69" s="11"/>
      <c r="PCI69" s="11"/>
      <c r="PCJ69" s="11"/>
      <c r="PCK69" s="11"/>
      <c r="PCL69" s="11"/>
      <c r="PCM69" s="11"/>
      <c r="PCN69" s="11"/>
      <c r="PCO69" s="11"/>
      <c r="PCP69" s="11"/>
      <c r="PCQ69" s="11"/>
      <c r="PCR69" s="11"/>
      <c r="PCS69" s="11"/>
      <c r="PCT69" s="11"/>
      <c r="PCU69" s="11"/>
      <c r="PCV69" s="11"/>
      <c r="PCW69" s="11"/>
      <c r="PCX69" s="11"/>
      <c r="PCY69" s="11"/>
      <c r="PCZ69" s="11"/>
      <c r="PDA69" s="11"/>
      <c r="PDB69" s="11"/>
      <c r="PDC69" s="11"/>
      <c r="PDD69" s="11"/>
      <c r="PDE69" s="11"/>
      <c r="PDF69" s="11"/>
      <c r="PDG69" s="11"/>
      <c r="PDH69" s="11"/>
      <c r="PDI69" s="11"/>
      <c r="PDJ69" s="11"/>
      <c r="PDK69" s="11"/>
      <c r="PDL69" s="11"/>
      <c r="PDM69" s="11"/>
      <c r="PDN69" s="11"/>
      <c r="PDO69" s="11"/>
      <c r="PDP69" s="11"/>
      <c r="PDQ69" s="11"/>
      <c r="PDR69" s="11"/>
      <c r="PDS69" s="11"/>
      <c r="PDT69" s="11"/>
      <c r="PDU69" s="11"/>
      <c r="PDV69" s="11"/>
      <c r="PDW69" s="11"/>
      <c r="PDX69" s="11"/>
      <c r="PDY69" s="11"/>
      <c r="PDZ69" s="11"/>
      <c r="PEA69" s="11"/>
      <c r="PEB69" s="11"/>
      <c r="PEC69" s="11"/>
      <c r="PED69" s="11"/>
      <c r="PEE69" s="11"/>
      <c r="PEF69" s="11"/>
      <c r="PEG69" s="11"/>
      <c r="PEH69" s="11"/>
      <c r="PEI69" s="11"/>
      <c r="PEJ69" s="11"/>
      <c r="PEK69" s="11"/>
      <c r="PEL69" s="11"/>
      <c r="PEM69" s="11"/>
      <c r="PEN69" s="11"/>
      <c r="PEO69" s="11"/>
      <c r="PEP69" s="11"/>
      <c r="PEQ69" s="11"/>
      <c r="PER69" s="11"/>
      <c r="PES69" s="11"/>
      <c r="PET69" s="11"/>
      <c r="PEU69" s="11"/>
      <c r="PEV69" s="11"/>
      <c r="PEW69" s="11"/>
      <c r="PEX69" s="11"/>
      <c r="PEY69" s="11"/>
      <c r="PEZ69" s="11"/>
      <c r="PFA69" s="11"/>
      <c r="PFB69" s="11"/>
      <c r="PFC69" s="11"/>
      <c r="PFD69" s="11"/>
      <c r="PFE69" s="11"/>
      <c r="PFF69" s="11"/>
      <c r="PFG69" s="11"/>
      <c r="PFH69" s="11"/>
      <c r="PFI69" s="11"/>
      <c r="PFJ69" s="11"/>
      <c r="PFK69" s="11"/>
      <c r="PFL69" s="11"/>
      <c r="PFM69" s="11"/>
      <c r="PFN69" s="11"/>
      <c r="PFO69" s="11"/>
      <c r="PFP69" s="11"/>
      <c r="PFQ69" s="11"/>
      <c r="PFR69" s="11"/>
      <c r="PFS69" s="11"/>
      <c r="PFT69" s="11"/>
      <c r="PFU69" s="11"/>
      <c r="PFV69" s="11"/>
      <c r="PFW69" s="11"/>
      <c r="PFX69" s="11"/>
      <c r="PFY69" s="11"/>
      <c r="PFZ69" s="11"/>
      <c r="PGA69" s="11"/>
      <c r="PGB69" s="11"/>
      <c r="PGC69" s="11"/>
      <c r="PGD69" s="11"/>
      <c r="PGE69" s="11"/>
      <c r="PGF69" s="11"/>
      <c r="PGG69" s="11"/>
      <c r="PGH69" s="11"/>
      <c r="PGI69" s="11"/>
      <c r="PGJ69" s="11"/>
      <c r="PGK69" s="11"/>
      <c r="PGL69" s="11"/>
      <c r="PGM69" s="11"/>
      <c r="PGN69" s="11"/>
      <c r="PGO69" s="11"/>
      <c r="PGP69" s="11"/>
      <c r="PGQ69" s="11"/>
      <c r="PGR69" s="11"/>
      <c r="PGS69" s="11"/>
      <c r="PGT69" s="11"/>
      <c r="PGU69" s="11"/>
      <c r="PGV69" s="11"/>
      <c r="PGW69" s="11"/>
      <c r="PGX69" s="11"/>
      <c r="PGY69" s="11"/>
      <c r="PGZ69" s="11"/>
      <c r="PHA69" s="11"/>
      <c r="PHB69" s="11"/>
      <c r="PHC69" s="11"/>
      <c r="PHD69" s="11"/>
      <c r="PHE69" s="11"/>
      <c r="PHF69" s="11"/>
      <c r="PHG69" s="11"/>
      <c r="PHH69" s="11"/>
      <c r="PHI69" s="11"/>
      <c r="PHJ69" s="11"/>
      <c r="PHK69" s="11"/>
      <c r="PHL69" s="11"/>
      <c r="PHM69" s="11"/>
      <c r="PHN69" s="11"/>
      <c r="PHO69" s="11"/>
      <c r="PHP69" s="11"/>
      <c r="PHQ69" s="11"/>
      <c r="PHR69" s="11"/>
      <c r="PHS69" s="11"/>
      <c r="PHT69" s="11"/>
      <c r="PHU69" s="11"/>
      <c r="PHV69" s="11"/>
      <c r="PHW69" s="11"/>
      <c r="PHX69" s="11"/>
      <c r="PHY69" s="11"/>
      <c r="PHZ69" s="11"/>
      <c r="PIA69" s="11"/>
      <c r="PIB69" s="11"/>
      <c r="PIC69" s="11"/>
      <c r="PID69" s="11"/>
      <c r="PIE69" s="11"/>
      <c r="PIF69" s="11"/>
      <c r="PIG69" s="11"/>
      <c r="PIH69" s="11"/>
      <c r="PII69" s="11"/>
      <c r="PIJ69" s="11"/>
      <c r="PIK69" s="11"/>
      <c r="PIL69" s="11"/>
      <c r="PIM69" s="11"/>
      <c r="PIN69" s="11"/>
      <c r="PIO69" s="11"/>
      <c r="PIP69" s="11"/>
      <c r="PIQ69" s="11"/>
      <c r="PIR69" s="11"/>
      <c r="PIS69" s="11"/>
      <c r="PIT69" s="11"/>
      <c r="PIU69" s="11"/>
      <c r="PIV69" s="11"/>
      <c r="PIW69" s="11"/>
      <c r="PIX69" s="11"/>
      <c r="PIY69" s="11"/>
      <c r="PIZ69" s="11"/>
      <c r="PJA69" s="11"/>
      <c r="PJB69" s="11"/>
      <c r="PJC69" s="11"/>
      <c r="PJD69" s="11"/>
      <c r="PJE69" s="11"/>
      <c r="PJF69" s="11"/>
      <c r="PJG69" s="11"/>
      <c r="PJH69" s="11"/>
      <c r="PJI69" s="11"/>
      <c r="PJJ69" s="11"/>
      <c r="PJK69" s="11"/>
      <c r="PJL69" s="11"/>
      <c r="PJM69" s="11"/>
      <c r="PJN69" s="11"/>
      <c r="PJO69" s="11"/>
      <c r="PJP69" s="11"/>
      <c r="PJQ69" s="11"/>
      <c r="PJR69" s="11"/>
      <c r="PJS69" s="11"/>
      <c r="PJT69" s="11"/>
      <c r="PJU69" s="11"/>
      <c r="PJV69" s="11"/>
      <c r="PJW69" s="11"/>
      <c r="PJX69" s="11"/>
      <c r="PJY69" s="11"/>
      <c r="PJZ69" s="11"/>
      <c r="PKA69" s="11"/>
      <c r="PKB69" s="11"/>
      <c r="PKC69" s="11"/>
      <c r="PKD69" s="11"/>
      <c r="PKE69" s="11"/>
      <c r="PKF69" s="11"/>
      <c r="PKG69" s="11"/>
      <c r="PKH69" s="11"/>
      <c r="PKI69" s="11"/>
      <c r="PKJ69" s="11"/>
      <c r="PKK69" s="11"/>
      <c r="PKL69" s="11"/>
      <c r="PKM69" s="11"/>
      <c r="PKN69" s="11"/>
      <c r="PKO69" s="11"/>
      <c r="PKP69" s="11"/>
      <c r="PKQ69" s="11"/>
      <c r="PKR69" s="11"/>
      <c r="PKS69" s="11"/>
      <c r="PKT69" s="11"/>
      <c r="PKU69" s="11"/>
      <c r="PKV69" s="11"/>
      <c r="PKW69" s="11"/>
      <c r="PKX69" s="11"/>
      <c r="PKY69" s="11"/>
      <c r="PKZ69" s="11"/>
      <c r="PLA69" s="11"/>
      <c r="PLB69" s="11"/>
      <c r="PLC69" s="11"/>
      <c r="PLD69" s="11"/>
      <c r="PLE69" s="11"/>
      <c r="PLF69" s="11"/>
      <c r="PLG69" s="11"/>
      <c r="PLH69" s="11"/>
      <c r="PLI69" s="11"/>
      <c r="PLJ69" s="11"/>
      <c r="PLK69" s="11"/>
      <c r="PLL69" s="11"/>
      <c r="PLM69" s="11"/>
      <c r="PLN69" s="11"/>
      <c r="PLO69" s="11"/>
      <c r="PLP69" s="11"/>
      <c r="PLQ69" s="11"/>
      <c r="PLR69" s="11"/>
      <c r="PLS69" s="11"/>
      <c r="PLT69" s="11"/>
      <c r="PLU69" s="11"/>
      <c r="PLV69" s="11"/>
      <c r="PLW69" s="11"/>
      <c r="PLX69" s="11"/>
      <c r="PLY69" s="11"/>
      <c r="PLZ69" s="11"/>
      <c r="PMA69" s="11"/>
      <c r="PMB69" s="11"/>
      <c r="PMC69" s="11"/>
      <c r="PMD69" s="11"/>
      <c r="PME69" s="11"/>
      <c r="PMF69" s="11"/>
      <c r="PMG69" s="11"/>
      <c r="PMH69" s="11"/>
      <c r="PMI69" s="11"/>
      <c r="PMJ69" s="11"/>
      <c r="PMK69" s="11"/>
      <c r="PML69" s="11"/>
      <c r="PMM69" s="11"/>
      <c r="PMN69" s="11"/>
      <c r="PMO69" s="11"/>
      <c r="PMP69" s="11"/>
      <c r="PMQ69" s="11"/>
      <c r="PMR69" s="11"/>
      <c r="PMS69" s="11"/>
      <c r="PMT69" s="11"/>
      <c r="PMU69" s="11"/>
      <c r="PMV69" s="11"/>
      <c r="PMW69" s="11"/>
      <c r="PMX69" s="11"/>
      <c r="PMY69" s="11"/>
      <c r="PMZ69" s="11"/>
      <c r="PNA69" s="11"/>
      <c r="PNB69" s="11"/>
      <c r="PNC69" s="11"/>
      <c r="PND69" s="11"/>
      <c r="PNE69" s="11"/>
      <c r="PNF69" s="11"/>
      <c r="PNG69" s="11"/>
      <c r="PNH69" s="11"/>
      <c r="PNI69" s="11"/>
      <c r="PNJ69" s="11"/>
      <c r="PNK69" s="11"/>
      <c r="PNL69" s="11"/>
      <c r="PNM69" s="11"/>
      <c r="PNN69" s="11"/>
      <c r="PNO69" s="11"/>
      <c r="PNP69" s="11"/>
      <c r="PNQ69" s="11"/>
      <c r="PNR69" s="11"/>
      <c r="PNS69" s="11"/>
      <c r="PNT69" s="11"/>
      <c r="PNU69" s="11"/>
      <c r="PNV69" s="11"/>
      <c r="PNW69" s="11"/>
      <c r="PNX69" s="11"/>
      <c r="PNY69" s="11"/>
      <c r="PNZ69" s="11"/>
      <c r="POA69" s="11"/>
      <c r="POB69" s="11"/>
      <c r="POC69" s="11"/>
      <c r="POD69" s="11"/>
      <c r="POE69" s="11"/>
      <c r="POF69" s="11"/>
      <c r="POG69" s="11"/>
      <c r="POH69" s="11"/>
      <c r="POI69" s="11"/>
      <c r="POJ69" s="11"/>
      <c r="POK69" s="11"/>
      <c r="POL69" s="11"/>
      <c r="POM69" s="11"/>
      <c r="PON69" s="11"/>
      <c r="POO69" s="11"/>
      <c r="POP69" s="11"/>
      <c r="POQ69" s="11"/>
      <c r="POR69" s="11"/>
      <c r="POS69" s="11"/>
      <c r="POT69" s="11"/>
      <c r="POU69" s="11"/>
      <c r="POV69" s="11"/>
      <c r="POW69" s="11"/>
      <c r="POX69" s="11"/>
      <c r="POY69" s="11"/>
      <c r="POZ69" s="11"/>
      <c r="PPA69" s="11"/>
      <c r="PPB69" s="11"/>
      <c r="PPC69" s="11"/>
      <c r="PPD69" s="11"/>
      <c r="PPE69" s="11"/>
      <c r="PPF69" s="11"/>
      <c r="PPG69" s="11"/>
      <c r="PPH69" s="11"/>
      <c r="PPI69" s="11"/>
      <c r="PPJ69" s="11"/>
      <c r="PPK69" s="11"/>
      <c r="PPL69" s="11"/>
      <c r="PPM69" s="11"/>
      <c r="PPN69" s="11"/>
      <c r="PPO69" s="11"/>
      <c r="PPP69" s="11"/>
      <c r="PPQ69" s="11"/>
      <c r="PPR69" s="11"/>
      <c r="PPS69" s="11"/>
      <c r="PPT69" s="11"/>
      <c r="PPU69" s="11"/>
      <c r="PPV69" s="11"/>
      <c r="PPW69" s="11"/>
      <c r="PPX69" s="11"/>
      <c r="PPY69" s="11"/>
      <c r="PPZ69" s="11"/>
      <c r="PQA69" s="11"/>
      <c r="PQB69" s="11"/>
      <c r="PQC69" s="11"/>
      <c r="PQD69" s="11"/>
      <c r="PQE69" s="11"/>
      <c r="PQF69" s="11"/>
      <c r="PQG69" s="11"/>
      <c r="PQH69" s="11"/>
      <c r="PQI69" s="11"/>
      <c r="PQJ69" s="11"/>
      <c r="PQK69" s="11"/>
      <c r="PQL69" s="11"/>
      <c r="PQM69" s="11"/>
      <c r="PQN69" s="11"/>
      <c r="PQO69" s="11"/>
      <c r="PQP69" s="11"/>
      <c r="PQQ69" s="11"/>
      <c r="PQR69" s="11"/>
      <c r="PQS69" s="11"/>
      <c r="PQT69" s="11"/>
      <c r="PQU69" s="11"/>
      <c r="PQV69" s="11"/>
      <c r="PQW69" s="11"/>
      <c r="PQX69" s="11"/>
      <c r="PQY69" s="11"/>
      <c r="PQZ69" s="11"/>
      <c r="PRA69" s="11"/>
      <c r="PRB69" s="11"/>
      <c r="PRC69" s="11"/>
      <c r="PRD69" s="11"/>
      <c r="PRE69" s="11"/>
      <c r="PRF69" s="11"/>
      <c r="PRG69" s="11"/>
      <c r="PRH69" s="11"/>
      <c r="PRI69" s="11"/>
      <c r="PRJ69" s="11"/>
      <c r="PRK69" s="11"/>
      <c r="PRL69" s="11"/>
      <c r="PRM69" s="11"/>
      <c r="PRN69" s="11"/>
      <c r="PRO69" s="11"/>
      <c r="PRP69" s="11"/>
      <c r="PRQ69" s="11"/>
      <c r="PRR69" s="11"/>
      <c r="PRS69" s="11"/>
      <c r="PRT69" s="11"/>
      <c r="PRU69" s="11"/>
      <c r="PRV69" s="11"/>
      <c r="PRW69" s="11"/>
      <c r="PRX69" s="11"/>
      <c r="PRY69" s="11"/>
      <c r="PRZ69" s="11"/>
      <c r="PSA69" s="11"/>
      <c r="PSB69" s="11"/>
      <c r="PSC69" s="11"/>
      <c r="PSD69" s="11"/>
      <c r="PSE69" s="11"/>
      <c r="PSF69" s="11"/>
      <c r="PSG69" s="11"/>
      <c r="PSH69" s="11"/>
      <c r="PSI69" s="11"/>
      <c r="PSJ69" s="11"/>
      <c r="PSK69" s="11"/>
      <c r="PSL69" s="11"/>
      <c r="PSM69" s="11"/>
      <c r="PSN69" s="11"/>
      <c r="PSO69" s="11"/>
      <c r="PSP69" s="11"/>
      <c r="PSQ69" s="11"/>
      <c r="PSR69" s="11"/>
      <c r="PSS69" s="11"/>
      <c r="PST69" s="11"/>
      <c r="PSU69" s="11"/>
      <c r="PSV69" s="11"/>
      <c r="PSW69" s="11"/>
      <c r="PSX69" s="11"/>
      <c r="PSY69" s="11"/>
      <c r="PSZ69" s="11"/>
      <c r="PTA69" s="11"/>
      <c r="PTB69" s="11"/>
      <c r="PTC69" s="11"/>
      <c r="PTD69" s="11"/>
      <c r="PTE69" s="11"/>
      <c r="PTF69" s="11"/>
      <c r="PTG69" s="11"/>
      <c r="PTH69" s="11"/>
      <c r="PTI69" s="11"/>
      <c r="PTJ69" s="11"/>
      <c r="PTK69" s="11"/>
      <c r="PTL69" s="11"/>
      <c r="PTM69" s="11"/>
      <c r="PTN69" s="11"/>
      <c r="PTO69" s="11"/>
      <c r="PTP69" s="11"/>
      <c r="PTQ69" s="11"/>
      <c r="PTR69" s="11"/>
      <c r="PTS69" s="11"/>
      <c r="PTT69" s="11"/>
      <c r="PTU69" s="11"/>
      <c r="PTV69" s="11"/>
      <c r="PTW69" s="11"/>
      <c r="PTX69" s="11"/>
      <c r="PTY69" s="11"/>
      <c r="PTZ69" s="11"/>
      <c r="PUA69" s="11"/>
      <c r="PUB69" s="11"/>
      <c r="PUC69" s="11"/>
      <c r="PUD69" s="11"/>
      <c r="PUE69" s="11"/>
      <c r="PUF69" s="11"/>
      <c r="PUG69" s="11"/>
      <c r="PUH69" s="11"/>
      <c r="PUI69" s="11"/>
      <c r="PUJ69" s="11"/>
      <c r="PUK69" s="11"/>
      <c r="PUL69" s="11"/>
      <c r="PUM69" s="11"/>
      <c r="PUN69" s="11"/>
      <c r="PUO69" s="11"/>
      <c r="PUP69" s="11"/>
      <c r="PUQ69" s="11"/>
      <c r="PUR69" s="11"/>
      <c r="PUS69" s="11"/>
      <c r="PUT69" s="11"/>
      <c r="PUU69" s="11"/>
      <c r="PUV69" s="11"/>
      <c r="PUW69" s="11"/>
      <c r="PUX69" s="11"/>
      <c r="PUY69" s="11"/>
      <c r="PUZ69" s="11"/>
      <c r="PVA69" s="11"/>
      <c r="PVB69" s="11"/>
      <c r="PVC69" s="11"/>
      <c r="PVD69" s="11"/>
      <c r="PVE69" s="11"/>
      <c r="PVF69" s="11"/>
      <c r="PVG69" s="11"/>
      <c r="PVH69" s="11"/>
      <c r="PVI69" s="11"/>
      <c r="PVJ69" s="11"/>
      <c r="PVK69" s="11"/>
      <c r="PVL69" s="11"/>
      <c r="PVM69" s="11"/>
      <c r="PVN69" s="11"/>
      <c r="PVO69" s="11"/>
      <c r="PVP69" s="11"/>
      <c r="PVQ69" s="11"/>
      <c r="PVR69" s="11"/>
      <c r="PVS69" s="11"/>
      <c r="PVT69" s="11"/>
      <c r="PVU69" s="11"/>
      <c r="PVV69" s="11"/>
      <c r="PVW69" s="11"/>
      <c r="PVX69" s="11"/>
      <c r="PVY69" s="11"/>
      <c r="PVZ69" s="11"/>
      <c r="PWA69" s="11"/>
      <c r="PWB69" s="11"/>
      <c r="PWC69" s="11"/>
      <c r="PWD69" s="11"/>
      <c r="PWE69" s="11"/>
      <c r="PWF69" s="11"/>
      <c r="PWG69" s="11"/>
      <c r="PWH69" s="11"/>
      <c r="PWI69" s="11"/>
      <c r="PWJ69" s="11"/>
      <c r="PWK69" s="11"/>
      <c r="PWL69" s="11"/>
      <c r="PWM69" s="11"/>
      <c r="PWN69" s="11"/>
      <c r="PWO69" s="11"/>
      <c r="PWP69" s="11"/>
      <c r="PWQ69" s="11"/>
      <c r="PWR69" s="11"/>
      <c r="PWS69" s="11"/>
      <c r="PWT69" s="11"/>
      <c r="PWU69" s="11"/>
      <c r="PWV69" s="11"/>
      <c r="PWW69" s="11"/>
      <c r="PWX69" s="11"/>
      <c r="PWY69" s="11"/>
      <c r="PWZ69" s="11"/>
      <c r="PXA69" s="11"/>
      <c r="PXB69" s="11"/>
      <c r="PXC69" s="11"/>
      <c r="PXD69" s="11"/>
      <c r="PXE69" s="11"/>
      <c r="PXF69" s="11"/>
      <c r="PXG69" s="11"/>
      <c r="PXH69" s="11"/>
      <c r="PXI69" s="11"/>
      <c r="PXJ69" s="11"/>
      <c r="PXK69" s="11"/>
      <c r="PXL69" s="11"/>
      <c r="PXM69" s="11"/>
      <c r="PXN69" s="11"/>
      <c r="PXO69" s="11"/>
      <c r="PXP69" s="11"/>
      <c r="PXQ69" s="11"/>
      <c r="PXR69" s="11"/>
      <c r="PXS69" s="11"/>
      <c r="PXT69" s="11"/>
      <c r="PXU69" s="11"/>
      <c r="PXV69" s="11"/>
      <c r="PXW69" s="11"/>
      <c r="PXX69" s="11"/>
      <c r="PXY69" s="11"/>
      <c r="PXZ69" s="11"/>
      <c r="PYA69" s="11"/>
      <c r="PYB69" s="11"/>
      <c r="PYC69" s="11"/>
      <c r="PYD69" s="11"/>
      <c r="PYE69" s="11"/>
      <c r="PYF69" s="11"/>
      <c r="PYG69" s="11"/>
      <c r="PYH69" s="11"/>
      <c r="PYI69" s="11"/>
      <c r="PYJ69" s="11"/>
      <c r="PYK69" s="11"/>
      <c r="PYL69" s="11"/>
      <c r="PYM69" s="11"/>
      <c r="PYN69" s="11"/>
      <c r="PYO69" s="11"/>
      <c r="PYP69" s="11"/>
      <c r="PYQ69" s="11"/>
      <c r="PYR69" s="11"/>
      <c r="PYS69" s="11"/>
      <c r="PYT69" s="11"/>
      <c r="PYU69" s="11"/>
      <c r="PYV69" s="11"/>
      <c r="PYW69" s="11"/>
      <c r="PYX69" s="11"/>
      <c r="PYY69" s="11"/>
      <c r="PYZ69" s="11"/>
      <c r="PZA69" s="11"/>
      <c r="PZB69" s="11"/>
      <c r="PZC69" s="11"/>
      <c r="PZD69" s="11"/>
      <c r="PZE69" s="11"/>
      <c r="PZF69" s="11"/>
      <c r="PZG69" s="11"/>
      <c r="PZH69" s="11"/>
      <c r="PZI69" s="11"/>
      <c r="PZJ69" s="11"/>
      <c r="PZK69" s="11"/>
      <c r="PZL69" s="11"/>
      <c r="PZM69" s="11"/>
      <c r="PZN69" s="11"/>
      <c r="PZO69" s="11"/>
      <c r="PZP69" s="11"/>
      <c r="PZQ69" s="11"/>
      <c r="PZR69" s="11"/>
      <c r="PZS69" s="11"/>
      <c r="PZT69" s="11"/>
      <c r="PZU69" s="11"/>
      <c r="PZV69" s="11"/>
      <c r="PZW69" s="11"/>
      <c r="PZX69" s="11"/>
      <c r="PZY69" s="11"/>
      <c r="PZZ69" s="11"/>
      <c r="QAA69" s="11"/>
      <c r="QAB69" s="11"/>
      <c r="QAC69" s="11"/>
      <c r="QAD69" s="11"/>
      <c r="QAE69" s="11"/>
      <c r="QAF69" s="11"/>
      <c r="QAG69" s="11"/>
      <c r="QAH69" s="11"/>
      <c r="QAI69" s="11"/>
      <c r="QAJ69" s="11"/>
      <c r="QAK69" s="11"/>
      <c r="QAL69" s="11"/>
      <c r="QAM69" s="11"/>
      <c r="QAN69" s="11"/>
      <c r="QAO69" s="11"/>
      <c r="QAP69" s="11"/>
      <c r="QAQ69" s="11"/>
      <c r="QAR69" s="11"/>
      <c r="QAS69" s="11"/>
      <c r="QAT69" s="11"/>
      <c r="QAU69" s="11"/>
      <c r="QAV69" s="11"/>
      <c r="QAW69" s="11"/>
      <c r="QAX69" s="11"/>
      <c r="QAY69" s="11"/>
      <c r="QAZ69" s="11"/>
      <c r="QBA69" s="11"/>
      <c r="QBB69" s="11"/>
      <c r="QBC69" s="11"/>
      <c r="QBD69" s="11"/>
      <c r="QBE69" s="11"/>
      <c r="QBF69" s="11"/>
      <c r="QBG69" s="11"/>
      <c r="QBH69" s="11"/>
      <c r="QBI69" s="11"/>
      <c r="QBJ69" s="11"/>
      <c r="QBK69" s="11"/>
      <c r="QBL69" s="11"/>
      <c r="QBM69" s="11"/>
      <c r="QBN69" s="11"/>
      <c r="QBO69" s="11"/>
      <c r="QBP69" s="11"/>
      <c r="QBQ69" s="11"/>
      <c r="QBR69" s="11"/>
      <c r="QBS69" s="11"/>
      <c r="QBT69" s="11"/>
      <c r="QBU69" s="11"/>
      <c r="QBV69" s="11"/>
      <c r="QBW69" s="11"/>
      <c r="QBX69" s="11"/>
      <c r="QBY69" s="11"/>
      <c r="QBZ69" s="11"/>
      <c r="QCA69" s="11"/>
      <c r="QCB69" s="11"/>
      <c r="QCC69" s="11"/>
      <c r="QCD69" s="11"/>
      <c r="QCE69" s="11"/>
      <c r="QCF69" s="11"/>
      <c r="QCG69" s="11"/>
      <c r="QCH69" s="11"/>
      <c r="QCI69" s="11"/>
      <c r="QCJ69" s="11"/>
      <c r="QCK69" s="11"/>
      <c r="QCL69" s="11"/>
      <c r="QCM69" s="11"/>
      <c r="QCN69" s="11"/>
      <c r="QCO69" s="11"/>
      <c r="QCP69" s="11"/>
      <c r="QCQ69" s="11"/>
      <c r="QCR69" s="11"/>
      <c r="QCS69" s="11"/>
      <c r="QCT69" s="11"/>
      <c r="QCU69" s="11"/>
      <c r="QCV69" s="11"/>
      <c r="QCW69" s="11"/>
      <c r="QCX69" s="11"/>
      <c r="QCY69" s="11"/>
      <c r="QCZ69" s="11"/>
      <c r="QDA69" s="11"/>
      <c r="QDB69" s="11"/>
      <c r="QDC69" s="11"/>
      <c r="QDD69" s="11"/>
      <c r="QDE69" s="11"/>
      <c r="QDF69" s="11"/>
      <c r="QDG69" s="11"/>
      <c r="QDH69" s="11"/>
      <c r="QDI69" s="11"/>
      <c r="QDJ69" s="11"/>
      <c r="QDK69" s="11"/>
      <c r="QDL69" s="11"/>
      <c r="QDM69" s="11"/>
      <c r="QDN69" s="11"/>
      <c r="QDO69" s="11"/>
      <c r="QDP69" s="11"/>
      <c r="QDQ69" s="11"/>
      <c r="QDR69" s="11"/>
      <c r="QDS69" s="11"/>
      <c r="QDT69" s="11"/>
      <c r="QDU69" s="11"/>
      <c r="QDV69" s="11"/>
      <c r="QDW69" s="11"/>
      <c r="QDX69" s="11"/>
      <c r="QDY69" s="11"/>
      <c r="QDZ69" s="11"/>
      <c r="QEA69" s="11"/>
      <c r="QEB69" s="11"/>
      <c r="QEC69" s="11"/>
      <c r="QED69" s="11"/>
      <c r="QEE69" s="11"/>
      <c r="QEF69" s="11"/>
      <c r="QEG69" s="11"/>
      <c r="QEH69" s="11"/>
      <c r="QEI69" s="11"/>
      <c r="QEJ69" s="11"/>
      <c r="QEK69" s="11"/>
      <c r="QEL69" s="11"/>
      <c r="QEM69" s="11"/>
      <c r="QEN69" s="11"/>
      <c r="QEO69" s="11"/>
      <c r="QEP69" s="11"/>
      <c r="QEQ69" s="11"/>
      <c r="QER69" s="11"/>
      <c r="QES69" s="11"/>
      <c r="QET69" s="11"/>
      <c r="QEU69" s="11"/>
      <c r="QEV69" s="11"/>
      <c r="QEW69" s="11"/>
      <c r="QEX69" s="11"/>
      <c r="QEY69" s="11"/>
      <c r="QEZ69" s="11"/>
      <c r="QFA69" s="11"/>
      <c r="QFB69" s="11"/>
      <c r="QFC69" s="11"/>
      <c r="QFD69" s="11"/>
      <c r="QFE69" s="11"/>
      <c r="QFF69" s="11"/>
      <c r="QFG69" s="11"/>
      <c r="QFH69" s="11"/>
      <c r="QFI69" s="11"/>
      <c r="QFJ69" s="11"/>
      <c r="QFK69" s="11"/>
      <c r="QFL69" s="11"/>
      <c r="QFM69" s="11"/>
      <c r="QFN69" s="11"/>
      <c r="QFO69" s="11"/>
      <c r="QFP69" s="11"/>
      <c r="QFQ69" s="11"/>
      <c r="QFR69" s="11"/>
      <c r="QFS69" s="11"/>
      <c r="QFT69" s="11"/>
      <c r="QFU69" s="11"/>
      <c r="QFV69" s="11"/>
      <c r="QFW69" s="11"/>
      <c r="QFX69" s="11"/>
      <c r="QFY69" s="11"/>
      <c r="QFZ69" s="11"/>
      <c r="QGA69" s="11"/>
      <c r="QGB69" s="11"/>
      <c r="QGC69" s="11"/>
      <c r="QGD69" s="11"/>
      <c r="QGE69" s="11"/>
      <c r="QGF69" s="11"/>
      <c r="QGG69" s="11"/>
      <c r="QGH69" s="11"/>
      <c r="QGI69" s="11"/>
      <c r="QGJ69" s="11"/>
      <c r="QGK69" s="11"/>
      <c r="QGL69" s="11"/>
      <c r="QGM69" s="11"/>
      <c r="QGN69" s="11"/>
      <c r="QGO69" s="11"/>
      <c r="QGP69" s="11"/>
      <c r="QGQ69" s="11"/>
      <c r="QGR69" s="11"/>
      <c r="QGS69" s="11"/>
      <c r="QGT69" s="11"/>
      <c r="QGU69" s="11"/>
      <c r="QGV69" s="11"/>
      <c r="QGW69" s="11"/>
      <c r="QGX69" s="11"/>
      <c r="QGY69" s="11"/>
      <c r="QGZ69" s="11"/>
      <c r="QHA69" s="11"/>
      <c r="QHB69" s="11"/>
      <c r="QHC69" s="11"/>
      <c r="QHD69" s="11"/>
      <c r="QHE69" s="11"/>
      <c r="QHF69" s="11"/>
      <c r="QHG69" s="11"/>
      <c r="QHH69" s="11"/>
      <c r="QHI69" s="11"/>
      <c r="QHJ69" s="11"/>
      <c r="QHK69" s="11"/>
      <c r="QHL69" s="11"/>
      <c r="QHM69" s="11"/>
      <c r="QHN69" s="11"/>
      <c r="QHO69" s="11"/>
      <c r="QHP69" s="11"/>
      <c r="QHQ69" s="11"/>
      <c r="QHR69" s="11"/>
      <c r="QHS69" s="11"/>
      <c r="QHT69" s="11"/>
      <c r="QHU69" s="11"/>
      <c r="QHV69" s="11"/>
      <c r="QHW69" s="11"/>
      <c r="QHX69" s="11"/>
      <c r="QHY69" s="11"/>
      <c r="QHZ69" s="11"/>
      <c r="QIA69" s="11"/>
      <c r="QIB69" s="11"/>
      <c r="QIC69" s="11"/>
      <c r="QID69" s="11"/>
      <c r="QIE69" s="11"/>
      <c r="QIF69" s="11"/>
      <c r="QIG69" s="11"/>
      <c r="QIH69" s="11"/>
      <c r="QII69" s="11"/>
      <c r="QIJ69" s="11"/>
      <c r="QIK69" s="11"/>
      <c r="QIL69" s="11"/>
      <c r="QIM69" s="11"/>
      <c r="QIN69" s="11"/>
      <c r="QIO69" s="11"/>
      <c r="QIP69" s="11"/>
      <c r="QIQ69" s="11"/>
      <c r="QIR69" s="11"/>
      <c r="QIS69" s="11"/>
      <c r="QIT69" s="11"/>
      <c r="QIU69" s="11"/>
      <c r="QIV69" s="11"/>
      <c r="QIW69" s="11"/>
      <c r="QIX69" s="11"/>
      <c r="QIY69" s="11"/>
      <c r="QIZ69" s="11"/>
      <c r="QJA69" s="11"/>
      <c r="QJB69" s="11"/>
      <c r="QJC69" s="11"/>
      <c r="QJD69" s="11"/>
      <c r="QJE69" s="11"/>
      <c r="QJF69" s="11"/>
      <c r="QJG69" s="11"/>
      <c r="QJH69" s="11"/>
      <c r="QJI69" s="11"/>
      <c r="QJJ69" s="11"/>
      <c r="QJK69" s="11"/>
      <c r="QJL69" s="11"/>
      <c r="QJM69" s="11"/>
      <c r="QJN69" s="11"/>
      <c r="QJO69" s="11"/>
      <c r="QJP69" s="11"/>
      <c r="QJQ69" s="11"/>
      <c r="QJR69" s="11"/>
      <c r="QJS69" s="11"/>
      <c r="QJT69" s="11"/>
      <c r="QJU69" s="11"/>
      <c r="QJV69" s="11"/>
      <c r="QJW69" s="11"/>
      <c r="QJX69" s="11"/>
      <c r="QJY69" s="11"/>
      <c r="QJZ69" s="11"/>
      <c r="QKA69" s="11"/>
      <c r="QKB69" s="11"/>
      <c r="QKC69" s="11"/>
      <c r="QKD69" s="11"/>
      <c r="QKE69" s="11"/>
      <c r="QKF69" s="11"/>
      <c r="QKG69" s="11"/>
      <c r="QKH69" s="11"/>
      <c r="QKI69" s="11"/>
      <c r="QKJ69" s="11"/>
      <c r="QKK69" s="11"/>
      <c r="QKL69" s="11"/>
      <c r="QKM69" s="11"/>
      <c r="QKN69" s="11"/>
      <c r="QKO69" s="11"/>
      <c r="QKP69" s="11"/>
      <c r="QKQ69" s="11"/>
      <c r="QKR69" s="11"/>
      <c r="QKS69" s="11"/>
      <c r="QKT69" s="11"/>
      <c r="QKU69" s="11"/>
      <c r="QKV69" s="11"/>
      <c r="QKW69" s="11"/>
      <c r="QKX69" s="11"/>
      <c r="QKY69" s="11"/>
      <c r="QKZ69" s="11"/>
      <c r="QLA69" s="11"/>
      <c r="QLB69" s="11"/>
      <c r="QLC69" s="11"/>
      <c r="QLD69" s="11"/>
      <c r="QLE69" s="11"/>
      <c r="QLF69" s="11"/>
      <c r="QLG69" s="11"/>
      <c r="QLH69" s="11"/>
      <c r="QLI69" s="11"/>
      <c r="QLJ69" s="11"/>
      <c r="QLK69" s="11"/>
      <c r="QLL69" s="11"/>
      <c r="QLM69" s="11"/>
      <c r="QLN69" s="11"/>
      <c r="QLO69" s="11"/>
      <c r="QLP69" s="11"/>
      <c r="QLQ69" s="11"/>
      <c r="QLR69" s="11"/>
      <c r="QLS69" s="11"/>
      <c r="QLT69" s="11"/>
      <c r="QLU69" s="11"/>
      <c r="QLV69" s="11"/>
      <c r="QLW69" s="11"/>
      <c r="QLX69" s="11"/>
      <c r="QLY69" s="11"/>
      <c r="QLZ69" s="11"/>
      <c r="QMA69" s="11"/>
      <c r="QMB69" s="11"/>
      <c r="QMC69" s="11"/>
      <c r="QMD69" s="11"/>
      <c r="QME69" s="11"/>
      <c r="QMF69" s="11"/>
      <c r="QMG69" s="11"/>
      <c r="QMH69" s="11"/>
      <c r="QMI69" s="11"/>
      <c r="QMJ69" s="11"/>
      <c r="QMK69" s="11"/>
      <c r="QML69" s="11"/>
      <c r="QMM69" s="11"/>
      <c r="QMN69" s="11"/>
      <c r="QMO69" s="11"/>
      <c r="QMP69" s="11"/>
      <c r="QMQ69" s="11"/>
      <c r="QMR69" s="11"/>
      <c r="QMS69" s="11"/>
      <c r="QMT69" s="11"/>
      <c r="QMU69" s="11"/>
      <c r="QMV69" s="11"/>
      <c r="QMW69" s="11"/>
      <c r="QMX69" s="11"/>
      <c r="QMY69" s="11"/>
      <c r="QMZ69" s="11"/>
      <c r="QNA69" s="11"/>
      <c r="QNB69" s="11"/>
      <c r="QNC69" s="11"/>
      <c r="QND69" s="11"/>
      <c r="QNE69" s="11"/>
      <c r="QNF69" s="11"/>
      <c r="QNG69" s="11"/>
      <c r="QNH69" s="11"/>
      <c r="QNI69" s="11"/>
      <c r="QNJ69" s="11"/>
      <c r="QNK69" s="11"/>
      <c r="QNL69" s="11"/>
      <c r="QNM69" s="11"/>
      <c r="QNN69" s="11"/>
      <c r="QNO69" s="11"/>
      <c r="QNP69" s="11"/>
      <c r="QNQ69" s="11"/>
      <c r="QNR69" s="11"/>
      <c r="QNS69" s="11"/>
      <c r="QNT69" s="11"/>
      <c r="QNU69" s="11"/>
      <c r="QNV69" s="11"/>
      <c r="QNW69" s="11"/>
      <c r="QNX69" s="11"/>
      <c r="QNY69" s="11"/>
      <c r="QNZ69" s="11"/>
      <c r="QOA69" s="11"/>
      <c r="QOB69" s="11"/>
      <c r="QOC69" s="11"/>
      <c r="QOD69" s="11"/>
      <c r="QOE69" s="11"/>
      <c r="QOF69" s="11"/>
      <c r="QOG69" s="11"/>
      <c r="QOH69" s="11"/>
      <c r="QOI69" s="11"/>
      <c r="QOJ69" s="11"/>
      <c r="QOK69" s="11"/>
      <c r="QOL69" s="11"/>
      <c r="QOM69" s="11"/>
      <c r="QON69" s="11"/>
      <c r="QOO69" s="11"/>
      <c r="QOP69" s="11"/>
      <c r="QOQ69" s="11"/>
      <c r="QOR69" s="11"/>
      <c r="QOS69" s="11"/>
      <c r="QOT69" s="11"/>
      <c r="QOU69" s="11"/>
      <c r="QOV69" s="11"/>
      <c r="QOW69" s="11"/>
      <c r="QOX69" s="11"/>
      <c r="QOY69" s="11"/>
      <c r="QOZ69" s="11"/>
      <c r="QPA69" s="11"/>
      <c r="QPB69" s="11"/>
      <c r="QPC69" s="11"/>
      <c r="QPD69" s="11"/>
      <c r="QPE69" s="11"/>
      <c r="QPF69" s="11"/>
      <c r="QPG69" s="11"/>
      <c r="QPH69" s="11"/>
      <c r="QPI69" s="11"/>
      <c r="QPJ69" s="11"/>
      <c r="QPK69" s="11"/>
      <c r="QPL69" s="11"/>
      <c r="QPM69" s="11"/>
      <c r="QPN69" s="11"/>
      <c r="QPO69" s="11"/>
      <c r="QPP69" s="11"/>
      <c r="QPQ69" s="11"/>
      <c r="QPR69" s="11"/>
      <c r="QPS69" s="11"/>
      <c r="QPT69" s="11"/>
      <c r="QPU69" s="11"/>
      <c r="QPV69" s="11"/>
      <c r="QPW69" s="11"/>
      <c r="QPX69" s="11"/>
      <c r="QPY69" s="11"/>
      <c r="QPZ69" s="11"/>
      <c r="QQA69" s="11"/>
      <c r="QQB69" s="11"/>
      <c r="QQC69" s="11"/>
      <c r="QQD69" s="11"/>
      <c r="QQE69" s="11"/>
      <c r="QQF69" s="11"/>
      <c r="QQG69" s="11"/>
      <c r="QQH69" s="11"/>
      <c r="QQI69" s="11"/>
      <c r="QQJ69" s="11"/>
      <c r="QQK69" s="11"/>
      <c r="QQL69" s="11"/>
      <c r="QQM69" s="11"/>
      <c r="QQN69" s="11"/>
      <c r="QQO69" s="11"/>
      <c r="QQP69" s="11"/>
      <c r="QQQ69" s="11"/>
      <c r="QQR69" s="11"/>
      <c r="QQS69" s="11"/>
      <c r="QQT69" s="11"/>
      <c r="QQU69" s="11"/>
      <c r="QQV69" s="11"/>
      <c r="QQW69" s="11"/>
      <c r="QQX69" s="11"/>
      <c r="QQY69" s="11"/>
      <c r="QQZ69" s="11"/>
      <c r="QRA69" s="11"/>
      <c r="QRB69" s="11"/>
      <c r="QRC69" s="11"/>
      <c r="QRD69" s="11"/>
      <c r="QRE69" s="11"/>
      <c r="QRF69" s="11"/>
      <c r="QRG69" s="11"/>
      <c r="QRH69" s="11"/>
      <c r="QRI69" s="11"/>
      <c r="QRJ69" s="11"/>
      <c r="QRK69" s="11"/>
      <c r="QRL69" s="11"/>
      <c r="QRM69" s="11"/>
      <c r="QRN69" s="11"/>
      <c r="QRO69" s="11"/>
      <c r="QRP69" s="11"/>
      <c r="QRQ69" s="11"/>
      <c r="QRR69" s="11"/>
      <c r="QRS69" s="11"/>
      <c r="QRT69" s="11"/>
      <c r="QRU69" s="11"/>
      <c r="QRV69" s="11"/>
      <c r="QRW69" s="11"/>
      <c r="QRX69" s="11"/>
      <c r="QRY69" s="11"/>
      <c r="QRZ69" s="11"/>
      <c r="QSA69" s="11"/>
      <c r="QSB69" s="11"/>
      <c r="QSC69" s="11"/>
      <c r="QSD69" s="11"/>
      <c r="QSE69" s="11"/>
      <c r="QSF69" s="11"/>
      <c r="QSG69" s="11"/>
      <c r="QSH69" s="11"/>
      <c r="QSI69" s="11"/>
      <c r="QSJ69" s="11"/>
      <c r="QSK69" s="11"/>
      <c r="QSL69" s="11"/>
      <c r="QSM69" s="11"/>
      <c r="QSN69" s="11"/>
      <c r="QSO69" s="11"/>
      <c r="QSP69" s="11"/>
      <c r="QSQ69" s="11"/>
      <c r="QSR69" s="11"/>
      <c r="QSS69" s="11"/>
      <c r="QST69" s="11"/>
      <c r="QSU69" s="11"/>
      <c r="QSV69" s="11"/>
      <c r="QSW69" s="11"/>
      <c r="QSX69" s="11"/>
      <c r="QSY69" s="11"/>
      <c r="QSZ69" s="11"/>
      <c r="QTA69" s="11"/>
      <c r="QTB69" s="11"/>
      <c r="QTC69" s="11"/>
      <c r="QTD69" s="11"/>
      <c r="QTE69" s="11"/>
      <c r="QTF69" s="11"/>
      <c r="QTG69" s="11"/>
      <c r="QTH69" s="11"/>
      <c r="QTI69" s="11"/>
      <c r="QTJ69" s="11"/>
      <c r="QTK69" s="11"/>
      <c r="QTL69" s="11"/>
      <c r="QTM69" s="11"/>
      <c r="QTN69" s="11"/>
      <c r="QTO69" s="11"/>
      <c r="QTP69" s="11"/>
      <c r="QTQ69" s="11"/>
      <c r="QTR69" s="11"/>
      <c r="QTS69" s="11"/>
      <c r="QTT69" s="11"/>
      <c r="QTU69" s="11"/>
      <c r="QTV69" s="11"/>
      <c r="QTW69" s="11"/>
      <c r="QTX69" s="11"/>
      <c r="QTY69" s="11"/>
      <c r="QTZ69" s="11"/>
      <c r="QUA69" s="11"/>
      <c r="QUB69" s="11"/>
      <c r="QUC69" s="11"/>
      <c r="QUD69" s="11"/>
      <c r="QUE69" s="11"/>
      <c r="QUF69" s="11"/>
      <c r="QUG69" s="11"/>
      <c r="QUH69" s="11"/>
      <c r="QUI69" s="11"/>
      <c r="QUJ69" s="11"/>
      <c r="QUK69" s="11"/>
      <c r="QUL69" s="11"/>
      <c r="QUM69" s="11"/>
      <c r="QUN69" s="11"/>
      <c r="QUO69" s="11"/>
      <c r="QUP69" s="11"/>
      <c r="QUQ69" s="11"/>
      <c r="QUR69" s="11"/>
      <c r="QUS69" s="11"/>
      <c r="QUT69" s="11"/>
      <c r="QUU69" s="11"/>
      <c r="QUV69" s="11"/>
      <c r="QUW69" s="11"/>
      <c r="QUX69" s="11"/>
      <c r="QUY69" s="11"/>
      <c r="QUZ69" s="11"/>
      <c r="QVA69" s="11"/>
      <c r="QVB69" s="11"/>
      <c r="QVC69" s="11"/>
      <c r="QVD69" s="11"/>
      <c r="QVE69" s="11"/>
      <c r="QVF69" s="11"/>
      <c r="QVG69" s="11"/>
      <c r="QVH69" s="11"/>
      <c r="QVI69" s="11"/>
      <c r="QVJ69" s="11"/>
      <c r="QVK69" s="11"/>
      <c r="QVL69" s="11"/>
      <c r="QVM69" s="11"/>
      <c r="QVN69" s="11"/>
      <c r="QVO69" s="11"/>
      <c r="QVP69" s="11"/>
      <c r="QVQ69" s="11"/>
      <c r="QVR69" s="11"/>
      <c r="QVS69" s="11"/>
      <c r="QVT69" s="11"/>
      <c r="QVU69" s="11"/>
      <c r="QVV69" s="11"/>
      <c r="QVW69" s="11"/>
      <c r="QVX69" s="11"/>
      <c r="QVY69" s="11"/>
      <c r="QVZ69" s="11"/>
      <c r="QWA69" s="11"/>
      <c r="QWB69" s="11"/>
      <c r="QWC69" s="11"/>
      <c r="QWD69" s="11"/>
      <c r="QWE69" s="11"/>
      <c r="QWF69" s="11"/>
      <c r="QWG69" s="11"/>
      <c r="QWH69" s="11"/>
      <c r="QWI69" s="11"/>
      <c r="QWJ69" s="11"/>
      <c r="QWK69" s="11"/>
      <c r="QWL69" s="11"/>
      <c r="QWM69" s="11"/>
      <c r="QWN69" s="11"/>
      <c r="QWO69" s="11"/>
      <c r="QWP69" s="11"/>
      <c r="QWQ69" s="11"/>
      <c r="QWR69" s="11"/>
      <c r="QWS69" s="11"/>
      <c r="QWT69" s="11"/>
      <c r="QWU69" s="11"/>
      <c r="QWV69" s="11"/>
      <c r="QWW69" s="11"/>
      <c r="QWX69" s="11"/>
      <c r="QWY69" s="11"/>
      <c r="QWZ69" s="11"/>
      <c r="QXA69" s="11"/>
      <c r="QXB69" s="11"/>
      <c r="QXC69" s="11"/>
      <c r="QXD69" s="11"/>
      <c r="QXE69" s="11"/>
      <c r="QXF69" s="11"/>
      <c r="QXG69" s="11"/>
      <c r="QXH69" s="11"/>
      <c r="QXI69" s="11"/>
      <c r="QXJ69" s="11"/>
      <c r="QXK69" s="11"/>
      <c r="QXL69" s="11"/>
      <c r="QXM69" s="11"/>
      <c r="QXN69" s="11"/>
      <c r="QXO69" s="11"/>
      <c r="QXP69" s="11"/>
      <c r="QXQ69" s="11"/>
      <c r="QXR69" s="11"/>
      <c r="QXS69" s="11"/>
      <c r="QXT69" s="11"/>
      <c r="QXU69" s="11"/>
      <c r="QXV69" s="11"/>
      <c r="QXW69" s="11"/>
      <c r="QXX69" s="11"/>
      <c r="QXY69" s="11"/>
      <c r="QXZ69" s="11"/>
      <c r="QYA69" s="11"/>
      <c r="QYB69" s="11"/>
      <c r="QYC69" s="11"/>
      <c r="QYD69" s="11"/>
      <c r="QYE69" s="11"/>
      <c r="QYF69" s="11"/>
      <c r="QYG69" s="11"/>
      <c r="QYH69" s="11"/>
      <c r="QYI69" s="11"/>
      <c r="QYJ69" s="11"/>
      <c r="QYK69" s="11"/>
      <c r="QYL69" s="11"/>
      <c r="QYM69" s="11"/>
      <c r="QYN69" s="11"/>
      <c r="QYO69" s="11"/>
      <c r="QYP69" s="11"/>
      <c r="QYQ69" s="11"/>
      <c r="QYR69" s="11"/>
      <c r="QYS69" s="11"/>
      <c r="QYT69" s="11"/>
      <c r="QYU69" s="11"/>
      <c r="QYV69" s="11"/>
      <c r="QYW69" s="11"/>
      <c r="QYX69" s="11"/>
      <c r="QYY69" s="11"/>
      <c r="QYZ69" s="11"/>
      <c r="QZA69" s="11"/>
      <c r="QZB69" s="11"/>
      <c r="QZC69" s="11"/>
      <c r="QZD69" s="11"/>
      <c r="QZE69" s="11"/>
      <c r="QZF69" s="11"/>
      <c r="QZG69" s="11"/>
      <c r="QZH69" s="11"/>
      <c r="QZI69" s="11"/>
      <c r="QZJ69" s="11"/>
      <c r="QZK69" s="11"/>
      <c r="QZL69" s="11"/>
      <c r="QZM69" s="11"/>
      <c r="QZN69" s="11"/>
      <c r="QZO69" s="11"/>
      <c r="QZP69" s="11"/>
      <c r="QZQ69" s="11"/>
      <c r="QZR69" s="11"/>
      <c r="QZS69" s="11"/>
      <c r="QZT69" s="11"/>
      <c r="QZU69" s="11"/>
      <c r="QZV69" s="11"/>
      <c r="QZW69" s="11"/>
      <c r="QZX69" s="11"/>
      <c r="QZY69" s="11"/>
      <c r="QZZ69" s="11"/>
      <c r="RAA69" s="11"/>
      <c r="RAB69" s="11"/>
      <c r="RAC69" s="11"/>
      <c r="RAD69" s="11"/>
      <c r="RAE69" s="11"/>
      <c r="RAF69" s="11"/>
      <c r="RAG69" s="11"/>
      <c r="RAH69" s="11"/>
      <c r="RAI69" s="11"/>
      <c r="RAJ69" s="11"/>
      <c r="RAK69" s="11"/>
      <c r="RAL69" s="11"/>
      <c r="RAM69" s="11"/>
      <c r="RAN69" s="11"/>
      <c r="RAO69" s="11"/>
      <c r="RAP69" s="11"/>
      <c r="RAQ69" s="11"/>
      <c r="RAR69" s="11"/>
      <c r="RAS69" s="11"/>
      <c r="RAT69" s="11"/>
      <c r="RAU69" s="11"/>
      <c r="RAV69" s="11"/>
      <c r="RAW69" s="11"/>
      <c r="RAX69" s="11"/>
      <c r="RAY69" s="11"/>
      <c r="RAZ69" s="11"/>
      <c r="RBA69" s="11"/>
      <c r="RBB69" s="11"/>
      <c r="RBC69" s="11"/>
      <c r="RBD69" s="11"/>
      <c r="RBE69" s="11"/>
      <c r="RBF69" s="11"/>
      <c r="RBG69" s="11"/>
      <c r="RBH69" s="11"/>
      <c r="RBI69" s="11"/>
      <c r="RBJ69" s="11"/>
      <c r="RBK69" s="11"/>
      <c r="RBL69" s="11"/>
      <c r="RBM69" s="11"/>
      <c r="RBN69" s="11"/>
      <c r="RBO69" s="11"/>
      <c r="RBP69" s="11"/>
      <c r="RBQ69" s="11"/>
      <c r="RBR69" s="11"/>
      <c r="RBS69" s="11"/>
      <c r="RBT69" s="11"/>
      <c r="RBU69" s="11"/>
      <c r="RBV69" s="11"/>
      <c r="RBW69" s="11"/>
      <c r="RBX69" s="11"/>
      <c r="RBY69" s="11"/>
      <c r="RBZ69" s="11"/>
      <c r="RCA69" s="11"/>
      <c r="RCB69" s="11"/>
      <c r="RCC69" s="11"/>
      <c r="RCD69" s="11"/>
      <c r="RCE69" s="11"/>
      <c r="RCF69" s="11"/>
      <c r="RCG69" s="11"/>
      <c r="RCH69" s="11"/>
      <c r="RCI69" s="11"/>
      <c r="RCJ69" s="11"/>
      <c r="RCK69" s="11"/>
      <c r="RCL69" s="11"/>
      <c r="RCM69" s="11"/>
      <c r="RCN69" s="11"/>
      <c r="RCO69" s="11"/>
      <c r="RCP69" s="11"/>
      <c r="RCQ69" s="11"/>
      <c r="RCR69" s="11"/>
      <c r="RCS69" s="11"/>
      <c r="RCT69" s="11"/>
      <c r="RCU69" s="11"/>
      <c r="RCV69" s="11"/>
      <c r="RCW69" s="11"/>
      <c r="RCX69" s="11"/>
      <c r="RCY69" s="11"/>
      <c r="RCZ69" s="11"/>
      <c r="RDA69" s="11"/>
      <c r="RDB69" s="11"/>
      <c r="RDC69" s="11"/>
      <c r="RDD69" s="11"/>
      <c r="RDE69" s="11"/>
      <c r="RDF69" s="11"/>
      <c r="RDG69" s="11"/>
      <c r="RDH69" s="11"/>
      <c r="RDI69" s="11"/>
      <c r="RDJ69" s="11"/>
      <c r="RDK69" s="11"/>
      <c r="RDL69" s="11"/>
      <c r="RDM69" s="11"/>
      <c r="RDN69" s="11"/>
      <c r="RDO69" s="11"/>
      <c r="RDP69" s="11"/>
      <c r="RDQ69" s="11"/>
      <c r="RDR69" s="11"/>
      <c r="RDS69" s="11"/>
      <c r="RDT69" s="11"/>
      <c r="RDU69" s="11"/>
      <c r="RDV69" s="11"/>
      <c r="RDW69" s="11"/>
      <c r="RDX69" s="11"/>
      <c r="RDY69" s="11"/>
      <c r="RDZ69" s="11"/>
      <c r="REA69" s="11"/>
      <c r="REB69" s="11"/>
      <c r="REC69" s="11"/>
      <c r="RED69" s="11"/>
      <c r="REE69" s="11"/>
      <c r="REF69" s="11"/>
      <c r="REG69" s="11"/>
      <c r="REH69" s="11"/>
      <c r="REI69" s="11"/>
      <c r="REJ69" s="11"/>
      <c r="REK69" s="11"/>
      <c r="REL69" s="11"/>
      <c r="REM69" s="11"/>
      <c r="REN69" s="11"/>
      <c r="REO69" s="11"/>
      <c r="REP69" s="11"/>
      <c r="REQ69" s="11"/>
      <c r="RER69" s="11"/>
      <c r="RES69" s="11"/>
      <c r="RET69" s="11"/>
      <c r="REU69" s="11"/>
      <c r="REV69" s="11"/>
      <c r="REW69" s="11"/>
      <c r="REX69" s="11"/>
      <c r="REY69" s="11"/>
      <c r="REZ69" s="11"/>
      <c r="RFA69" s="11"/>
      <c r="RFB69" s="11"/>
      <c r="RFC69" s="11"/>
      <c r="RFD69" s="11"/>
      <c r="RFE69" s="11"/>
      <c r="RFF69" s="11"/>
      <c r="RFG69" s="11"/>
      <c r="RFH69" s="11"/>
      <c r="RFI69" s="11"/>
      <c r="RFJ69" s="11"/>
      <c r="RFK69" s="11"/>
      <c r="RFL69" s="11"/>
      <c r="RFM69" s="11"/>
      <c r="RFN69" s="11"/>
      <c r="RFO69" s="11"/>
      <c r="RFP69" s="11"/>
      <c r="RFQ69" s="11"/>
      <c r="RFR69" s="11"/>
      <c r="RFS69" s="11"/>
      <c r="RFT69" s="11"/>
      <c r="RFU69" s="11"/>
      <c r="RFV69" s="11"/>
      <c r="RFW69" s="11"/>
      <c r="RFX69" s="11"/>
      <c r="RFY69" s="11"/>
      <c r="RFZ69" s="11"/>
      <c r="RGA69" s="11"/>
      <c r="RGB69" s="11"/>
      <c r="RGC69" s="11"/>
      <c r="RGD69" s="11"/>
      <c r="RGE69" s="11"/>
      <c r="RGF69" s="11"/>
      <c r="RGG69" s="11"/>
      <c r="RGH69" s="11"/>
      <c r="RGI69" s="11"/>
      <c r="RGJ69" s="11"/>
      <c r="RGK69" s="11"/>
      <c r="RGL69" s="11"/>
      <c r="RGM69" s="11"/>
      <c r="RGN69" s="11"/>
      <c r="RGO69" s="11"/>
      <c r="RGP69" s="11"/>
      <c r="RGQ69" s="11"/>
      <c r="RGR69" s="11"/>
      <c r="RGS69" s="11"/>
      <c r="RGT69" s="11"/>
      <c r="RGU69" s="11"/>
      <c r="RGV69" s="11"/>
      <c r="RGW69" s="11"/>
      <c r="RGX69" s="11"/>
      <c r="RGY69" s="11"/>
      <c r="RGZ69" s="11"/>
      <c r="RHA69" s="11"/>
      <c r="RHB69" s="11"/>
      <c r="RHC69" s="11"/>
      <c r="RHD69" s="11"/>
      <c r="RHE69" s="11"/>
      <c r="RHF69" s="11"/>
      <c r="RHG69" s="11"/>
      <c r="RHH69" s="11"/>
      <c r="RHI69" s="11"/>
      <c r="RHJ69" s="11"/>
      <c r="RHK69" s="11"/>
      <c r="RHL69" s="11"/>
      <c r="RHM69" s="11"/>
      <c r="RHN69" s="11"/>
      <c r="RHO69" s="11"/>
      <c r="RHP69" s="11"/>
      <c r="RHQ69" s="11"/>
      <c r="RHR69" s="11"/>
      <c r="RHS69" s="11"/>
      <c r="RHT69" s="11"/>
      <c r="RHU69" s="11"/>
      <c r="RHV69" s="11"/>
      <c r="RHW69" s="11"/>
      <c r="RHX69" s="11"/>
      <c r="RHY69" s="11"/>
      <c r="RHZ69" s="11"/>
      <c r="RIA69" s="11"/>
      <c r="RIB69" s="11"/>
      <c r="RIC69" s="11"/>
      <c r="RID69" s="11"/>
      <c r="RIE69" s="11"/>
      <c r="RIF69" s="11"/>
      <c r="RIG69" s="11"/>
      <c r="RIH69" s="11"/>
      <c r="RII69" s="11"/>
      <c r="RIJ69" s="11"/>
      <c r="RIK69" s="11"/>
      <c r="RIL69" s="11"/>
      <c r="RIM69" s="11"/>
      <c r="RIN69" s="11"/>
      <c r="RIO69" s="11"/>
      <c r="RIP69" s="11"/>
      <c r="RIQ69" s="11"/>
      <c r="RIR69" s="11"/>
      <c r="RIS69" s="11"/>
      <c r="RIT69" s="11"/>
      <c r="RIU69" s="11"/>
      <c r="RIV69" s="11"/>
      <c r="RIW69" s="11"/>
      <c r="RIX69" s="11"/>
      <c r="RIY69" s="11"/>
      <c r="RIZ69" s="11"/>
      <c r="RJA69" s="11"/>
      <c r="RJB69" s="11"/>
      <c r="RJC69" s="11"/>
      <c r="RJD69" s="11"/>
      <c r="RJE69" s="11"/>
      <c r="RJF69" s="11"/>
      <c r="RJG69" s="11"/>
      <c r="RJH69" s="11"/>
      <c r="RJI69" s="11"/>
      <c r="RJJ69" s="11"/>
      <c r="RJK69" s="11"/>
      <c r="RJL69" s="11"/>
      <c r="RJM69" s="11"/>
      <c r="RJN69" s="11"/>
      <c r="RJO69" s="11"/>
      <c r="RJP69" s="11"/>
      <c r="RJQ69" s="11"/>
      <c r="RJR69" s="11"/>
      <c r="RJS69" s="11"/>
      <c r="RJT69" s="11"/>
      <c r="RJU69" s="11"/>
      <c r="RJV69" s="11"/>
      <c r="RJW69" s="11"/>
      <c r="RJX69" s="11"/>
      <c r="RJY69" s="11"/>
      <c r="RJZ69" s="11"/>
      <c r="RKA69" s="11"/>
      <c r="RKB69" s="11"/>
      <c r="RKC69" s="11"/>
      <c r="RKD69" s="11"/>
      <c r="RKE69" s="11"/>
      <c r="RKF69" s="11"/>
      <c r="RKG69" s="11"/>
      <c r="RKH69" s="11"/>
      <c r="RKI69" s="11"/>
      <c r="RKJ69" s="11"/>
      <c r="RKK69" s="11"/>
      <c r="RKL69" s="11"/>
      <c r="RKM69" s="11"/>
      <c r="RKN69" s="11"/>
      <c r="RKO69" s="11"/>
      <c r="RKP69" s="11"/>
      <c r="RKQ69" s="11"/>
      <c r="RKR69" s="11"/>
      <c r="RKS69" s="11"/>
      <c r="RKT69" s="11"/>
      <c r="RKU69" s="11"/>
      <c r="RKV69" s="11"/>
      <c r="RKW69" s="11"/>
      <c r="RKX69" s="11"/>
      <c r="RKY69" s="11"/>
      <c r="RKZ69" s="11"/>
      <c r="RLA69" s="11"/>
      <c r="RLB69" s="11"/>
      <c r="RLC69" s="11"/>
      <c r="RLD69" s="11"/>
      <c r="RLE69" s="11"/>
      <c r="RLF69" s="11"/>
      <c r="RLG69" s="11"/>
      <c r="RLH69" s="11"/>
      <c r="RLI69" s="11"/>
      <c r="RLJ69" s="11"/>
      <c r="RLK69" s="11"/>
      <c r="RLL69" s="11"/>
      <c r="RLM69" s="11"/>
      <c r="RLN69" s="11"/>
      <c r="RLO69" s="11"/>
      <c r="RLP69" s="11"/>
      <c r="RLQ69" s="11"/>
      <c r="RLR69" s="11"/>
      <c r="RLS69" s="11"/>
      <c r="RLT69" s="11"/>
      <c r="RLU69" s="11"/>
      <c r="RLV69" s="11"/>
      <c r="RLW69" s="11"/>
      <c r="RLX69" s="11"/>
      <c r="RLY69" s="11"/>
      <c r="RLZ69" s="11"/>
      <c r="RMA69" s="11"/>
      <c r="RMB69" s="11"/>
      <c r="RMC69" s="11"/>
      <c r="RMD69" s="11"/>
      <c r="RME69" s="11"/>
      <c r="RMF69" s="11"/>
      <c r="RMG69" s="11"/>
      <c r="RMH69" s="11"/>
      <c r="RMI69" s="11"/>
      <c r="RMJ69" s="11"/>
      <c r="RMK69" s="11"/>
      <c r="RML69" s="11"/>
      <c r="RMM69" s="11"/>
      <c r="RMN69" s="11"/>
      <c r="RMO69" s="11"/>
      <c r="RMP69" s="11"/>
      <c r="RMQ69" s="11"/>
      <c r="RMR69" s="11"/>
      <c r="RMS69" s="11"/>
      <c r="RMT69" s="11"/>
      <c r="RMU69" s="11"/>
      <c r="RMV69" s="11"/>
      <c r="RMW69" s="11"/>
      <c r="RMX69" s="11"/>
      <c r="RMY69" s="11"/>
      <c r="RMZ69" s="11"/>
      <c r="RNA69" s="11"/>
      <c r="RNB69" s="11"/>
      <c r="RNC69" s="11"/>
      <c r="RND69" s="11"/>
      <c r="RNE69" s="11"/>
      <c r="RNF69" s="11"/>
      <c r="RNG69" s="11"/>
      <c r="RNH69" s="11"/>
      <c r="RNI69" s="11"/>
      <c r="RNJ69" s="11"/>
      <c r="RNK69" s="11"/>
      <c r="RNL69" s="11"/>
      <c r="RNM69" s="11"/>
      <c r="RNN69" s="11"/>
      <c r="RNO69" s="11"/>
      <c r="RNP69" s="11"/>
      <c r="RNQ69" s="11"/>
      <c r="RNR69" s="11"/>
      <c r="RNS69" s="11"/>
      <c r="RNT69" s="11"/>
      <c r="RNU69" s="11"/>
      <c r="RNV69" s="11"/>
      <c r="RNW69" s="11"/>
      <c r="RNX69" s="11"/>
      <c r="RNY69" s="11"/>
      <c r="RNZ69" s="11"/>
      <c r="ROA69" s="11"/>
      <c r="ROB69" s="11"/>
      <c r="ROC69" s="11"/>
      <c r="ROD69" s="11"/>
      <c r="ROE69" s="11"/>
      <c r="ROF69" s="11"/>
      <c r="ROG69" s="11"/>
      <c r="ROH69" s="11"/>
      <c r="ROI69" s="11"/>
      <c r="ROJ69" s="11"/>
      <c r="ROK69" s="11"/>
      <c r="ROL69" s="11"/>
      <c r="ROM69" s="11"/>
      <c r="RON69" s="11"/>
      <c r="ROO69" s="11"/>
      <c r="ROP69" s="11"/>
      <c r="ROQ69" s="11"/>
      <c r="ROR69" s="11"/>
      <c r="ROS69" s="11"/>
      <c r="ROT69" s="11"/>
      <c r="ROU69" s="11"/>
      <c r="ROV69" s="11"/>
      <c r="ROW69" s="11"/>
      <c r="ROX69" s="11"/>
      <c r="ROY69" s="11"/>
      <c r="ROZ69" s="11"/>
      <c r="RPA69" s="11"/>
      <c r="RPB69" s="11"/>
      <c r="RPC69" s="11"/>
      <c r="RPD69" s="11"/>
      <c r="RPE69" s="11"/>
      <c r="RPF69" s="11"/>
      <c r="RPG69" s="11"/>
      <c r="RPH69" s="11"/>
      <c r="RPI69" s="11"/>
      <c r="RPJ69" s="11"/>
      <c r="RPK69" s="11"/>
      <c r="RPL69" s="11"/>
      <c r="RPM69" s="11"/>
      <c r="RPN69" s="11"/>
      <c r="RPO69" s="11"/>
      <c r="RPP69" s="11"/>
      <c r="RPQ69" s="11"/>
      <c r="RPR69" s="11"/>
      <c r="RPS69" s="11"/>
      <c r="RPT69" s="11"/>
      <c r="RPU69" s="11"/>
      <c r="RPV69" s="11"/>
      <c r="RPW69" s="11"/>
      <c r="RPX69" s="11"/>
      <c r="RPY69" s="11"/>
      <c r="RPZ69" s="11"/>
      <c r="RQA69" s="11"/>
      <c r="RQB69" s="11"/>
      <c r="RQC69" s="11"/>
      <c r="RQD69" s="11"/>
      <c r="RQE69" s="11"/>
      <c r="RQF69" s="11"/>
      <c r="RQG69" s="11"/>
      <c r="RQH69" s="11"/>
      <c r="RQI69" s="11"/>
      <c r="RQJ69" s="11"/>
      <c r="RQK69" s="11"/>
      <c r="RQL69" s="11"/>
      <c r="RQM69" s="11"/>
      <c r="RQN69" s="11"/>
      <c r="RQO69" s="11"/>
      <c r="RQP69" s="11"/>
      <c r="RQQ69" s="11"/>
      <c r="RQR69" s="11"/>
      <c r="RQS69" s="11"/>
      <c r="RQT69" s="11"/>
      <c r="RQU69" s="11"/>
      <c r="RQV69" s="11"/>
      <c r="RQW69" s="11"/>
      <c r="RQX69" s="11"/>
      <c r="RQY69" s="11"/>
      <c r="RQZ69" s="11"/>
      <c r="RRA69" s="11"/>
      <c r="RRB69" s="11"/>
      <c r="RRC69" s="11"/>
      <c r="RRD69" s="11"/>
      <c r="RRE69" s="11"/>
      <c r="RRF69" s="11"/>
      <c r="RRG69" s="11"/>
      <c r="RRH69" s="11"/>
      <c r="RRI69" s="11"/>
      <c r="RRJ69" s="11"/>
      <c r="RRK69" s="11"/>
      <c r="RRL69" s="11"/>
      <c r="RRM69" s="11"/>
      <c r="RRN69" s="11"/>
      <c r="RRO69" s="11"/>
      <c r="RRP69" s="11"/>
      <c r="RRQ69" s="11"/>
      <c r="RRR69" s="11"/>
      <c r="RRS69" s="11"/>
      <c r="RRT69" s="11"/>
      <c r="RRU69" s="11"/>
      <c r="RRV69" s="11"/>
      <c r="RRW69" s="11"/>
      <c r="RRX69" s="11"/>
      <c r="RRY69" s="11"/>
      <c r="RRZ69" s="11"/>
      <c r="RSA69" s="11"/>
      <c r="RSB69" s="11"/>
      <c r="RSC69" s="11"/>
      <c r="RSD69" s="11"/>
      <c r="RSE69" s="11"/>
      <c r="RSF69" s="11"/>
      <c r="RSG69" s="11"/>
      <c r="RSH69" s="11"/>
      <c r="RSI69" s="11"/>
      <c r="RSJ69" s="11"/>
      <c r="RSK69" s="11"/>
      <c r="RSL69" s="11"/>
      <c r="RSM69" s="11"/>
      <c r="RSN69" s="11"/>
      <c r="RSO69" s="11"/>
      <c r="RSP69" s="11"/>
      <c r="RSQ69" s="11"/>
      <c r="RSR69" s="11"/>
      <c r="RSS69" s="11"/>
      <c r="RST69" s="11"/>
      <c r="RSU69" s="11"/>
      <c r="RSV69" s="11"/>
      <c r="RSW69" s="11"/>
      <c r="RSX69" s="11"/>
      <c r="RSY69" s="11"/>
      <c r="RSZ69" s="11"/>
      <c r="RTA69" s="11"/>
      <c r="RTB69" s="11"/>
      <c r="RTC69" s="11"/>
      <c r="RTD69" s="11"/>
      <c r="RTE69" s="11"/>
      <c r="RTF69" s="11"/>
      <c r="RTG69" s="11"/>
      <c r="RTH69" s="11"/>
      <c r="RTI69" s="11"/>
      <c r="RTJ69" s="11"/>
      <c r="RTK69" s="11"/>
      <c r="RTL69" s="11"/>
      <c r="RTM69" s="11"/>
      <c r="RTN69" s="11"/>
      <c r="RTO69" s="11"/>
      <c r="RTP69" s="11"/>
      <c r="RTQ69" s="11"/>
      <c r="RTR69" s="11"/>
      <c r="RTS69" s="11"/>
      <c r="RTT69" s="11"/>
      <c r="RTU69" s="11"/>
      <c r="RTV69" s="11"/>
      <c r="RTW69" s="11"/>
      <c r="RTX69" s="11"/>
      <c r="RTY69" s="11"/>
      <c r="RTZ69" s="11"/>
      <c r="RUA69" s="11"/>
      <c r="RUB69" s="11"/>
      <c r="RUC69" s="11"/>
      <c r="RUD69" s="11"/>
      <c r="RUE69" s="11"/>
      <c r="RUF69" s="11"/>
      <c r="RUG69" s="11"/>
      <c r="RUH69" s="11"/>
      <c r="RUI69" s="11"/>
      <c r="RUJ69" s="11"/>
      <c r="RUK69" s="11"/>
      <c r="RUL69" s="11"/>
      <c r="RUM69" s="11"/>
      <c r="RUN69" s="11"/>
      <c r="RUO69" s="11"/>
      <c r="RUP69" s="11"/>
      <c r="RUQ69" s="11"/>
      <c r="RUR69" s="11"/>
      <c r="RUS69" s="11"/>
      <c r="RUT69" s="11"/>
      <c r="RUU69" s="11"/>
      <c r="RUV69" s="11"/>
      <c r="RUW69" s="11"/>
      <c r="RUX69" s="11"/>
      <c r="RUY69" s="11"/>
      <c r="RUZ69" s="11"/>
      <c r="RVA69" s="11"/>
      <c r="RVB69" s="11"/>
      <c r="RVC69" s="11"/>
      <c r="RVD69" s="11"/>
      <c r="RVE69" s="11"/>
      <c r="RVF69" s="11"/>
      <c r="RVG69" s="11"/>
      <c r="RVH69" s="11"/>
      <c r="RVI69" s="11"/>
      <c r="RVJ69" s="11"/>
      <c r="RVK69" s="11"/>
      <c r="RVL69" s="11"/>
      <c r="RVM69" s="11"/>
      <c r="RVN69" s="11"/>
      <c r="RVO69" s="11"/>
      <c r="RVP69" s="11"/>
      <c r="RVQ69" s="11"/>
      <c r="RVR69" s="11"/>
      <c r="RVS69" s="11"/>
      <c r="RVT69" s="11"/>
      <c r="RVU69" s="11"/>
      <c r="RVV69" s="11"/>
      <c r="RVW69" s="11"/>
      <c r="RVX69" s="11"/>
      <c r="RVY69" s="11"/>
      <c r="RVZ69" s="11"/>
      <c r="RWA69" s="11"/>
      <c r="RWB69" s="11"/>
      <c r="RWC69" s="11"/>
      <c r="RWD69" s="11"/>
      <c r="RWE69" s="11"/>
      <c r="RWF69" s="11"/>
      <c r="RWG69" s="11"/>
      <c r="RWH69" s="11"/>
      <c r="RWI69" s="11"/>
      <c r="RWJ69" s="11"/>
      <c r="RWK69" s="11"/>
      <c r="RWL69" s="11"/>
      <c r="RWM69" s="11"/>
      <c r="RWN69" s="11"/>
      <c r="RWO69" s="11"/>
      <c r="RWP69" s="11"/>
      <c r="RWQ69" s="11"/>
      <c r="RWR69" s="11"/>
      <c r="RWS69" s="11"/>
      <c r="RWT69" s="11"/>
      <c r="RWU69" s="11"/>
      <c r="RWV69" s="11"/>
      <c r="RWW69" s="11"/>
      <c r="RWX69" s="11"/>
      <c r="RWY69" s="11"/>
      <c r="RWZ69" s="11"/>
      <c r="RXA69" s="11"/>
      <c r="RXB69" s="11"/>
      <c r="RXC69" s="11"/>
      <c r="RXD69" s="11"/>
      <c r="RXE69" s="11"/>
      <c r="RXF69" s="11"/>
      <c r="RXG69" s="11"/>
      <c r="RXH69" s="11"/>
      <c r="RXI69" s="11"/>
      <c r="RXJ69" s="11"/>
      <c r="RXK69" s="11"/>
      <c r="RXL69" s="11"/>
      <c r="RXM69" s="11"/>
      <c r="RXN69" s="11"/>
      <c r="RXO69" s="11"/>
      <c r="RXP69" s="11"/>
      <c r="RXQ69" s="11"/>
      <c r="RXR69" s="11"/>
      <c r="RXS69" s="11"/>
      <c r="RXT69" s="11"/>
      <c r="RXU69" s="11"/>
      <c r="RXV69" s="11"/>
      <c r="RXW69" s="11"/>
      <c r="RXX69" s="11"/>
      <c r="RXY69" s="11"/>
      <c r="RXZ69" s="11"/>
      <c r="RYA69" s="11"/>
      <c r="RYB69" s="11"/>
      <c r="RYC69" s="11"/>
      <c r="RYD69" s="11"/>
      <c r="RYE69" s="11"/>
      <c r="RYF69" s="11"/>
      <c r="RYG69" s="11"/>
      <c r="RYH69" s="11"/>
      <c r="RYI69" s="11"/>
      <c r="RYJ69" s="11"/>
      <c r="RYK69" s="11"/>
      <c r="RYL69" s="11"/>
      <c r="RYM69" s="11"/>
      <c r="RYN69" s="11"/>
      <c r="RYO69" s="11"/>
      <c r="RYP69" s="11"/>
      <c r="RYQ69" s="11"/>
      <c r="RYR69" s="11"/>
      <c r="RYS69" s="11"/>
      <c r="RYT69" s="11"/>
      <c r="RYU69" s="11"/>
      <c r="RYV69" s="11"/>
      <c r="RYW69" s="11"/>
      <c r="RYX69" s="11"/>
      <c r="RYY69" s="11"/>
      <c r="RYZ69" s="11"/>
      <c r="RZA69" s="11"/>
      <c r="RZB69" s="11"/>
      <c r="RZC69" s="11"/>
      <c r="RZD69" s="11"/>
      <c r="RZE69" s="11"/>
      <c r="RZF69" s="11"/>
      <c r="RZG69" s="11"/>
      <c r="RZH69" s="11"/>
      <c r="RZI69" s="11"/>
      <c r="RZJ69" s="11"/>
      <c r="RZK69" s="11"/>
      <c r="RZL69" s="11"/>
      <c r="RZM69" s="11"/>
      <c r="RZN69" s="11"/>
      <c r="RZO69" s="11"/>
      <c r="RZP69" s="11"/>
      <c r="RZQ69" s="11"/>
      <c r="RZR69" s="11"/>
      <c r="RZS69" s="11"/>
      <c r="RZT69" s="11"/>
      <c r="RZU69" s="11"/>
      <c r="RZV69" s="11"/>
      <c r="RZW69" s="11"/>
      <c r="RZX69" s="11"/>
      <c r="RZY69" s="11"/>
      <c r="RZZ69" s="11"/>
      <c r="SAA69" s="11"/>
      <c r="SAB69" s="11"/>
      <c r="SAC69" s="11"/>
      <c r="SAD69" s="11"/>
      <c r="SAE69" s="11"/>
      <c r="SAF69" s="11"/>
      <c r="SAG69" s="11"/>
      <c r="SAH69" s="11"/>
      <c r="SAI69" s="11"/>
      <c r="SAJ69" s="11"/>
      <c r="SAK69" s="11"/>
      <c r="SAL69" s="11"/>
      <c r="SAM69" s="11"/>
      <c r="SAN69" s="11"/>
      <c r="SAO69" s="11"/>
      <c r="SAP69" s="11"/>
      <c r="SAQ69" s="11"/>
      <c r="SAR69" s="11"/>
      <c r="SAS69" s="11"/>
      <c r="SAT69" s="11"/>
      <c r="SAU69" s="11"/>
      <c r="SAV69" s="11"/>
      <c r="SAW69" s="11"/>
      <c r="SAX69" s="11"/>
      <c r="SAY69" s="11"/>
      <c r="SAZ69" s="11"/>
      <c r="SBA69" s="11"/>
      <c r="SBB69" s="11"/>
      <c r="SBC69" s="11"/>
      <c r="SBD69" s="11"/>
      <c r="SBE69" s="11"/>
      <c r="SBF69" s="11"/>
      <c r="SBG69" s="11"/>
      <c r="SBH69" s="11"/>
      <c r="SBI69" s="11"/>
      <c r="SBJ69" s="11"/>
      <c r="SBK69" s="11"/>
      <c r="SBL69" s="11"/>
      <c r="SBM69" s="11"/>
      <c r="SBN69" s="11"/>
      <c r="SBO69" s="11"/>
      <c r="SBP69" s="11"/>
      <c r="SBQ69" s="11"/>
      <c r="SBR69" s="11"/>
      <c r="SBS69" s="11"/>
      <c r="SBT69" s="11"/>
      <c r="SBU69" s="11"/>
      <c r="SBV69" s="11"/>
      <c r="SBW69" s="11"/>
      <c r="SBX69" s="11"/>
      <c r="SBY69" s="11"/>
      <c r="SBZ69" s="11"/>
      <c r="SCA69" s="11"/>
      <c r="SCB69" s="11"/>
      <c r="SCC69" s="11"/>
      <c r="SCD69" s="11"/>
      <c r="SCE69" s="11"/>
      <c r="SCF69" s="11"/>
      <c r="SCG69" s="11"/>
      <c r="SCH69" s="11"/>
      <c r="SCI69" s="11"/>
      <c r="SCJ69" s="11"/>
      <c r="SCK69" s="11"/>
      <c r="SCL69" s="11"/>
      <c r="SCM69" s="11"/>
      <c r="SCN69" s="11"/>
      <c r="SCO69" s="11"/>
      <c r="SCP69" s="11"/>
      <c r="SCQ69" s="11"/>
      <c r="SCR69" s="11"/>
      <c r="SCS69" s="11"/>
      <c r="SCT69" s="11"/>
      <c r="SCU69" s="11"/>
      <c r="SCV69" s="11"/>
      <c r="SCW69" s="11"/>
      <c r="SCX69" s="11"/>
      <c r="SCY69" s="11"/>
      <c r="SCZ69" s="11"/>
      <c r="SDA69" s="11"/>
      <c r="SDB69" s="11"/>
      <c r="SDC69" s="11"/>
      <c r="SDD69" s="11"/>
      <c r="SDE69" s="11"/>
      <c r="SDF69" s="11"/>
      <c r="SDG69" s="11"/>
      <c r="SDH69" s="11"/>
      <c r="SDI69" s="11"/>
      <c r="SDJ69" s="11"/>
      <c r="SDK69" s="11"/>
      <c r="SDL69" s="11"/>
      <c r="SDM69" s="11"/>
      <c r="SDN69" s="11"/>
      <c r="SDO69" s="11"/>
      <c r="SDP69" s="11"/>
      <c r="SDQ69" s="11"/>
      <c r="SDR69" s="11"/>
      <c r="SDS69" s="11"/>
      <c r="SDT69" s="11"/>
      <c r="SDU69" s="11"/>
      <c r="SDV69" s="11"/>
      <c r="SDW69" s="11"/>
      <c r="SDX69" s="11"/>
      <c r="SDY69" s="11"/>
      <c r="SDZ69" s="11"/>
      <c r="SEA69" s="11"/>
      <c r="SEB69" s="11"/>
      <c r="SEC69" s="11"/>
      <c r="SED69" s="11"/>
      <c r="SEE69" s="11"/>
      <c r="SEF69" s="11"/>
      <c r="SEG69" s="11"/>
      <c r="SEH69" s="11"/>
      <c r="SEI69" s="11"/>
      <c r="SEJ69" s="11"/>
      <c r="SEK69" s="11"/>
      <c r="SEL69" s="11"/>
      <c r="SEM69" s="11"/>
      <c r="SEN69" s="11"/>
      <c r="SEO69" s="11"/>
      <c r="SEP69" s="11"/>
      <c r="SEQ69" s="11"/>
      <c r="SER69" s="11"/>
      <c r="SES69" s="11"/>
      <c r="SET69" s="11"/>
      <c r="SEU69" s="11"/>
      <c r="SEV69" s="11"/>
      <c r="SEW69" s="11"/>
      <c r="SEX69" s="11"/>
      <c r="SEY69" s="11"/>
      <c r="SEZ69" s="11"/>
      <c r="SFA69" s="11"/>
      <c r="SFB69" s="11"/>
      <c r="SFC69" s="11"/>
      <c r="SFD69" s="11"/>
      <c r="SFE69" s="11"/>
      <c r="SFF69" s="11"/>
      <c r="SFG69" s="11"/>
      <c r="SFH69" s="11"/>
      <c r="SFI69" s="11"/>
      <c r="SFJ69" s="11"/>
      <c r="SFK69" s="11"/>
      <c r="SFL69" s="11"/>
      <c r="SFM69" s="11"/>
      <c r="SFN69" s="11"/>
      <c r="SFO69" s="11"/>
      <c r="SFP69" s="11"/>
      <c r="SFQ69" s="11"/>
      <c r="SFR69" s="11"/>
      <c r="SFS69" s="11"/>
      <c r="SFT69" s="11"/>
      <c r="SFU69" s="11"/>
      <c r="SFV69" s="11"/>
      <c r="SFW69" s="11"/>
      <c r="SFX69" s="11"/>
      <c r="SFY69" s="11"/>
      <c r="SFZ69" s="11"/>
      <c r="SGA69" s="11"/>
      <c r="SGB69" s="11"/>
      <c r="SGC69" s="11"/>
      <c r="SGD69" s="11"/>
      <c r="SGE69" s="11"/>
      <c r="SGF69" s="11"/>
      <c r="SGG69" s="11"/>
      <c r="SGH69" s="11"/>
      <c r="SGI69" s="11"/>
      <c r="SGJ69" s="11"/>
      <c r="SGK69" s="11"/>
      <c r="SGL69" s="11"/>
      <c r="SGM69" s="11"/>
      <c r="SGN69" s="11"/>
      <c r="SGO69" s="11"/>
      <c r="SGP69" s="11"/>
      <c r="SGQ69" s="11"/>
      <c r="SGR69" s="11"/>
      <c r="SGS69" s="11"/>
      <c r="SGT69" s="11"/>
      <c r="SGU69" s="11"/>
      <c r="SGV69" s="11"/>
      <c r="SGW69" s="11"/>
      <c r="SGX69" s="11"/>
      <c r="SGY69" s="11"/>
      <c r="SGZ69" s="11"/>
      <c r="SHA69" s="11"/>
      <c r="SHB69" s="11"/>
      <c r="SHC69" s="11"/>
      <c r="SHD69" s="11"/>
      <c r="SHE69" s="11"/>
      <c r="SHF69" s="11"/>
      <c r="SHG69" s="11"/>
      <c r="SHH69" s="11"/>
      <c r="SHI69" s="11"/>
      <c r="SHJ69" s="11"/>
      <c r="SHK69" s="11"/>
      <c r="SHL69" s="11"/>
      <c r="SHM69" s="11"/>
      <c r="SHN69" s="11"/>
      <c r="SHO69" s="11"/>
      <c r="SHP69" s="11"/>
      <c r="SHQ69" s="11"/>
      <c r="SHR69" s="11"/>
      <c r="SHS69" s="11"/>
      <c r="SHT69" s="11"/>
      <c r="SHU69" s="11"/>
      <c r="SHV69" s="11"/>
      <c r="SHW69" s="11"/>
      <c r="SHX69" s="11"/>
      <c r="SHY69" s="11"/>
      <c r="SHZ69" s="11"/>
      <c r="SIA69" s="11"/>
      <c r="SIB69" s="11"/>
      <c r="SIC69" s="11"/>
      <c r="SID69" s="11"/>
      <c r="SIE69" s="11"/>
      <c r="SIF69" s="11"/>
      <c r="SIG69" s="11"/>
      <c r="SIH69" s="11"/>
      <c r="SII69" s="11"/>
      <c r="SIJ69" s="11"/>
      <c r="SIK69" s="11"/>
      <c r="SIL69" s="11"/>
      <c r="SIM69" s="11"/>
      <c r="SIN69" s="11"/>
      <c r="SIO69" s="11"/>
      <c r="SIP69" s="11"/>
      <c r="SIQ69" s="11"/>
      <c r="SIR69" s="11"/>
      <c r="SIS69" s="11"/>
      <c r="SIT69" s="11"/>
      <c r="SIU69" s="11"/>
      <c r="SIV69" s="11"/>
      <c r="SIW69" s="11"/>
      <c r="SIX69" s="11"/>
      <c r="SIY69" s="11"/>
      <c r="SIZ69" s="11"/>
      <c r="SJA69" s="11"/>
      <c r="SJB69" s="11"/>
      <c r="SJC69" s="11"/>
      <c r="SJD69" s="11"/>
      <c r="SJE69" s="11"/>
      <c r="SJF69" s="11"/>
      <c r="SJG69" s="11"/>
      <c r="SJH69" s="11"/>
      <c r="SJI69" s="11"/>
      <c r="SJJ69" s="11"/>
      <c r="SJK69" s="11"/>
      <c r="SJL69" s="11"/>
      <c r="SJM69" s="11"/>
      <c r="SJN69" s="11"/>
      <c r="SJO69" s="11"/>
      <c r="SJP69" s="11"/>
      <c r="SJQ69" s="11"/>
      <c r="SJR69" s="11"/>
      <c r="SJS69" s="11"/>
      <c r="SJT69" s="11"/>
      <c r="SJU69" s="11"/>
      <c r="SJV69" s="11"/>
      <c r="SJW69" s="11"/>
      <c r="SJX69" s="11"/>
      <c r="SJY69" s="11"/>
      <c r="SJZ69" s="11"/>
      <c r="SKA69" s="11"/>
      <c r="SKB69" s="11"/>
      <c r="SKC69" s="11"/>
      <c r="SKD69" s="11"/>
      <c r="SKE69" s="11"/>
      <c r="SKF69" s="11"/>
      <c r="SKG69" s="11"/>
      <c r="SKH69" s="11"/>
      <c r="SKI69" s="11"/>
      <c r="SKJ69" s="11"/>
      <c r="SKK69" s="11"/>
      <c r="SKL69" s="11"/>
      <c r="SKM69" s="11"/>
      <c r="SKN69" s="11"/>
      <c r="SKO69" s="11"/>
      <c r="SKP69" s="11"/>
      <c r="SKQ69" s="11"/>
      <c r="SKR69" s="11"/>
      <c r="SKS69" s="11"/>
      <c r="SKT69" s="11"/>
      <c r="SKU69" s="11"/>
      <c r="SKV69" s="11"/>
      <c r="SKW69" s="11"/>
      <c r="SKX69" s="11"/>
      <c r="SKY69" s="11"/>
      <c r="SKZ69" s="11"/>
      <c r="SLA69" s="11"/>
      <c r="SLB69" s="11"/>
      <c r="SLC69" s="11"/>
      <c r="SLD69" s="11"/>
      <c r="SLE69" s="11"/>
      <c r="SLF69" s="11"/>
      <c r="SLG69" s="11"/>
      <c r="SLH69" s="11"/>
      <c r="SLI69" s="11"/>
      <c r="SLJ69" s="11"/>
      <c r="SLK69" s="11"/>
      <c r="SLL69" s="11"/>
      <c r="SLM69" s="11"/>
      <c r="SLN69" s="11"/>
      <c r="SLO69" s="11"/>
      <c r="SLP69" s="11"/>
      <c r="SLQ69" s="11"/>
      <c r="SLR69" s="11"/>
      <c r="SLS69" s="11"/>
      <c r="SLT69" s="11"/>
      <c r="SLU69" s="11"/>
      <c r="SLV69" s="11"/>
      <c r="SLW69" s="11"/>
      <c r="SLX69" s="11"/>
      <c r="SLY69" s="11"/>
      <c r="SLZ69" s="11"/>
      <c r="SMA69" s="11"/>
      <c r="SMB69" s="11"/>
      <c r="SMC69" s="11"/>
      <c r="SMD69" s="11"/>
      <c r="SME69" s="11"/>
      <c r="SMF69" s="11"/>
      <c r="SMG69" s="11"/>
      <c r="SMH69" s="11"/>
      <c r="SMI69" s="11"/>
      <c r="SMJ69" s="11"/>
      <c r="SMK69" s="11"/>
      <c r="SML69" s="11"/>
      <c r="SMM69" s="11"/>
      <c r="SMN69" s="11"/>
      <c r="SMO69" s="11"/>
      <c r="SMP69" s="11"/>
      <c r="SMQ69" s="11"/>
      <c r="SMR69" s="11"/>
      <c r="SMS69" s="11"/>
      <c r="SMT69" s="11"/>
      <c r="SMU69" s="11"/>
      <c r="SMV69" s="11"/>
      <c r="SMW69" s="11"/>
      <c r="SMX69" s="11"/>
      <c r="SMY69" s="11"/>
      <c r="SMZ69" s="11"/>
      <c r="SNA69" s="11"/>
      <c r="SNB69" s="11"/>
      <c r="SNC69" s="11"/>
      <c r="SND69" s="11"/>
      <c r="SNE69" s="11"/>
      <c r="SNF69" s="11"/>
      <c r="SNG69" s="11"/>
      <c r="SNH69" s="11"/>
      <c r="SNI69" s="11"/>
      <c r="SNJ69" s="11"/>
      <c r="SNK69" s="11"/>
      <c r="SNL69" s="11"/>
      <c r="SNM69" s="11"/>
      <c r="SNN69" s="11"/>
      <c r="SNO69" s="11"/>
      <c r="SNP69" s="11"/>
      <c r="SNQ69" s="11"/>
      <c r="SNR69" s="11"/>
      <c r="SNS69" s="11"/>
      <c r="SNT69" s="11"/>
      <c r="SNU69" s="11"/>
      <c r="SNV69" s="11"/>
      <c r="SNW69" s="11"/>
      <c r="SNX69" s="11"/>
      <c r="SNY69" s="11"/>
      <c r="SNZ69" s="11"/>
      <c r="SOA69" s="11"/>
      <c r="SOB69" s="11"/>
      <c r="SOC69" s="11"/>
      <c r="SOD69" s="11"/>
      <c r="SOE69" s="11"/>
      <c r="SOF69" s="11"/>
      <c r="SOG69" s="11"/>
      <c r="SOH69" s="11"/>
      <c r="SOI69" s="11"/>
      <c r="SOJ69" s="11"/>
      <c r="SOK69" s="11"/>
      <c r="SOL69" s="11"/>
      <c r="SOM69" s="11"/>
      <c r="SON69" s="11"/>
      <c r="SOO69" s="11"/>
      <c r="SOP69" s="11"/>
      <c r="SOQ69" s="11"/>
      <c r="SOR69" s="11"/>
      <c r="SOS69" s="11"/>
      <c r="SOT69" s="11"/>
      <c r="SOU69" s="11"/>
      <c r="SOV69" s="11"/>
      <c r="SOW69" s="11"/>
      <c r="SOX69" s="11"/>
      <c r="SOY69" s="11"/>
      <c r="SOZ69" s="11"/>
      <c r="SPA69" s="11"/>
      <c r="SPB69" s="11"/>
      <c r="SPC69" s="11"/>
      <c r="SPD69" s="11"/>
      <c r="SPE69" s="11"/>
      <c r="SPF69" s="11"/>
      <c r="SPG69" s="11"/>
      <c r="SPH69" s="11"/>
      <c r="SPI69" s="11"/>
      <c r="SPJ69" s="11"/>
      <c r="SPK69" s="11"/>
      <c r="SPL69" s="11"/>
      <c r="SPM69" s="11"/>
      <c r="SPN69" s="11"/>
      <c r="SPO69" s="11"/>
      <c r="SPP69" s="11"/>
      <c r="SPQ69" s="11"/>
      <c r="SPR69" s="11"/>
      <c r="SPS69" s="11"/>
      <c r="SPT69" s="11"/>
      <c r="SPU69" s="11"/>
      <c r="SPV69" s="11"/>
      <c r="SPW69" s="11"/>
      <c r="SPX69" s="11"/>
      <c r="SPY69" s="11"/>
      <c r="SPZ69" s="11"/>
      <c r="SQA69" s="11"/>
      <c r="SQB69" s="11"/>
      <c r="SQC69" s="11"/>
      <c r="SQD69" s="11"/>
      <c r="SQE69" s="11"/>
      <c r="SQF69" s="11"/>
      <c r="SQG69" s="11"/>
      <c r="SQH69" s="11"/>
      <c r="SQI69" s="11"/>
      <c r="SQJ69" s="11"/>
      <c r="SQK69" s="11"/>
      <c r="SQL69" s="11"/>
      <c r="SQM69" s="11"/>
      <c r="SQN69" s="11"/>
      <c r="SQO69" s="11"/>
      <c r="SQP69" s="11"/>
      <c r="SQQ69" s="11"/>
      <c r="SQR69" s="11"/>
      <c r="SQS69" s="11"/>
      <c r="SQT69" s="11"/>
      <c r="SQU69" s="11"/>
      <c r="SQV69" s="11"/>
      <c r="SQW69" s="11"/>
      <c r="SQX69" s="11"/>
      <c r="SQY69" s="11"/>
      <c r="SQZ69" s="11"/>
      <c r="SRA69" s="11"/>
      <c r="SRB69" s="11"/>
      <c r="SRC69" s="11"/>
      <c r="SRD69" s="11"/>
      <c r="SRE69" s="11"/>
      <c r="SRF69" s="11"/>
      <c r="SRG69" s="11"/>
      <c r="SRH69" s="11"/>
      <c r="SRI69" s="11"/>
      <c r="SRJ69" s="11"/>
      <c r="SRK69" s="11"/>
      <c r="SRL69" s="11"/>
      <c r="SRM69" s="11"/>
      <c r="SRN69" s="11"/>
      <c r="SRO69" s="11"/>
      <c r="SRP69" s="11"/>
      <c r="SRQ69" s="11"/>
      <c r="SRR69" s="11"/>
      <c r="SRS69" s="11"/>
      <c r="SRT69" s="11"/>
      <c r="SRU69" s="11"/>
      <c r="SRV69" s="11"/>
      <c r="SRW69" s="11"/>
      <c r="SRX69" s="11"/>
      <c r="SRY69" s="11"/>
      <c r="SRZ69" s="11"/>
      <c r="SSA69" s="11"/>
      <c r="SSB69" s="11"/>
      <c r="SSC69" s="11"/>
      <c r="SSD69" s="11"/>
      <c r="SSE69" s="11"/>
      <c r="SSF69" s="11"/>
      <c r="SSG69" s="11"/>
      <c r="SSH69" s="11"/>
      <c r="SSI69" s="11"/>
      <c r="SSJ69" s="11"/>
      <c r="SSK69" s="11"/>
      <c r="SSL69" s="11"/>
      <c r="SSM69" s="11"/>
      <c r="SSN69" s="11"/>
      <c r="SSO69" s="11"/>
      <c r="SSP69" s="11"/>
      <c r="SSQ69" s="11"/>
      <c r="SSR69" s="11"/>
      <c r="SSS69" s="11"/>
      <c r="SST69" s="11"/>
      <c r="SSU69" s="11"/>
      <c r="SSV69" s="11"/>
      <c r="SSW69" s="11"/>
      <c r="SSX69" s="11"/>
      <c r="SSY69" s="11"/>
      <c r="SSZ69" s="11"/>
      <c r="STA69" s="11"/>
      <c r="STB69" s="11"/>
      <c r="STC69" s="11"/>
      <c r="STD69" s="11"/>
      <c r="STE69" s="11"/>
      <c r="STF69" s="11"/>
      <c r="STG69" s="11"/>
      <c r="STH69" s="11"/>
      <c r="STI69" s="11"/>
      <c r="STJ69" s="11"/>
      <c r="STK69" s="11"/>
      <c r="STL69" s="11"/>
      <c r="STM69" s="11"/>
      <c r="STN69" s="11"/>
      <c r="STO69" s="11"/>
      <c r="STP69" s="11"/>
      <c r="STQ69" s="11"/>
      <c r="STR69" s="11"/>
      <c r="STS69" s="11"/>
      <c r="STT69" s="11"/>
      <c r="STU69" s="11"/>
      <c r="STV69" s="11"/>
      <c r="STW69" s="11"/>
      <c r="STX69" s="11"/>
      <c r="STY69" s="11"/>
      <c r="STZ69" s="11"/>
      <c r="SUA69" s="11"/>
      <c r="SUB69" s="11"/>
      <c r="SUC69" s="11"/>
      <c r="SUD69" s="11"/>
      <c r="SUE69" s="11"/>
      <c r="SUF69" s="11"/>
      <c r="SUG69" s="11"/>
      <c r="SUH69" s="11"/>
      <c r="SUI69" s="11"/>
      <c r="SUJ69" s="11"/>
      <c r="SUK69" s="11"/>
      <c r="SUL69" s="11"/>
      <c r="SUM69" s="11"/>
      <c r="SUN69" s="11"/>
      <c r="SUO69" s="11"/>
      <c r="SUP69" s="11"/>
      <c r="SUQ69" s="11"/>
      <c r="SUR69" s="11"/>
      <c r="SUS69" s="11"/>
      <c r="SUT69" s="11"/>
      <c r="SUU69" s="11"/>
      <c r="SUV69" s="11"/>
      <c r="SUW69" s="11"/>
      <c r="SUX69" s="11"/>
      <c r="SUY69" s="11"/>
      <c r="SUZ69" s="11"/>
      <c r="SVA69" s="11"/>
      <c r="SVB69" s="11"/>
      <c r="SVC69" s="11"/>
      <c r="SVD69" s="11"/>
      <c r="SVE69" s="11"/>
      <c r="SVF69" s="11"/>
      <c r="SVG69" s="11"/>
      <c r="SVH69" s="11"/>
      <c r="SVI69" s="11"/>
      <c r="SVJ69" s="11"/>
      <c r="SVK69" s="11"/>
      <c r="SVL69" s="11"/>
      <c r="SVM69" s="11"/>
      <c r="SVN69" s="11"/>
      <c r="SVO69" s="11"/>
      <c r="SVP69" s="11"/>
      <c r="SVQ69" s="11"/>
      <c r="SVR69" s="11"/>
      <c r="SVS69" s="11"/>
      <c r="SVT69" s="11"/>
      <c r="SVU69" s="11"/>
      <c r="SVV69" s="11"/>
      <c r="SVW69" s="11"/>
      <c r="SVX69" s="11"/>
      <c r="SVY69" s="11"/>
      <c r="SVZ69" s="11"/>
      <c r="SWA69" s="11"/>
      <c r="SWB69" s="11"/>
      <c r="SWC69" s="11"/>
      <c r="SWD69" s="11"/>
      <c r="SWE69" s="11"/>
      <c r="SWF69" s="11"/>
      <c r="SWG69" s="11"/>
      <c r="SWH69" s="11"/>
      <c r="SWI69" s="11"/>
      <c r="SWJ69" s="11"/>
      <c r="SWK69" s="11"/>
      <c r="SWL69" s="11"/>
      <c r="SWM69" s="11"/>
      <c r="SWN69" s="11"/>
      <c r="SWO69" s="11"/>
      <c r="SWP69" s="11"/>
      <c r="SWQ69" s="11"/>
      <c r="SWR69" s="11"/>
      <c r="SWS69" s="11"/>
      <c r="SWT69" s="11"/>
      <c r="SWU69" s="11"/>
      <c r="SWV69" s="11"/>
      <c r="SWW69" s="11"/>
      <c r="SWX69" s="11"/>
      <c r="SWY69" s="11"/>
      <c r="SWZ69" s="11"/>
      <c r="SXA69" s="11"/>
      <c r="SXB69" s="11"/>
      <c r="SXC69" s="11"/>
      <c r="SXD69" s="11"/>
      <c r="SXE69" s="11"/>
      <c r="SXF69" s="11"/>
      <c r="SXG69" s="11"/>
      <c r="SXH69" s="11"/>
      <c r="SXI69" s="11"/>
      <c r="SXJ69" s="11"/>
      <c r="SXK69" s="11"/>
      <c r="SXL69" s="11"/>
      <c r="SXM69" s="11"/>
      <c r="SXN69" s="11"/>
      <c r="SXO69" s="11"/>
      <c r="SXP69" s="11"/>
      <c r="SXQ69" s="11"/>
      <c r="SXR69" s="11"/>
      <c r="SXS69" s="11"/>
      <c r="SXT69" s="11"/>
      <c r="SXU69" s="11"/>
      <c r="SXV69" s="11"/>
      <c r="SXW69" s="11"/>
      <c r="SXX69" s="11"/>
      <c r="SXY69" s="11"/>
      <c r="SXZ69" s="11"/>
      <c r="SYA69" s="11"/>
      <c r="SYB69" s="11"/>
      <c r="SYC69" s="11"/>
      <c r="SYD69" s="11"/>
      <c r="SYE69" s="11"/>
      <c r="SYF69" s="11"/>
      <c r="SYG69" s="11"/>
      <c r="SYH69" s="11"/>
      <c r="SYI69" s="11"/>
      <c r="SYJ69" s="11"/>
      <c r="SYK69" s="11"/>
      <c r="SYL69" s="11"/>
      <c r="SYM69" s="11"/>
      <c r="SYN69" s="11"/>
      <c r="SYO69" s="11"/>
      <c r="SYP69" s="11"/>
      <c r="SYQ69" s="11"/>
      <c r="SYR69" s="11"/>
      <c r="SYS69" s="11"/>
      <c r="SYT69" s="11"/>
      <c r="SYU69" s="11"/>
      <c r="SYV69" s="11"/>
      <c r="SYW69" s="11"/>
      <c r="SYX69" s="11"/>
      <c r="SYY69" s="11"/>
      <c r="SYZ69" s="11"/>
      <c r="SZA69" s="11"/>
      <c r="SZB69" s="11"/>
      <c r="SZC69" s="11"/>
      <c r="SZD69" s="11"/>
      <c r="SZE69" s="11"/>
      <c r="SZF69" s="11"/>
      <c r="SZG69" s="11"/>
      <c r="SZH69" s="11"/>
      <c r="SZI69" s="11"/>
      <c r="SZJ69" s="11"/>
      <c r="SZK69" s="11"/>
      <c r="SZL69" s="11"/>
      <c r="SZM69" s="11"/>
      <c r="SZN69" s="11"/>
      <c r="SZO69" s="11"/>
      <c r="SZP69" s="11"/>
      <c r="SZQ69" s="11"/>
      <c r="SZR69" s="11"/>
      <c r="SZS69" s="11"/>
      <c r="SZT69" s="11"/>
      <c r="SZU69" s="11"/>
      <c r="SZV69" s="11"/>
      <c r="SZW69" s="11"/>
      <c r="SZX69" s="11"/>
      <c r="SZY69" s="11"/>
      <c r="SZZ69" s="11"/>
      <c r="TAA69" s="11"/>
      <c r="TAB69" s="11"/>
      <c r="TAC69" s="11"/>
      <c r="TAD69" s="11"/>
      <c r="TAE69" s="11"/>
      <c r="TAF69" s="11"/>
      <c r="TAG69" s="11"/>
      <c r="TAH69" s="11"/>
      <c r="TAI69" s="11"/>
      <c r="TAJ69" s="11"/>
      <c r="TAK69" s="11"/>
      <c r="TAL69" s="11"/>
      <c r="TAM69" s="11"/>
      <c r="TAN69" s="11"/>
      <c r="TAO69" s="11"/>
      <c r="TAP69" s="11"/>
      <c r="TAQ69" s="11"/>
      <c r="TAR69" s="11"/>
      <c r="TAS69" s="11"/>
      <c r="TAT69" s="11"/>
      <c r="TAU69" s="11"/>
      <c r="TAV69" s="11"/>
      <c r="TAW69" s="11"/>
      <c r="TAX69" s="11"/>
      <c r="TAY69" s="11"/>
      <c r="TAZ69" s="11"/>
      <c r="TBA69" s="11"/>
      <c r="TBB69" s="11"/>
      <c r="TBC69" s="11"/>
      <c r="TBD69" s="11"/>
      <c r="TBE69" s="11"/>
      <c r="TBF69" s="11"/>
      <c r="TBG69" s="11"/>
      <c r="TBH69" s="11"/>
      <c r="TBI69" s="11"/>
      <c r="TBJ69" s="11"/>
      <c r="TBK69" s="11"/>
      <c r="TBL69" s="11"/>
      <c r="TBM69" s="11"/>
      <c r="TBN69" s="11"/>
      <c r="TBO69" s="11"/>
      <c r="TBP69" s="11"/>
      <c r="TBQ69" s="11"/>
      <c r="TBR69" s="11"/>
      <c r="TBS69" s="11"/>
      <c r="TBT69" s="11"/>
      <c r="TBU69" s="11"/>
      <c r="TBV69" s="11"/>
      <c r="TBW69" s="11"/>
      <c r="TBX69" s="11"/>
      <c r="TBY69" s="11"/>
      <c r="TBZ69" s="11"/>
      <c r="TCA69" s="11"/>
      <c r="TCB69" s="11"/>
      <c r="TCC69" s="11"/>
      <c r="TCD69" s="11"/>
      <c r="TCE69" s="11"/>
      <c r="TCF69" s="11"/>
      <c r="TCG69" s="11"/>
      <c r="TCH69" s="11"/>
      <c r="TCI69" s="11"/>
      <c r="TCJ69" s="11"/>
      <c r="TCK69" s="11"/>
      <c r="TCL69" s="11"/>
      <c r="TCM69" s="11"/>
      <c r="TCN69" s="11"/>
      <c r="TCO69" s="11"/>
      <c r="TCP69" s="11"/>
      <c r="TCQ69" s="11"/>
      <c r="TCR69" s="11"/>
      <c r="TCS69" s="11"/>
      <c r="TCT69" s="11"/>
      <c r="TCU69" s="11"/>
      <c r="TCV69" s="11"/>
      <c r="TCW69" s="11"/>
      <c r="TCX69" s="11"/>
      <c r="TCY69" s="11"/>
      <c r="TCZ69" s="11"/>
      <c r="TDA69" s="11"/>
      <c r="TDB69" s="11"/>
      <c r="TDC69" s="11"/>
      <c r="TDD69" s="11"/>
      <c r="TDE69" s="11"/>
      <c r="TDF69" s="11"/>
      <c r="TDG69" s="11"/>
      <c r="TDH69" s="11"/>
      <c r="TDI69" s="11"/>
      <c r="TDJ69" s="11"/>
      <c r="TDK69" s="11"/>
      <c r="TDL69" s="11"/>
      <c r="TDM69" s="11"/>
      <c r="TDN69" s="11"/>
      <c r="TDO69" s="11"/>
      <c r="TDP69" s="11"/>
      <c r="TDQ69" s="11"/>
      <c r="TDR69" s="11"/>
      <c r="TDS69" s="11"/>
      <c r="TDT69" s="11"/>
      <c r="TDU69" s="11"/>
      <c r="TDV69" s="11"/>
      <c r="TDW69" s="11"/>
      <c r="TDX69" s="11"/>
      <c r="TDY69" s="11"/>
      <c r="TDZ69" s="11"/>
      <c r="TEA69" s="11"/>
      <c r="TEB69" s="11"/>
      <c r="TEC69" s="11"/>
      <c r="TED69" s="11"/>
      <c r="TEE69" s="11"/>
      <c r="TEF69" s="11"/>
      <c r="TEG69" s="11"/>
      <c r="TEH69" s="11"/>
      <c r="TEI69" s="11"/>
      <c r="TEJ69" s="11"/>
      <c r="TEK69" s="11"/>
      <c r="TEL69" s="11"/>
      <c r="TEM69" s="11"/>
      <c r="TEN69" s="11"/>
      <c r="TEO69" s="11"/>
      <c r="TEP69" s="11"/>
      <c r="TEQ69" s="11"/>
      <c r="TER69" s="11"/>
      <c r="TES69" s="11"/>
      <c r="TET69" s="11"/>
      <c r="TEU69" s="11"/>
      <c r="TEV69" s="11"/>
      <c r="TEW69" s="11"/>
      <c r="TEX69" s="11"/>
      <c r="TEY69" s="11"/>
      <c r="TEZ69" s="11"/>
      <c r="TFA69" s="11"/>
      <c r="TFB69" s="11"/>
      <c r="TFC69" s="11"/>
      <c r="TFD69" s="11"/>
      <c r="TFE69" s="11"/>
      <c r="TFF69" s="11"/>
      <c r="TFG69" s="11"/>
      <c r="TFH69" s="11"/>
      <c r="TFI69" s="11"/>
      <c r="TFJ69" s="11"/>
      <c r="TFK69" s="11"/>
      <c r="TFL69" s="11"/>
      <c r="TFM69" s="11"/>
      <c r="TFN69" s="11"/>
      <c r="TFO69" s="11"/>
      <c r="TFP69" s="11"/>
      <c r="TFQ69" s="11"/>
      <c r="TFR69" s="11"/>
      <c r="TFS69" s="11"/>
      <c r="TFT69" s="11"/>
      <c r="TFU69" s="11"/>
      <c r="TFV69" s="11"/>
      <c r="TFW69" s="11"/>
      <c r="TFX69" s="11"/>
      <c r="TFY69" s="11"/>
      <c r="TFZ69" s="11"/>
      <c r="TGA69" s="11"/>
      <c r="TGB69" s="11"/>
      <c r="TGC69" s="11"/>
      <c r="TGD69" s="11"/>
      <c r="TGE69" s="11"/>
      <c r="TGF69" s="11"/>
      <c r="TGG69" s="11"/>
      <c r="TGH69" s="11"/>
      <c r="TGI69" s="11"/>
      <c r="TGJ69" s="11"/>
      <c r="TGK69" s="11"/>
      <c r="TGL69" s="11"/>
      <c r="TGM69" s="11"/>
      <c r="TGN69" s="11"/>
      <c r="TGO69" s="11"/>
      <c r="TGP69" s="11"/>
      <c r="TGQ69" s="11"/>
      <c r="TGR69" s="11"/>
      <c r="TGS69" s="11"/>
      <c r="TGT69" s="11"/>
      <c r="TGU69" s="11"/>
      <c r="TGV69" s="11"/>
      <c r="TGW69" s="11"/>
      <c r="TGX69" s="11"/>
      <c r="TGY69" s="11"/>
      <c r="TGZ69" s="11"/>
      <c r="THA69" s="11"/>
      <c r="THB69" s="11"/>
      <c r="THC69" s="11"/>
      <c r="THD69" s="11"/>
      <c r="THE69" s="11"/>
      <c r="THF69" s="11"/>
      <c r="THG69" s="11"/>
      <c r="THH69" s="11"/>
      <c r="THI69" s="11"/>
      <c r="THJ69" s="11"/>
      <c r="THK69" s="11"/>
      <c r="THL69" s="11"/>
      <c r="THM69" s="11"/>
      <c r="THN69" s="11"/>
      <c r="THO69" s="11"/>
      <c r="THP69" s="11"/>
      <c r="THQ69" s="11"/>
      <c r="THR69" s="11"/>
      <c r="THS69" s="11"/>
      <c r="THT69" s="11"/>
      <c r="THU69" s="11"/>
      <c r="THV69" s="11"/>
      <c r="THW69" s="11"/>
      <c r="THX69" s="11"/>
      <c r="THY69" s="11"/>
      <c r="THZ69" s="11"/>
      <c r="TIA69" s="11"/>
      <c r="TIB69" s="11"/>
      <c r="TIC69" s="11"/>
      <c r="TID69" s="11"/>
      <c r="TIE69" s="11"/>
      <c r="TIF69" s="11"/>
      <c r="TIG69" s="11"/>
      <c r="TIH69" s="11"/>
      <c r="TII69" s="11"/>
      <c r="TIJ69" s="11"/>
      <c r="TIK69" s="11"/>
      <c r="TIL69" s="11"/>
      <c r="TIM69" s="11"/>
      <c r="TIN69" s="11"/>
      <c r="TIO69" s="11"/>
      <c r="TIP69" s="11"/>
      <c r="TIQ69" s="11"/>
      <c r="TIR69" s="11"/>
      <c r="TIS69" s="11"/>
      <c r="TIT69" s="11"/>
      <c r="TIU69" s="11"/>
      <c r="TIV69" s="11"/>
      <c r="TIW69" s="11"/>
      <c r="TIX69" s="11"/>
      <c r="TIY69" s="11"/>
      <c r="TIZ69" s="11"/>
      <c r="TJA69" s="11"/>
      <c r="TJB69" s="11"/>
      <c r="TJC69" s="11"/>
      <c r="TJD69" s="11"/>
      <c r="TJE69" s="11"/>
      <c r="TJF69" s="11"/>
      <c r="TJG69" s="11"/>
      <c r="TJH69" s="11"/>
      <c r="TJI69" s="11"/>
      <c r="TJJ69" s="11"/>
      <c r="TJK69" s="11"/>
      <c r="TJL69" s="11"/>
      <c r="TJM69" s="11"/>
      <c r="TJN69" s="11"/>
      <c r="TJO69" s="11"/>
      <c r="TJP69" s="11"/>
      <c r="TJQ69" s="11"/>
      <c r="TJR69" s="11"/>
      <c r="TJS69" s="11"/>
      <c r="TJT69" s="11"/>
      <c r="TJU69" s="11"/>
      <c r="TJV69" s="11"/>
      <c r="TJW69" s="11"/>
      <c r="TJX69" s="11"/>
      <c r="TJY69" s="11"/>
      <c r="TJZ69" s="11"/>
      <c r="TKA69" s="11"/>
      <c r="TKB69" s="11"/>
      <c r="TKC69" s="11"/>
      <c r="TKD69" s="11"/>
      <c r="TKE69" s="11"/>
      <c r="TKF69" s="11"/>
      <c r="TKG69" s="11"/>
      <c r="TKH69" s="11"/>
      <c r="TKI69" s="11"/>
      <c r="TKJ69" s="11"/>
      <c r="TKK69" s="11"/>
      <c r="TKL69" s="11"/>
      <c r="TKM69" s="11"/>
      <c r="TKN69" s="11"/>
      <c r="TKO69" s="11"/>
      <c r="TKP69" s="11"/>
      <c r="TKQ69" s="11"/>
      <c r="TKR69" s="11"/>
      <c r="TKS69" s="11"/>
      <c r="TKT69" s="11"/>
      <c r="TKU69" s="11"/>
      <c r="TKV69" s="11"/>
      <c r="TKW69" s="11"/>
      <c r="TKX69" s="11"/>
      <c r="TKY69" s="11"/>
      <c r="TKZ69" s="11"/>
      <c r="TLA69" s="11"/>
      <c r="TLB69" s="11"/>
      <c r="TLC69" s="11"/>
      <c r="TLD69" s="11"/>
      <c r="TLE69" s="11"/>
      <c r="TLF69" s="11"/>
      <c r="TLG69" s="11"/>
      <c r="TLH69" s="11"/>
      <c r="TLI69" s="11"/>
      <c r="TLJ69" s="11"/>
      <c r="TLK69" s="11"/>
      <c r="TLL69" s="11"/>
      <c r="TLM69" s="11"/>
      <c r="TLN69" s="11"/>
      <c r="TLO69" s="11"/>
      <c r="TLP69" s="11"/>
      <c r="TLQ69" s="11"/>
      <c r="TLR69" s="11"/>
      <c r="TLS69" s="11"/>
      <c r="TLT69" s="11"/>
      <c r="TLU69" s="11"/>
      <c r="TLV69" s="11"/>
      <c r="TLW69" s="11"/>
      <c r="TLX69" s="11"/>
      <c r="TLY69" s="11"/>
      <c r="TLZ69" s="11"/>
      <c r="TMA69" s="11"/>
      <c r="TMB69" s="11"/>
      <c r="TMC69" s="11"/>
      <c r="TMD69" s="11"/>
      <c r="TME69" s="11"/>
      <c r="TMF69" s="11"/>
      <c r="TMG69" s="11"/>
      <c r="TMH69" s="11"/>
      <c r="TMI69" s="11"/>
      <c r="TMJ69" s="11"/>
      <c r="TMK69" s="11"/>
      <c r="TML69" s="11"/>
      <c r="TMM69" s="11"/>
      <c r="TMN69" s="11"/>
      <c r="TMO69" s="11"/>
      <c r="TMP69" s="11"/>
      <c r="TMQ69" s="11"/>
      <c r="TMR69" s="11"/>
      <c r="TMS69" s="11"/>
      <c r="TMT69" s="11"/>
      <c r="TMU69" s="11"/>
      <c r="TMV69" s="11"/>
      <c r="TMW69" s="11"/>
      <c r="TMX69" s="11"/>
      <c r="TMY69" s="11"/>
      <c r="TMZ69" s="11"/>
      <c r="TNA69" s="11"/>
      <c r="TNB69" s="11"/>
      <c r="TNC69" s="11"/>
      <c r="TND69" s="11"/>
      <c r="TNE69" s="11"/>
      <c r="TNF69" s="11"/>
      <c r="TNG69" s="11"/>
      <c r="TNH69" s="11"/>
      <c r="TNI69" s="11"/>
      <c r="TNJ69" s="11"/>
      <c r="TNK69" s="11"/>
      <c r="TNL69" s="11"/>
      <c r="TNM69" s="11"/>
      <c r="TNN69" s="11"/>
      <c r="TNO69" s="11"/>
      <c r="TNP69" s="11"/>
      <c r="TNQ69" s="11"/>
      <c r="TNR69" s="11"/>
      <c r="TNS69" s="11"/>
      <c r="TNT69" s="11"/>
      <c r="TNU69" s="11"/>
      <c r="TNV69" s="11"/>
      <c r="TNW69" s="11"/>
      <c r="TNX69" s="11"/>
      <c r="TNY69" s="11"/>
      <c r="TNZ69" s="11"/>
      <c r="TOA69" s="11"/>
      <c r="TOB69" s="11"/>
      <c r="TOC69" s="11"/>
      <c r="TOD69" s="11"/>
      <c r="TOE69" s="11"/>
      <c r="TOF69" s="11"/>
      <c r="TOG69" s="11"/>
      <c r="TOH69" s="11"/>
      <c r="TOI69" s="11"/>
      <c r="TOJ69" s="11"/>
      <c r="TOK69" s="11"/>
      <c r="TOL69" s="11"/>
      <c r="TOM69" s="11"/>
      <c r="TON69" s="11"/>
      <c r="TOO69" s="11"/>
      <c r="TOP69" s="11"/>
      <c r="TOQ69" s="11"/>
      <c r="TOR69" s="11"/>
      <c r="TOS69" s="11"/>
      <c r="TOT69" s="11"/>
      <c r="TOU69" s="11"/>
      <c r="TOV69" s="11"/>
      <c r="TOW69" s="11"/>
      <c r="TOX69" s="11"/>
      <c r="TOY69" s="11"/>
      <c r="TOZ69" s="11"/>
      <c r="TPA69" s="11"/>
      <c r="TPB69" s="11"/>
      <c r="TPC69" s="11"/>
      <c r="TPD69" s="11"/>
      <c r="TPE69" s="11"/>
      <c r="TPF69" s="11"/>
      <c r="TPG69" s="11"/>
      <c r="TPH69" s="11"/>
      <c r="TPI69" s="11"/>
      <c r="TPJ69" s="11"/>
      <c r="TPK69" s="11"/>
      <c r="TPL69" s="11"/>
      <c r="TPM69" s="11"/>
      <c r="TPN69" s="11"/>
      <c r="TPO69" s="11"/>
      <c r="TPP69" s="11"/>
      <c r="TPQ69" s="11"/>
      <c r="TPR69" s="11"/>
      <c r="TPS69" s="11"/>
      <c r="TPT69" s="11"/>
      <c r="TPU69" s="11"/>
      <c r="TPV69" s="11"/>
      <c r="TPW69" s="11"/>
      <c r="TPX69" s="11"/>
      <c r="TPY69" s="11"/>
      <c r="TPZ69" s="11"/>
      <c r="TQA69" s="11"/>
      <c r="TQB69" s="11"/>
      <c r="TQC69" s="11"/>
      <c r="TQD69" s="11"/>
      <c r="TQE69" s="11"/>
      <c r="TQF69" s="11"/>
      <c r="TQG69" s="11"/>
      <c r="TQH69" s="11"/>
      <c r="TQI69" s="11"/>
      <c r="TQJ69" s="11"/>
      <c r="TQK69" s="11"/>
      <c r="TQL69" s="11"/>
      <c r="TQM69" s="11"/>
      <c r="TQN69" s="11"/>
      <c r="TQO69" s="11"/>
      <c r="TQP69" s="11"/>
      <c r="TQQ69" s="11"/>
      <c r="TQR69" s="11"/>
      <c r="TQS69" s="11"/>
      <c r="TQT69" s="11"/>
      <c r="TQU69" s="11"/>
      <c r="TQV69" s="11"/>
      <c r="TQW69" s="11"/>
      <c r="TQX69" s="11"/>
      <c r="TQY69" s="11"/>
      <c r="TQZ69" s="11"/>
      <c r="TRA69" s="11"/>
      <c r="TRB69" s="11"/>
      <c r="TRC69" s="11"/>
      <c r="TRD69" s="11"/>
      <c r="TRE69" s="11"/>
      <c r="TRF69" s="11"/>
      <c r="TRG69" s="11"/>
      <c r="TRH69" s="11"/>
      <c r="TRI69" s="11"/>
      <c r="TRJ69" s="11"/>
      <c r="TRK69" s="11"/>
      <c r="TRL69" s="11"/>
      <c r="TRM69" s="11"/>
      <c r="TRN69" s="11"/>
      <c r="TRO69" s="11"/>
      <c r="TRP69" s="11"/>
      <c r="TRQ69" s="11"/>
      <c r="TRR69" s="11"/>
      <c r="TRS69" s="11"/>
      <c r="TRT69" s="11"/>
      <c r="TRU69" s="11"/>
      <c r="TRV69" s="11"/>
      <c r="TRW69" s="11"/>
      <c r="TRX69" s="11"/>
      <c r="TRY69" s="11"/>
      <c r="TRZ69" s="11"/>
      <c r="TSA69" s="11"/>
      <c r="TSB69" s="11"/>
      <c r="TSC69" s="11"/>
      <c r="TSD69" s="11"/>
      <c r="TSE69" s="11"/>
      <c r="TSF69" s="11"/>
      <c r="TSG69" s="11"/>
      <c r="TSH69" s="11"/>
      <c r="TSI69" s="11"/>
      <c r="TSJ69" s="11"/>
      <c r="TSK69" s="11"/>
      <c r="TSL69" s="11"/>
      <c r="TSM69" s="11"/>
      <c r="TSN69" s="11"/>
      <c r="TSO69" s="11"/>
      <c r="TSP69" s="11"/>
      <c r="TSQ69" s="11"/>
      <c r="TSR69" s="11"/>
      <c r="TSS69" s="11"/>
      <c r="TST69" s="11"/>
      <c r="TSU69" s="11"/>
      <c r="TSV69" s="11"/>
      <c r="TSW69" s="11"/>
      <c r="TSX69" s="11"/>
      <c r="TSY69" s="11"/>
      <c r="TSZ69" s="11"/>
      <c r="TTA69" s="11"/>
      <c r="TTB69" s="11"/>
      <c r="TTC69" s="11"/>
      <c r="TTD69" s="11"/>
      <c r="TTE69" s="11"/>
      <c r="TTF69" s="11"/>
      <c r="TTG69" s="11"/>
      <c r="TTH69" s="11"/>
      <c r="TTI69" s="11"/>
      <c r="TTJ69" s="11"/>
      <c r="TTK69" s="11"/>
      <c r="TTL69" s="11"/>
      <c r="TTM69" s="11"/>
      <c r="TTN69" s="11"/>
      <c r="TTO69" s="11"/>
      <c r="TTP69" s="11"/>
      <c r="TTQ69" s="11"/>
      <c r="TTR69" s="11"/>
      <c r="TTS69" s="11"/>
      <c r="TTT69" s="11"/>
      <c r="TTU69" s="11"/>
      <c r="TTV69" s="11"/>
      <c r="TTW69" s="11"/>
      <c r="TTX69" s="11"/>
      <c r="TTY69" s="11"/>
      <c r="TTZ69" s="11"/>
      <c r="TUA69" s="11"/>
      <c r="TUB69" s="11"/>
      <c r="TUC69" s="11"/>
      <c r="TUD69" s="11"/>
      <c r="TUE69" s="11"/>
      <c r="TUF69" s="11"/>
      <c r="TUG69" s="11"/>
      <c r="TUH69" s="11"/>
      <c r="TUI69" s="11"/>
      <c r="TUJ69" s="11"/>
      <c r="TUK69" s="11"/>
      <c r="TUL69" s="11"/>
      <c r="TUM69" s="11"/>
      <c r="TUN69" s="11"/>
      <c r="TUO69" s="11"/>
      <c r="TUP69" s="11"/>
      <c r="TUQ69" s="11"/>
      <c r="TUR69" s="11"/>
      <c r="TUS69" s="11"/>
      <c r="TUT69" s="11"/>
      <c r="TUU69" s="11"/>
      <c r="TUV69" s="11"/>
      <c r="TUW69" s="11"/>
      <c r="TUX69" s="11"/>
      <c r="TUY69" s="11"/>
      <c r="TUZ69" s="11"/>
      <c r="TVA69" s="11"/>
      <c r="TVB69" s="11"/>
      <c r="TVC69" s="11"/>
      <c r="TVD69" s="11"/>
      <c r="TVE69" s="11"/>
      <c r="TVF69" s="11"/>
      <c r="TVG69" s="11"/>
      <c r="TVH69" s="11"/>
      <c r="TVI69" s="11"/>
      <c r="TVJ69" s="11"/>
      <c r="TVK69" s="11"/>
      <c r="TVL69" s="11"/>
      <c r="TVM69" s="11"/>
      <c r="TVN69" s="11"/>
      <c r="TVO69" s="11"/>
      <c r="TVP69" s="11"/>
      <c r="TVQ69" s="11"/>
      <c r="TVR69" s="11"/>
      <c r="TVS69" s="11"/>
      <c r="TVT69" s="11"/>
      <c r="TVU69" s="11"/>
      <c r="TVV69" s="11"/>
      <c r="TVW69" s="11"/>
      <c r="TVX69" s="11"/>
      <c r="TVY69" s="11"/>
      <c r="TVZ69" s="11"/>
      <c r="TWA69" s="11"/>
      <c r="TWB69" s="11"/>
      <c r="TWC69" s="11"/>
      <c r="TWD69" s="11"/>
      <c r="TWE69" s="11"/>
      <c r="TWF69" s="11"/>
      <c r="TWG69" s="11"/>
      <c r="TWH69" s="11"/>
      <c r="TWI69" s="11"/>
      <c r="TWJ69" s="11"/>
      <c r="TWK69" s="11"/>
      <c r="TWL69" s="11"/>
      <c r="TWM69" s="11"/>
      <c r="TWN69" s="11"/>
      <c r="TWO69" s="11"/>
      <c r="TWP69" s="11"/>
      <c r="TWQ69" s="11"/>
      <c r="TWR69" s="11"/>
      <c r="TWS69" s="11"/>
      <c r="TWT69" s="11"/>
      <c r="TWU69" s="11"/>
      <c r="TWV69" s="11"/>
      <c r="TWW69" s="11"/>
      <c r="TWX69" s="11"/>
      <c r="TWY69" s="11"/>
      <c r="TWZ69" s="11"/>
      <c r="TXA69" s="11"/>
      <c r="TXB69" s="11"/>
      <c r="TXC69" s="11"/>
      <c r="TXD69" s="11"/>
      <c r="TXE69" s="11"/>
      <c r="TXF69" s="11"/>
      <c r="TXG69" s="11"/>
      <c r="TXH69" s="11"/>
      <c r="TXI69" s="11"/>
      <c r="TXJ69" s="11"/>
      <c r="TXK69" s="11"/>
      <c r="TXL69" s="11"/>
      <c r="TXM69" s="11"/>
      <c r="TXN69" s="11"/>
      <c r="TXO69" s="11"/>
      <c r="TXP69" s="11"/>
      <c r="TXQ69" s="11"/>
      <c r="TXR69" s="11"/>
      <c r="TXS69" s="11"/>
      <c r="TXT69" s="11"/>
      <c r="TXU69" s="11"/>
      <c r="TXV69" s="11"/>
      <c r="TXW69" s="11"/>
      <c r="TXX69" s="11"/>
      <c r="TXY69" s="11"/>
      <c r="TXZ69" s="11"/>
      <c r="TYA69" s="11"/>
      <c r="TYB69" s="11"/>
      <c r="TYC69" s="11"/>
      <c r="TYD69" s="11"/>
      <c r="TYE69" s="11"/>
      <c r="TYF69" s="11"/>
      <c r="TYG69" s="11"/>
      <c r="TYH69" s="11"/>
      <c r="TYI69" s="11"/>
      <c r="TYJ69" s="11"/>
      <c r="TYK69" s="11"/>
      <c r="TYL69" s="11"/>
      <c r="TYM69" s="11"/>
      <c r="TYN69" s="11"/>
      <c r="TYO69" s="11"/>
      <c r="TYP69" s="11"/>
      <c r="TYQ69" s="11"/>
      <c r="TYR69" s="11"/>
      <c r="TYS69" s="11"/>
      <c r="TYT69" s="11"/>
      <c r="TYU69" s="11"/>
      <c r="TYV69" s="11"/>
      <c r="TYW69" s="11"/>
      <c r="TYX69" s="11"/>
      <c r="TYY69" s="11"/>
      <c r="TYZ69" s="11"/>
      <c r="TZA69" s="11"/>
      <c r="TZB69" s="11"/>
      <c r="TZC69" s="11"/>
      <c r="TZD69" s="11"/>
      <c r="TZE69" s="11"/>
      <c r="TZF69" s="11"/>
      <c r="TZG69" s="11"/>
      <c r="TZH69" s="11"/>
      <c r="TZI69" s="11"/>
      <c r="TZJ69" s="11"/>
      <c r="TZK69" s="11"/>
      <c r="TZL69" s="11"/>
      <c r="TZM69" s="11"/>
      <c r="TZN69" s="11"/>
      <c r="TZO69" s="11"/>
      <c r="TZP69" s="11"/>
      <c r="TZQ69" s="11"/>
      <c r="TZR69" s="11"/>
      <c r="TZS69" s="11"/>
      <c r="TZT69" s="11"/>
      <c r="TZU69" s="11"/>
      <c r="TZV69" s="11"/>
      <c r="TZW69" s="11"/>
      <c r="TZX69" s="11"/>
      <c r="TZY69" s="11"/>
      <c r="TZZ69" s="11"/>
      <c r="UAA69" s="11"/>
      <c r="UAB69" s="11"/>
      <c r="UAC69" s="11"/>
      <c r="UAD69" s="11"/>
      <c r="UAE69" s="11"/>
      <c r="UAF69" s="11"/>
      <c r="UAG69" s="11"/>
      <c r="UAH69" s="11"/>
      <c r="UAI69" s="11"/>
      <c r="UAJ69" s="11"/>
      <c r="UAK69" s="11"/>
      <c r="UAL69" s="11"/>
      <c r="UAM69" s="11"/>
      <c r="UAN69" s="11"/>
      <c r="UAO69" s="11"/>
      <c r="UAP69" s="11"/>
      <c r="UAQ69" s="11"/>
      <c r="UAR69" s="11"/>
      <c r="UAS69" s="11"/>
      <c r="UAT69" s="11"/>
      <c r="UAU69" s="11"/>
      <c r="UAV69" s="11"/>
      <c r="UAW69" s="11"/>
      <c r="UAX69" s="11"/>
      <c r="UAY69" s="11"/>
      <c r="UAZ69" s="11"/>
      <c r="UBA69" s="11"/>
      <c r="UBB69" s="11"/>
      <c r="UBC69" s="11"/>
      <c r="UBD69" s="11"/>
      <c r="UBE69" s="11"/>
      <c r="UBF69" s="11"/>
      <c r="UBG69" s="11"/>
      <c r="UBH69" s="11"/>
      <c r="UBI69" s="11"/>
      <c r="UBJ69" s="11"/>
      <c r="UBK69" s="11"/>
      <c r="UBL69" s="11"/>
      <c r="UBM69" s="11"/>
      <c r="UBN69" s="11"/>
      <c r="UBO69" s="11"/>
      <c r="UBP69" s="11"/>
      <c r="UBQ69" s="11"/>
      <c r="UBR69" s="11"/>
      <c r="UBS69" s="11"/>
      <c r="UBT69" s="11"/>
      <c r="UBU69" s="11"/>
      <c r="UBV69" s="11"/>
      <c r="UBW69" s="11"/>
      <c r="UBX69" s="11"/>
      <c r="UBY69" s="11"/>
      <c r="UBZ69" s="11"/>
      <c r="UCA69" s="11"/>
      <c r="UCB69" s="11"/>
      <c r="UCC69" s="11"/>
      <c r="UCD69" s="11"/>
      <c r="UCE69" s="11"/>
      <c r="UCF69" s="11"/>
      <c r="UCG69" s="11"/>
      <c r="UCH69" s="11"/>
      <c r="UCI69" s="11"/>
      <c r="UCJ69" s="11"/>
      <c r="UCK69" s="11"/>
      <c r="UCL69" s="11"/>
      <c r="UCM69" s="11"/>
      <c r="UCN69" s="11"/>
      <c r="UCO69" s="11"/>
      <c r="UCP69" s="11"/>
      <c r="UCQ69" s="11"/>
      <c r="UCR69" s="11"/>
      <c r="UCS69" s="11"/>
      <c r="UCT69" s="11"/>
      <c r="UCU69" s="11"/>
      <c r="UCV69" s="11"/>
      <c r="UCW69" s="11"/>
      <c r="UCX69" s="11"/>
      <c r="UCY69" s="11"/>
      <c r="UCZ69" s="11"/>
      <c r="UDA69" s="11"/>
      <c r="UDB69" s="11"/>
      <c r="UDC69" s="11"/>
      <c r="UDD69" s="11"/>
      <c r="UDE69" s="11"/>
      <c r="UDF69" s="11"/>
      <c r="UDG69" s="11"/>
      <c r="UDH69" s="11"/>
      <c r="UDI69" s="11"/>
      <c r="UDJ69" s="11"/>
      <c r="UDK69" s="11"/>
      <c r="UDL69" s="11"/>
      <c r="UDM69" s="11"/>
      <c r="UDN69" s="11"/>
      <c r="UDO69" s="11"/>
      <c r="UDP69" s="11"/>
      <c r="UDQ69" s="11"/>
      <c r="UDR69" s="11"/>
      <c r="UDS69" s="11"/>
      <c r="UDT69" s="11"/>
      <c r="UDU69" s="11"/>
      <c r="UDV69" s="11"/>
      <c r="UDW69" s="11"/>
      <c r="UDX69" s="11"/>
      <c r="UDY69" s="11"/>
      <c r="UDZ69" s="11"/>
      <c r="UEA69" s="11"/>
      <c r="UEB69" s="11"/>
      <c r="UEC69" s="11"/>
      <c r="UED69" s="11"/>
      <c r="UEE69" s="11"/>
      <c r="UEF69" s="11"/>
      <c r="UEG69" s="11"/>
      <c r="UEH69" s="11"/>
      <c r="UEI69" s="11"/>
      <c r="UEJ69" s="11"/>
      <c r="UEK69" s="11"/>
      <c r="UEL69" s="11"/>
      <c r="UEM69" s="11"/>
      <c r="UEN69" s="11"/>
      <c r="UEO69" s="11"/>
      <c r="UEP69" s="11"/>
      <c r="UEQ69" s="11"/>
      <c r="UER69" s="11"/>
      <c r="UES69" s="11"/>
      <c r="UET69" s="11"/>
      <c r="UEU69" s="11"/>
      <c r="UEV69" s="11"/>
      <c r="UEW69" s="11"/>
      <c r="UEX69" s="11"/>
      <c r="UEY69" s="11"/>
      <c r="UEZ69" s="11"/>
      <c r="UFA69" s="11"/>
      <c r="UFB69" s="11"/>
      <c r="UFC69" s="11"/>
      <c r="UFD69" s="11"/>
      <c r="UFE69" s="11"/>
      <c r="UFF69" s="11"/>
      <c r="UFG69" s="11"/>
      <c r="UFH69" s="11"/>
      <c r="UFI69" s="11"/>
      <c r="UFJ69" s="11"/>
      <c r="UFK69" s="11"/>
      <c r="UFL69" s="11"/>
      <c r="UFM69" s="11"/>
      <c r="UFN69" s="11"/>
      <c r="UFO69" s="11"/>
      <c r="UFP69" s="11"/>
      <c r="UFQ69" s="11"/>
      <c r="UFR69" s="11"/>
      <c r="UFS69" s="11"/>
      <c r="UFT69" s="11"/>
      <c r="UFU69" s="11"/>
      <c r="UFV69" s="11"/>
      <c r="UFW69" s="11"/>
      <c r="UFX69" s="11"/>
      <c r="UFY69" s="11"/>
      <c r="UFZ69" s="11"/>
      <c r="UGA69" s="11"/>
      <c r="UGB69" s="11"/>
      <c r="UGC69" s="11"/>
      <c r="UGD69" s="11"/>
      <c r="UGE69" s="11"/>
      <c r="UGF69" s="11"/>
      <c r="UGG69" s="11"/>
      <c r="UGH69" s="11"/>
      <c r="UGI69" s="11"/>
      <c r="UGJ69" s="11"/>
      <c r="UGK69" s="11"/>
      <c r="UGL69" s="11"/>
      <c r="UGM69" s="11"/>
      <c r="UGN69" s="11"/>
      <c r="UGO69" s="11"/>
      <c r="UGP69" s="11"/>
      <c r="UGQ69" s="11"/>
      <c r="UGR69" s="11"/>
      <c r="UGS69" s="11"/>
      <c r="UGT69" s="11"/>
      <c r="UGU69" s="11"/>
      <c r="UGV69" s="11"/>
      <c r="UGW69" s="11"/>
      <c r="UGX69" s="11"/>
      <c r="UGY69" s="11"/>
      <c r="UGZ69" s="11"/>
      <c r="UHA69" s="11"/>
      <c r="UHB69" s="11"/>
      <c r="UHC69" s="11"/>
      <c r="UHD69" s="11"/>
      <c r="UHE69" s="11"/>
      <c r="UHF69" s="11"/>
      <c r="UHG69" s="11"/>
      <c r="UHH69" s="11"/>
      <c r="UHI69" s="11"/>
      <c r="UHJ69" s="11"/>
      <c r="UHK69" s="11"/>
      <c r="UHL69" s="11"/>
      <c r="UHM69" s="11"/>
      <c r="UHN69" s="11"/>
      <c r="UHO69" s="11"/>
      <c r="UHP69" s="11"/>
      <c r="UHQ69" s="11"/>
      <c r="UHR69" s="11"/>
      <c r="UHS69" s="11"/>
      <c r="UHT69" s="11"/>
      <c r="UHU69" s="11"/>
      <c r="UHV69" s="11"/>
      <c r="UHW69" s="11"/>
      <c r="UHX69" s="11"/>
      <c r="UHY69" s="11"/>
      <c r="UHZ69" s="11"/>
      <c r="UIA69" s="11"/>
      <c r="UIB69" s="11"/>
      <c r="UIC69" s="11"/>
      <c r="UID69" s="11"/>
      <c r="UIE69" s="11"/>
      <c r="UIF69" s="11"/>
      <c r="UIG69" s="11"/>
      <c r="UIH69" s="11"/>
      <c r="UII69" s="11"/>
      <c r="UIJ69" s="11"/>
      <c r="UIK69" s="11"/>
      <c r="UIL69" s="11"/>
      <c r="UIM69" s="11"/>
      <c r="UIN69" s="11"/>
      <c r="UIO69" s="11"/>
      <c r="UIP69" s="11"/>
      <c r="UIQ69" s="11"/>
      <c r="UIR69" s="11"/>
      <c r="UIS69" s="11"/>
      <c r="UIT69" s="11"/>
      <c r="UIU69" s="11"/>
      <c r="UIV69" s="11"/>
      <c r="UIW69" s="11"/>
      <c r="UIX69" s="11"/>
      <c r="UIY69" s="11"/>
      <c r="UIZ69" s="11"/>
      <c r="UJA69" s="11"/>
      <c r="UJB69" s="11"/>
      <c r="UJC69" s="11"/>
      <c r="UJD69" s="11"/>
      <c r="UJE69" s="11"/>
      <c r="UJF69" s="11"/>
      <c r="UJG69" s="11"/>
      <c r="UJH69" s="11"/>
      <c r="UJI69" s="11"/>
      <c r="UJJ69" s="11"/>
      <c r="UJK69" s="11"/>
      <c r="UJL69" s="11"/>
      <c r="UJM69" s="11"/>
      <c r="UJN69" s="11"/>
      <c r="UJO69" s="11"/>
      <c r="UJP69" s="11"/>
      <c r="UJQ69" s="11"/>
      <c r="UJR69" s="11"/>
      <c r="UJS69" s="11"/>
      <c r="UJT69" s="11"/>
      <c r="UJU69" s="11"/>
      <c r="UJV69" s="11"/>
      <c r="UJW69" s="11"/>
      <c r="UJX69" s="11"/>
      <c r="UJY69" s="11"/>
      <c r="UJZ69" s="11"/>
      <c r="UKA69" s="11"/>
      <c r="UKB69" s="11"/>
      <c r="UKC69" s="11"/>
      <c r="UKD69" s="11"/>
      <c r="UKE69" s="11"/>
      <c r="UKF69" s="11"/>
      <c r="UKG69" s="11"/>
      <c r="UKH69" s="11"/>
      <c r="UKI69" s="11"/>
      <c r="UKJ69" s="11"/>
      <c r="UKK69" s="11"/>
      <c r="UKL69" s="11"/>
      <c r="UKM69" s="11"/>
      <c r="UKN69" s="11"/>
      <c r="UKO69" s="11"/>
      <c r="UKP69" s="11"/>
      <c r="UKQ69" s="11"/>
      <c r="UKR69" s="11"/>
      <c r="UKS69" s="11"/>
      <c r="UKT69" s="11"/>
      <c r="UKU69" s="11"/>
      <c r="UKV69" s="11"/>
      <c r="UKW69" s="11"/>
      <c r="UKX69" s="11"/>
      <c r="UKY69" s="11"/>
      <c r="UKZ69" s="11"/>
      <c r="ULA69" s="11"/>
      <c r="ULB69" s="11"/>
      <c r="ULC69" s="11"/>
      <c r="ULD69" s="11"/>
      <c r="ULE69" s="11"/>
      <c r="ULF69" s="11"/>
      <c r="ULG69" s="11"/>
      <c r="ULH69" s="11"/>
      <c r="ULI69" s="11"/>
      <c r="ULJ69" s="11"/>
      <c r="ULK69" s="11"/>
      <c r="ULL69" s="11"/>
      <c r="ULM69" s="11"/>
      <c r="ULN69" s="11"/>
      <c r="ULO69" s="11"/>
      <c r="ULP69" s="11"/>
      <c r="ULQ69" s="11"/>
      <c r="ULR69" s="11"/>
      <c r="ULS69" s="11"/>
      <c r="ULT69" s="11"/>
      <c r="ULU69" s="11"/>
      <c r="ULV69" s="11"/>
      <c r="ULW69" s="11"/>
      <c r="ULX69" s="11"/>
      <c r="ULY69" s="11"/>
      <c r="ULZ69" s="11"/>
      <c r="UMA69" s="11"/>
      <c r="UMB69" s="11"/>
      <c r="UMC69" s="11"/>
      <c r="UMD69" s="11"/>
      <c r="UME69" s="11"/>
      <c r="UMF69" s="11"/>
      <c r="UMG69" s="11"/>
      <c r="UMH69" s="11"/>
      <c r="UMI69" s="11"/>
      <c r="UMJ69" s="11"/>
      <c r="UMK69" s="11"/>
      <c r="UML69" s="11"/>
      <c r="UMM69" s="11"/>
      <c r="UMN69" s="11"/>
      <c r="UMO69" s="11"/>
      <c r="UMP69" s="11"/>
      <c r="UMQ69" s="11"/>
      <c r="UMR69" s="11"/>
      <c r="UMS69" s="11"/>
      <c r="UMT69" s="11"/>
      <c r="UMU69" s="11"/>
      <c r="UMV69" s="11"/>
      <c r="UMW69" s="11"/>
      <c r="UMX69" s="11"/>
      <c r="UMY69" s="11"/>
      <c r="UMZ69" s="11"/>
      <c r="UNA69" s="11"/>
      <c r="UNB69" s="11"/>
      <c r="UNC69" s="11"/>
      <c r="UND69" s="11"/>
      <c r="UNE69" s="11"/>
      <c r="UNF69" s="11"/>
      <c r="UNG69" s="11"/>
      <c r="UNH69" s="11"/>
      <c r="UNI69" s="11"/>
      <c r="UNJ69" s="11"/>
      <c r="UNK69" s="11"/>
      <c r="UNL69" s="11"/>
      <c r="UNM69" s="11"/>
      <c r="UNN69" s="11"/>
      <c r="UNO69" s="11"/>
      <c r="UNP69" s="11"/>
      <c r="UNQ69" s="11"/>
      <c r="UNR69" s="11"/>
      <c r="UNS69" s="11"/>
      <c r="UNT69" s="11"/>
      <c r="UNU69" s="11"/>
      <c r="UNV69" s="11"/>
      <c r="UNW69" s="11"/>
      <c r="UNX69" s="11"/>
      <c r="UNY69" s="11"/>
      <c r="UNZ69" s="11"/>
      <c r="UOA69" s="11"/>
      <c r="UOB69" s="11"/>
      <c r="UOC69" s="11"/>
      <c r="UOD69" s="11"/>
      <c r="UOE69" s="11"/>
      <c r="UOF69" s="11"/>
      <c r="UOG69" s="11"/>
      <c r="UOH69" s="11"/>
      <c r="UOI69" s="11"/>
      <c r="UOJ69" s="11"/>
      <c r="UOK69" s="11"/>
      <c r="UOL69" s="11"/>
      <c r="UOM69" s="11"/>
      <c r="UON69" s="11"/>
      <c r="UOO69" s="11"/>
      <c r="UOP69" s="11"/>
      <c r="UOQ69" s="11"/>
      <c r="UOR69" s="11"/>
      <c r="UOS69" s="11"/>
      <c r="UOT69" s="11"/>
      <c r="UOU69" s="11"/>
      <c r="UOV69" s="11"/>
      <c r="UOW69" s="11"/>
      <c r="UOX69" s="11"/>
      <c r="UOY69" s="11"/>
      <c r="UOZ69" s="11"/>
      <c r="UPA69" s="11"/>
      <c r="UPB69" s="11"/>
      <c r="UPC69" s="11"/>
      <c r="UPD69" s="11"/>
      <c r="UPE69" s="11"/>
      <c r="UPF69" s="11"/>
      <c r="UPG69" s="11"/>
      <c r="UPH69" s="11"/>
      <c r="UPI69" s="11"/>
      <c r="UPJ69" s="11"/>
      <c r="UPK69" s="11"/>
      <c r="UPL69" s="11"/>
      <c r="UPM69" s="11"/>
      <c r="UPN69" s="11"/>
      <c r="UPO69" s="11"/>
      <c r="UPP69" s="11"/>
      <c r="UPQ69" s="11"/>
      <c r="UPR69" s="11"/>
      <c r="UPS69" s="11"/>
      <c r="UPT69" s="11"/>
      <c r="UPU69" s="11"/>
      <c r="UPV69" s="11"/>
      <c r="UPW69" s="11"/>
      <c r="UPX69" s="11"/>
      <c r="UPY69" s="11"/>
      <c r="UPZ69" s="11"/>
      <c r="UQA69" s="11"/>
      <c r="UQB69" s="11"/>
      <c r="UQC69" s="11"/>
      <c r="UQD69" s="11"/>
      <c r="UQE69" s="11"/>
      <c r="UQF69" s="11"/>
      <c r="UQG69" s="11"/>
      <c r="UQH69" s="11"/>
      <c r="UQI69" s="11"/>
      <c r="UQJ69" s="11"/>
      <c r="UQK69" s="11"/>
      <c r="UQL69" s="11"/>
      <c r="UQM69" s="11"/>
      <c r="UQN69" s="11"/>
      <c r="UQO69" s="11"/>
      <c r="UQP69" s="11"/>
      <c r="UQQ69" s="11"/>
      <c r="UQR69" s="11"/>
      <c r="UQS69" s="11"/>
      <c r="UQT69" s="11"/>
      <c r="UQU69" s="11"/>
      <c r="UQV69" s="11"/>
      <c r="UQW69" s="11"/>
      <c r="UQX69" s="11"/>
      <c r="UQY69" s="11"/>
      <c r="UQZ69" s="11"/>
      <c r="URA69" s="11"/>
      <c r="URB69" s="11"/>
      <c r="URC69" s="11"/>
      <c r="URD69" s="11"/>
      <c r="URE69" s="11"/>
      <c r="URF69" s="11"/>
      <c r="URG69" s="11"/>
      <c r="URH69" s="11"/>
      <c r="URI69" s="11"/>
      <c r="URJ69" s="11"/>
      <c r="URK69" s="11"/>
      <c r="URL69" s="11"/>
      <c r="URM69" s="11"/>
      <c r="URN69" s="11"/>
      <c r="URO69" s="11"/>
      <c r="URP69" s="11"/>
      <c r="URQ69" s="11"/>
      <c r="URR69" s="11"/>
      <c r="URS69" s="11"/>
      <c r="URT69" s="11"/>
      <c r="URU69" s="11"/>
      <c r="URV69" s="11"/>
      <c r="URW69" s="11"/>
      <c r="URX69" s="11"/>
      <c r="URY69" s="11"/>
      <c r="URZ69" s="11"/>
      <c r="USA69" s="11"/>
      <c r="USB69" s="11"/>
      <c r="USC69" s="11"/>
      <c r="USD69" s="11"/>
      <c r="USE69" s="11"/>
      <c r="USF69" s="11"/>
      <c r="USG69" s="11"/>
      <c r="USH69" s="11"/>
      <c r="USI69" s="11"/>
      <c r="USJ69" s="11"/>
      <c r="USK69" s="11"/>
      <c r="USL69" s="11"/>
      <c r="USM69" s="11"/>
      <c r="USN69" s="11"/>
      <c r="USO69" s="11"/>
      <c r="USP69" s="11"/>
      <c r="USQ69" s="11"/>
      <c r="USR69" s="11"/>
      <c r="USS69" s="11"/>
      <c r="UST69" s="11"/>
      <c r="USU69" s="11"/>
      <c r="USV69" s="11"/>
      <c r="USW69" s="11"/>
      <c r="USX69" s="11"/>
      <c r="USY69" s="11"/>
      <c r="USZ69" s="11"/>
      <c r="UTA69" s="11"/>
      <c r="UTB69" s="11"/>
      <c r="UTC69" s="11"/>
      <c r="UTD69" s="11"/>
      <c r="UTE69" s="11"/>
      <c r="UTF69" s="11"/>
      <c r="UTG69" s="11"/>
      <c r="UTH69" s="11"/>
      <c r="UTI69" s="11"/>
      <c r="UTJ69" s="11"/>
      <c r="UTK69" s="11"/>
      <c r="UTL69" s="11"/>
      <c r="UTM69" s="11"/>
      <c r="UTN69" s="11"/>
      <c r="UTO69" s="11"/>
      <c r="UTP69" s="11"/>
      <c r="UTQ69" s="11"/>
      <c r="UTR69" s="11"/>
      <c r="UTS69" s="11"/>
      <c r="UTT69" s="11"/>
      <c r="UTU69" s="11"/>
      <c r="UTV69" s="11"/>
      <c r="UTW69" s="11"/>
      <c r="UTX69" s="11"/>
      <c r="UTY69" s="11"/>
      <c r="UTZ69" s="11"/>
      <c r="UUA69" s="11"/>
      <c r="UUB69" s="11"/>
      <c r="UUC69" s="11"/>
      <c r="UUD69" s="11"/>
      <c r="UUE69" s="11"/>
      <c r="UUF69" s="11"/>
      <c r="UUG69" s="11"/>
      <c r="UUH69" s="11"/>
      <c r="UUI69" s="11"/>
      <c r="UUJ69" s="11"/>
      <c r="UUK69" s="11"/>
      <c r="UUL69" s="11"/>
      <c r="UUM69" s="11"/>
      <c r="UUN69" s="11"/>
      <c r="UUO69" s="11"/>
      <c r="UUP69" s="11"/>
      <c r="UUQ69" s="11"/>
      <c r="UUR69" s="11"/>
      <c r="UUS69" s="11"/>
      <c r="UUT69" s="11"/>
      <c r="UUU69" s="11"/>
      <c r="UUV69" s="11"/>
      <c r="UUW69" s="11"/>
      <c r="UUX69" s="11"/>
      <c r="UUY69" s="11"/>
      <c r="UUZ69" s="11"/>
      <c r="UVA69" s="11"/>
      <c r="UVB69" s="11"/>
      <c r="UVC69" s="11"/>
      <c r="UVD69" s="11"/>
      <c r="UVE69" s="11"/>
      <c r="UVF69" s="11"/>
      <c r="UVG69" s="11"/>
      <c r="UVH69" s="11"/>
      <c r="UVI69" s="11"/>
      <c r="UVJ69" s="11"/>
      <c r="UVK69" s="11"/>
      <c r="UVL69" s="11"/>
      <c r="UVM69" s="11"/>
      <c r="UVN69" s="11"/>
      <c r="UVO69" s="11"/>
      <c r="UVP69" s="11"/>
      <c r="UVQ69" s="11"/>
      <c r="UVR69" s="11"/>
      <c r="UVS69" s="11"/>
      <c r="UVT69" s="11"/>
      <c r="UVU69" s="11"/>
      <c r="UVV69" s="11"/>
      <c r="UVW69" s="11"/>
      <c r="UVX69" s="11"/>
      <c r="UVY69" s="11"/>
      <c r="UVZ69" s="11"/>
      <c r="UWA69" s="11"/>
      <c r="UWB69" s="11"/>
      <c r="UWC69" s="11"/>
      <c r="UWD69" s="11"/>
      <c r="UWE69" s="11"/>
      <c r="UWF69" s="11"/>
      <c r="UWG69" s="11"/>
      <c r="UWH69" s="11"/>
      <c r="UWI69" s="11"/>
      <c r="UWJ69" s="11"/>
      <c r="UWK69" s="11"/>
      <c r="UWL69" s="11"/>
      <c r="UWM69" s="11"/>
      <c r="UWN69" s="11"/>
      <c r="UWO69" s="11"/>
      <c r="UWP69" s="11"/>
      <c r="UWQ69" s="11"/>
      <c r="UWR69" s="11"/>
      <c r="UWS69" s="11"/>
      <c r="UWT69" s="11"/>
      <c r="UWU69" s="11"/>
      <c r="UWV69" s="11"/>
      <c r="UWW69" s="11"/>
      <c r="UWX69" s="11"/>
      <c r="UWY69" s="11"/>
      <c r="UWZ69" s="11"/>
      <c r="UXA69" s="11"/>
      <c r="UXB69" s="11"/>
      <c r="UXC69" s="11"/>
      <c r="UXD69" s="11"/>
      <c r="UXE69" s="11"/>
      <c r="UXF69" s="11"/>
      <c r="UXG69" s="11"/>
      <c r="UXH69" s="11"/>
      <c r="UXI69" s="11"/>
      <c r="UXJ69" s="11"/>
      <c r="UXK69" s="11"/>
      <c r="UXL69" s="11"/>
      <c r="UXM69" s="11"/>
      <c r="UXN69" s="11"/>
      <c r="UXO69" s="11"/>
      <c r="UXP69" s="11"/>
      <c r="UXQ69" s="11"/>
      <c r="UXR69" s="11"/>
      <c r="UXS69" s="11"/>
      <c r="UXT69" s="11"/>
      <c r="UXU69" s="11"/>
      <c r="UXV69" s="11"/>
      <c r="UXW69" s="11"/>
      <c r="UXX69" s="11"/>
      <c r="UXY69" s="11"/>
      <c r="UXZ69" s="11"/>
      <c r="UYA69" s="11"/>
      <c r="UYB69" s="11"/>
      <c r="UYC69" s="11"/>
      <c r="UYD69" s="11"/>
      <c r="UYE69" s="11"/>
      <c r="UYF69" s="11"/>
      <c r="UYG69" s="11"/>
      <c r="UYH69" s="11"/>
      <c r="UYI69" s="11"/>
      <c r="UYJ69" s="11"/>
      <c r="UYK69" s="11"/>
      <c r="UYL69" s="11"/>
      <c r="UYM69" s="11"/>
      <c r="UYN69" s="11"/>
      <c r="UYO69" s="11"/>
      <c r="UYP69" s="11"/>
      <c r="UYQ69" s="11"/>
      <c r="UYR69" s="11"/>
      <c r="UYS69" s="11"/>
      <c r="UYT69" s="11"/>
      <c r="UYU69" s="11"/>
      <c r="UYV69" s="11"/>
      <c r="UYW69" s="11"/>
      <c r="UYX69" s="11"/>
      <c r="UYY69" s="11"/>
      <c r="UYZ69" s="11"/>
      <c r="UZA69" s="11"/>
      <c r="UZB69" s="11"/>
      <c r="UZC69" s="11"/>
      <c r="UZD69" s="11"/>
      <c r="UZE69" s="11"/>
      <c r="UZF69" s="11"/>
      <c r="UZG69" s="11"/>
      <c r="UZH69" s="11"/>
      <c r="UZI69" s="11"/>
      <c r="UZJ69" s="11"/>
      <c r="UZK69" s="11"/>
      <c r="UZL69" s="11"/>
      <c r="UZM69" s="11"/>
      <c r="UZN69" s="11"/>
      <c r="UZO69" s="11"/>
      <c r="UZP69" s="11"/>
      <c r="UZQ69" s="11"/>
      <c r="UZR69" s="11"/>
      <c r="UZS69" s="11"/>
      <c r="UZT69" s="11"/>
      <c r="UZU69" s="11"/>
      <c r="UZV69" s="11"/>
      <c r="UZW69" s="11"/>
      <c r="UZX69" s="11"/>
      <c r="UZY69" s="11"/>
      <c r="UZZ69" s="11"/>
      <c r="VAA69" s="11"/>
      <c r="VAB69" s="11"/>
      <c r="VAC69" s="11"/>
      <c r="VAD69" s="11"/>
      <c r="VAE69" s="11"/>
      <c r="VAF69" s="11"/>
      <c r="VAG69" s="11"/>
      <c r="VAH69" s="11"/>
      <c r="VAI69" s="11"/>
      <c r="VAJ69" s="11"/>
      <c r="VAK69" s="11"/>
      <c r="VAL69" s="11"/>
      <c r="VAM69" s="11"/>
      <c r="VAN69" s="11"/>
      <c r="VAO69" s="11"/>
      <c r="VAP69" s="11"/>
      <c r="VAQ69" s="11"/>
      <c r="VAR69" s="11"/>
      <c r="VAS69" s="11"/>
      <c r="VAT69" s="11"/>
      <c r="VAU69" s="11"/>
      <c r="VAV69" s="11"/>
      <c r="VAW69" s="11"/>
      <c r="VAX69" s="11"/>
      <c r="VAY69" s="11"/>
      <c r="VAZ69" s="11"/>
      <c r="VBA69" s="11"/>
      <c r="VBB69" s="11"/>
      <c r="VBC69" s="11"/>
      <c r="VBD69" s="11"/>
      <c r="VBE69" s="11"/>
      <c r="VBF69" s="11"/>
      <c r="VBG69" s="11"/>
      <c r="VBH69" s="11"/>
      <c r="VBI69" s="11"/>
      <c r="VBJ69" s="11"/>
      <c r="VBK69" s="11"/>
      <c r="VBL69" s="11"/>
      <c r="VBM69" s="11"/>
      <c r="VBN69" s="11"/>
      <c r="VBO69" s="11"/>
      <c r="VBP69" s="11"/>
      <c r="VBQ69" s="11"/>
      <c r="VBR69" s="11"/>
      <c r="VBS69" s="11"/>
      <c r="VBT69" s="11"/>
      <c r="VBU69" s="11"/>
      <c r="VBV69" s="11"/>
      <c r="VBW69" s="11"/>
      <c r="VBX69" s="11"/>
      <c r="VBY69" s="11"/>
      <c r="VBZ69" s="11"/>
      <c r="VCA69" s="11"/>
      <c r="VCB69" s="11"/>
      <c r="VCC69" s="11"/>
      <c r="VCD69" s="11"/>
      <c r="VCE69" s="11"/>
      <c r="VCF69" s="11"/>
      <c r="VCG69" s="11"/>
      <c r="VCH69" s="11"/>
      <c r="VCI69" s="11"/>
      <c r="VCJ69" s="11"/>
      <c r="VCK69" s="11"/>
      <c r="VCL69" s="11"/>
      <c r="VCM69" s="11"/>
      <c r="VCN69" s="11"/>
      <c r="VCO69" s="11"/>
      <c r="VCP69" s="11"/>
      <c r="VCQ69" s="11"/>
      <c r="VCR69" s="11"/>
      <c r="VCS69" s="11"/>
      <c r="VCT69" s="11"/>
      <c r="VCU69" s="11"/>
      <c r="VCV69" s="11"/>
      <c r="VCW69" s="11"/>
      <c r="VCX69" s="11"/>
      <c r="VCY69" s="11"/>
      <c r="VCZ69" s="11"/>
      <c r="VDA69" s="11"/>
      <c r="VDB69" s="11"/>
      <c r="VDC69" s="11"/>
      <c r="VDD69" s="11"/>
      <c r="VDE69" s="11"/>
      <c r="VDF69" s="11"/>
      <c r="VDG69" s="11"/>
      <c r="VDH69" s="11"/>
      <c r="VDI69" s="11"/>
      <c r="VDJ69" s="11"/>
      <c r="VDK69" s="11"/>
      <c r="VDL69" s="11"/>
      <c r="VDM69" s="11"/>
      <c r="VDN69" s="11"/>
      <c r="VDO69" s="11"/>
      <c r="VDP69" s="11"/>
      <c r="VDQ69" s="11"/>
      <c r="VDR69" s="11"/>
      <c r="VDS69" s="11"/>
      <c r="VDT69" s="11"/>
      <c r="VDU69" s="11"/>
      <c r="VDV69" s="11"/>
      <c r="VDW69" s="11"/>
      <c r="VDX69" s="11"/>
      <c r="VDY69" s="11"/>
      <c r="VDZ69" s="11"/>
      <c r="VEA69" s="11"/>
      <c r="VEB69" s="11"/>
      <c r="VEC69" s="11"/>
      <c r="VED69" s="11"/>
      <c r="VEE69" s="11"/>
      <c r="VEF69" s="11"/>
      <c r="VEG69" s="11"/>
      <c r="VEH69" s="11"/>
      <c r="VEI69" s="11"/>
      <c r="VEJ69" s="11"/>
      <c r="VEK69" s="11"/>
      <c r="VEL69" s="11"/>
      <c r="VEM69" s="11"/>
      <c r="VEN69" s="11"/>
      <c r="VEO69" s="11"/>
      <c r="VEP69" s="11"/>
      <c r="VEQ69" s="11"/>
      <c r="VER69" s="11"/>
      <c r="VES69" s="11"/>
      <c r="VET69" s="11"/>
      <c r="VEU69" s="11"/>
      <c r="VEV69" s="11"/>
      <c r="VEW69" s="11"/>
      <c r="VEX69" s="11"/>
      <c r="VEY69" s="11"/>
      <c r="VEZ69" s="11"/>
      <c r="VFA69" s="11"/>
      <c r="VFB69" s="11"/>
      <c r="VFC69" s="11"/>
      <c r="VFD69" s="11"/>
      <c r="VFE69" s="11"/>
      <c r="VFF69" s="11"/>
      <c r="VFG69" s="11"/>
      <c r="VFH69" s="11"/>
      <c r="VFI69" s="11"/>
      <c r="VFJ69" s="11"/>
      <c r="VFK69" s="11"/>
      <c r="VFL69" s="11"/>
      <c r="VFM69" s="11"/>
      <c r="VFN69" s="11"/>
      <c r="VFO69" s="11"/>
      <c r="VFP69" s="11"/>
      <c r="VFQ69" s="11"/>
      <c r="VFR69" s="11"/>
      <c r="VFS69" s="11"/>
      <c r="VFT69" s="11"/>
      <c r="VFU69" s="11"/>
      <c r="VFV69" s="11"/>
      <c r="VFW69" s="11"/>
      <c r="VFX69" s="11"/>
      <c r="VFY69" s="11"/>
      <c r="VFZ69" s="11"/>
      <c r="VGA69" s="11"/>
      <c r="VGB69" s="11"/>
      <c r="VGC69" s="11"/>
      <c r="VGD69" s="11"/>
      <c r="VGE69" s="11"/>
      <c r="VGF69" s="11"/>
      <c r="VGG69" s="11"/>
      <c r="VGH69" s="11"/>
      <c r="VGI69" s="11"/>
      <c r="VGJ69" s="11"/>
      <c r="VGK69" s="11"/>
      <c r="VGL69" s="11"/>
      <c r="VGM69" s="11"/>
      <c r="VGN69" s="11"/>
      <c r="VGO69" s="11"/>
      <c r="VGP69" s="11"/>
      <c r="VGQ69" s="11"/>
      <c r="VGR69" s="11"/>
      <c r="VGS69" s="11"/>
      <c r="VGT69" s="11"/>
      <c r="VGU69" s="11"/>
      <c r="VGV69" s="11"/>
      <c r="VGW69" s="11"/>
      <c r="VGX69" s="11"/>
      <c r="VGY69" s="11"/>
      <c r="VGZ69" s="11"/>
      <c r="VHA69" s="11"/>
      <c r="VHB69" s="11"/>
      <c r="VHC69" s="11"/>
      <c r="VHD69" s="11"/>
      <c r="VHE69" s="11"/>
      <c r="VHF69" s="11"/>
      <c r="VHG69" s="11"/>
      <c r="VHH69" s="11"/>
      <c r="VHI69" s="11"/>
      <c r="VHJ69" s="11"/>
      <c r="VHK69" s="11"/>
      <c r="VHL69" s="11"/>
      <c r="VHM69" s="11"/>
      <c r="VHN69" s="11"/>
      <c r="VHO69" s="11"/>
      <c r="VHP69" s="11"/>
      <c r="VHQ69" s="11"/>
      <c r="VHR69" s="11"/>
      <c r="VHS69" s="11"/>
      <c r="VHT69" s="11"/>
      <c r="VHU69" s="11"/>
      <c r="VHV69" s="11"/>
      <c r="VHW69" s="11"/>
      <c r="VHX69" s="11"/>
      <c r="VHY69" s="11"/>
      <c r="VHZ69" s="11"/>
      <c r="VIA69" s="11"/>
      <c r="VIB69" s="11"/>
      <c r="VIC69" s="11"/>
      <c r="VID69" s="11"/>
      <c r="VIE69" s="11"/>
      <c r="VIF69" s="11"/>
      <c r="VIG69" s="11"/>
      <c r="VIH69" s="11"/>
      <c r="VII69" s="11"/>
      <c r="VIJ69" s="11"/>
      <c r="VIK69" s="11"/>
      <c r="VIL69" s="11"/>
      <c r="VIM69" s="11"/>
      <c r="VIN69" s="11"/>
      <c r="VIO69" s="11"/>
      <c r="VIP69" s="11"/>
      <c r="VIQ69" s="11"/>
      <c r="VIR69" s="11"/>
      <c r="VIS69" s="11"/>
      <c r="VIT69" s="11"/>
      <c r="VIU69" s="11"/>
      <c r="VIV69" s="11"/>
      <c r="VIW69" s="11"/>
      <c r="VIX69" s="11"/>
      <c r="VIY69" s="11"/>
      <c r="VIZ69" s="11"/>
      <c r="VJA69" s="11"/>
      <c r="VJB69" s="11"/>
      <c r="VJC69" s="11"/>
      <c r="VJD69" s="11"/>
      <c r="VJE69" s="11"/>
      <c r="VJF69" s="11"/>
      <c r="VJG69" s="11"/>
      <c r="VJH69" s="11"/>
      <c r="VJI69" s="11"/>
      <c r="VJJ69" s="11"/>
      <c r="VJK69" s="11"/>
      <c r="VJL69" s="11"/>
      <c r="VJM69" s="11"/>
      <c r="VJN69" s="11"/>
      <c r="VJO69" s="11"/>
      <c r="VJP69" s="11"/>
      <c r="VJQ69" s="11"/>
      <c r="VJR69" s="11"/>
      <c r="VJS69" s="11"/>
      <c r="VJT69" s="11"/>
      <c r="VJU69" s="11"/>
      <c r="VJV69" s="11"/>
      <c r="VJW69" s="11"/>
      <c r="VJX69" s="11"/>
      <c r="VJY69" s="11"/>
      <c r="VJZ69" s="11"/>
      <c r="VKA69" s="11"/>
      <c r="VKB69" s="11"/>
      <c r="VKC69" s="11"/>
      <c r="VKD69" s="11"/>
      <c r="VKE69" s="11"/>
      <c r="VKF69" s="11"/>
      <c r="VKG69" s="11"/>
      <c r="VKH69" s="11"/>
      <c r="VKI69" s="11"/>
      <c r="VKJ69" s="11"/>
      <c r="VKK69" s="11"/>
      <c r="VKL69" s="11"/>
      <c r="VKM69" s="11"/>
      <c r="VKN69" s="11"/>
      <c r="VKO69" s="11"/>
      <c r="VKP69" s="11"/>
      <c r="VKQ69" s="11"/>
      <c r="VKR69" s="11"/>
      <c r="VKS69" s="11"/>
      <c r="VKT69" s="11"/>
      <c r="VKU69" s="11"/>
      <c r="VKV69" s="11"/>
      <c r="VKW69" s="11"/>
      <c r="VKX69" s="11"/>
      <c r="VKY69" s="11"/>
      <c r="VKZ69" s="11"/>
      <c r="VLA69" s="11"/>
      <c r="VLB69" s="11"/>
      <c r="VLC69" s="11"/>
      <c r="VLD69" s="11"/>
      <c r="VLE69" s="11"/>
      <c r="VLF69" s="11"/>
      <c r="VLG69" s="11"/>
      <c r="VLH69" s="11"/>
      <c r="VLI69" s="11"/>
      <c r="VLJ69" s="11"/>
      <c r="VLK69" s="11"/>
      <c r="VLL69" s="11"/>
      <c r="VLM69" s="11"/>
      <c r="VLN69" s="11"/>
      <c r="VLO69" s="11"/>
      <c r="VLP69" s="11"/>
      <c r="VLQ69" s="11"/>
      <c r="VLR69" s="11"/>
      <c r="VLS69" s="11"/>
      <c r="VLT69" s="11"/>
      <c r="VLU69" s="11"/>
      <c r="VLV69" s="11"/>
      <c r="VLW69" s="11"/>
      <c r="VLX69" s="11"/>
      <c r="VLY69" s="11"/>
      <c r="VLZ69" s="11"/>
      <c r="VMA69" s="11"/>
      <c r="VMB69" s="11"/>
      <c r="VMC69" s="11"/>
      <c r="VMD69" s="11"/>
      <c r="VME69" s="11"/>
      <c r="VMF69" s="11"/>
      <c r="VMG69" s="11"/>
      <c r="VMH69" s="11"/>
      <c r="VMI69" s="11"/>
      <c r="VMJ69" s="11"/>
      <c r="VMK69" s="11"/>
      <c r="VML69" s="11"/>
      <c r="VMM69" s="11"/>
      <c r="VMN69" s="11"/>
      <c r="VMO69" s="11"/>
      <c r="VMP69" s="11"/>
      <c r="VMQ69" s="11"/>
      <c r="VMR69" s="11"/>
      <c r="VMS69" s="11"/>
      <c r="VMT69" s="11"/>
      <c r="VMU69" s="11"/>
      <c r="VMV69" s="11"/>
      <c r="VMW69" s="11"/>
      <c r="VMX69" s="11"/>
      <c r="VMY69" s="11"/>
      <c r="VMZ69" s="11"/>
      <c r="VNA69" s="11"/>
      <c r="VNB69" s="11"/>
      <c r="VNC69" s="11"/>
      <c r="VND69" s="11"/>
      <c r="VNE69" s="11"/>
      <c r="VNF69" s="11"/>
      <c r="VNG69" s="11"/>
      <c r="VNH69" s="11"/>
      <c r="VNI69" s="11"/>
      <c r="VNJ69" s="11"/>
      <c r="VNK69" s="11"/>
      <c r="VNL69" s="11"/>
      <c r="VNM69" s="11"/>
      <c r="VNN69" s="11"/>
      <c r="VNO69" s="11"/>
      <c r="VNP69" s="11"/>
      <c r="VNQ69" s="11"/>
      <c r="VNR69" s="11"/>
      <c r="VNS69" s="11"/>
      <c r="VNT69" s="11"/>
      <c r="VNU69" s="11"/>
      <c r="VNV69" s="11"/>
      <c r="VNW69" s="11"/>
      <c r="VNX69" s="11"/>
      <c r="VNY69" s="11"/>
      <c r="VNZ69" s="11"/>
      <c r="VOA69" s="11"/>
      <c r="VOB69" s="11"/>
      <c r="VOC69" s="11"/>
      <c r="VOD69" s="11"/>
      <c r="VOE69" s="11"/>
      <c r="VOF69" s="11"/>
      <c r="VOG69" s="11"/>
      <c r="VOH69" s="11"/>
      <c r="VOI69" s="11"/>
      <c r="VOJ69" s="11"/>
      <c r="VOK69" s="11"/>
      <c r="VOL69" s="11"/>
      <c r="VOM69" s="11"/>
      <c r="VON69" s="11"/>
      <c r="VOO69" s="11"/>
      <c r="VOP69" s="11"/>
      <c r="VOQ69" s="11"/>
      <c r="VOR69" s="11"/>
      <c r="VOS69" s="11"/>
      <c r="VOT69" s="11"/>
      <c r="VOU69" s="11"/>
      <c r="VOV69" s="11"/>
      <c r="VOW69" s="11"/>
      <c r="VOX69" s="11"/>
      <c r="VOY69" s="11"/>
      <c r="VOZ69" s="11"/>
      <c r="VPA69" s="11"/>
      <c r="VPB69" s="11"/>
      <c r="VPC69" s="11"/>
      <c r="VPD69" s="11"/>
      <c r="VPE69" s="11"/>
      <c r="VPF69" s="11"/>
      <c r="VPG69" s="11"/>
      <c r="VPH69" s="11"/>
      <c r="VPI69" s="11"/>
      <c r="VPJ69" s="11"/>
      <c r="VPK69" s="11"/>
      <c r="VPL69" s="11"/>
      <c r="VPM69" s="11"/>
      <c r="VPN69" s="11"/>
      <c r="VPO69" s="11"/>
      <c r="VPP69" s="11"/>
      <c r="VPQ69" s="11"/>
      <c r="VPR69" s="11"/>
      <c r="VPS69" s="11"/>
      <c r="VPT69" s="11"/>
      <c r="VPU69" s="11"/>
      <c r="VPV69" s="11"/>
      <c r="VPW69" s="11"/>
      <c r="VPX69" s="11"/>
      <c r="VPY69" s="11"/>
      <c r="VPZ69" s="11"/>
      <c r="VQA69" s="11"/>
      <c r="VQB69" s="11"/>
      <c r="VQC69" s="11"/>
      <c r="VQD69" s="11"/>
      <c r="VQE69" s="11"/>
      <c r="VQF69" s="11"/>
      <c r="VQG69" s="11"/>
      <c r="VQH69" s="11"/>
      <c r="VQI69" s="11"/>
      <c r="VQJ69" s="11"/>
      <c r="VQK69" s="11"/>
      <c r="VQL69" s="11"/>
      <c r="VQM69" s="11"/>
      <c r="VQN69" s="11"/>
      <c r="VQO69" s="11"/>
      <c r="VQP69" s="11"/>
      <c r="VQQ69" s="11"/>
      <c r="VQR69" s="11"/>
      <c r="VQS69" s="11"/>
      <c r="VQT69" s="11"/>
      <c r="VQU69" s="11"/>
      <c r="VQV69" s="11"/>
      <c r="VQW69" s="11"/>
      <c r="VQX69" s="11"/>
      <c r="VQY69" s="11"/>
      <c r="VQZ69" s="11"/>
      <c r="VRA69" s="11"/>
      <c r="VRB69" s="11"/>
      <c r="VRC69" s="11"/>
      <c r="VRD69" s="11"/>
      <c r="VRE69" s="11"/>
      <c r="VRF69" s="11"/>
      <c r="VRG69" s="11"/>
      <c r="VRH69" s="11"/>
      <c r="VRI69" s="11"/>
      <c r="VRJ69" s="11"/>
      <c r="VRK69" s="11"/>
      <c r="VRL69" s="11"/>
      <c r="VRM69" s="11"/>
      <c r="VRN69" s="11"/>
      <c r="VRO69" s="11"/>
      <c r="VRP69" s="11"/>
      <c r="VRQ69" s="11"/>
      <c r="VRR69" s="11"/>
      <c r="VRS69" s="11"/>
      <c r="VRT69" s="11"/>
      <c r="VRU69" s="11"/>
      <c r="VRV69" s="11"/>
      <c r="VRW69" s="11"/>
      <c r="VRX69" s="11"/>
      <c r="VRY69" s="11"/>
      <c r="VRZ69" s="11"/>
      <c r="VSA69" s="11"/>
      <c r="VSB69" s="11"/>
      <c r="VSC69" s="11"/>
      <c r="VSD69" s="11"/>
      <c r="VSE69" s="11"/>
      <c r="VSF69" s="11"/>
      <c r="VSG69" s="11"/>
      <c r="VSH69" s="11"/>
      <c r="VSI69" s="11"/>
      <c r="VSJ69" s="11"/>
      <c r="VSK69" s="11"/>
      <c r="VSL69" s="11"/>
      <c r="VSM69" s="11"/>
      <c r="VSN69" s="11"/>
      <c r="VSO69" s="11"/>
      <c r="VSP69" s="11"/>
      <c r="VSQ69" s="11"/>
      <c r="VSR69" s="11"/>
      <c r="VSS69" s="11"/>
      <c r="VST69" s="11"/>
      <c r="VSU69" s="11"/>
      <c r="VSV69" s="11"/>
      <c r="VSW69" s="11"/>
      <c r="VSX69" s="11"/>
      <c r="VSY69" s="11"/>
      <c r="VSZ69" s="11"/>
      <c r="VTA69" s="11"/>
      <c r="VTB69" s="11"/>
      <c r="VTC69" s="11"/>
      <c r="VTD69" s="11"/>
      <c r="VTE69" s="11"/>
      <c r="VTF69" s="11"/>
      <c r="VTG69" s="11"/>
      <c r="VTH69" s="11"/>
      <c r="VTI69" s="11"/>
      <c r="VTJ69" s="11"/>
      <c r="VTK69" s="11"/>
      <c r="VTL69" s="11"/>
      <c r="VTM69" s="11"/>
      <c r="VTN69" s="11"/>
      <c r="VTO69" s="11"/>
      <c r="VTP69" s="11"/>
      <c r="VTQ69" s="11"/>
      <c r="VTR69" s="11"/>
      <c r="VTS69" s="11"/>
      <c r="VTT69" s="11"/>
      <c r="VTU69" s="11"/>
      <c r="VTV69" s="11"/>
      <c r="VTW69" s="11"/>
      <c r="VTX69" s="11"/>
      <c r="VTY69" s="11"/>
      <c r="VTZ69" s="11"/>
      <c r="VUA69" s="11"/>
      <c r="VUB69" s="11"/>
      <c r="VUC69" s="11"/>
      <c r="VUD69" s="11"/>
      <c r="VUE69" s="11"/>
      <c r="VUF69" s="11"/>
      <c r="VUG69" s="11"/>
      <c r="VUH69" s="11"/>
      <c r="VUI69" s="11"/>
      <c r="VUJ69" s="11"/>
      <c r="VUK69" s="11"/>
      <c r="VUL69" s="11"/>
      <c r="VUM69" s="11"/>
      <c r="VUN69" s="11"/>
      <c r="VUO69" s="11"/>
      <c r="VUP69" s="11"/>
      <c r="VUQ69" s="11"/>
      <c r="VUR69" s="11"/>
      <c r="VUS69" s="11"/>
      <c r="VUT69" s="11"/>
      <c r="VUU69" s="11"/>
      <c r="VUV69" s="11"/>
      <c r="VUW69" s="11"/>
      <c r="VUX69" s="11"/>
      <c r="VUY69" s="11"/>
      <c r="VUZ69" s="11"/>
      <c r="VVA69" s="11"/>
      <c r="VVB69" s="11"/>
      <c r="VVC69" s="11"/>
      <c r="VVD69" s="11"/>
      <c r="VVE69" s="11"/>
      <c r="VVF69" s="11"/>
      <c r="VVG69" s="11"/>
      <c r="VVH69" s="11"/>
      <c r="VVI69" s="11"/>
      <c r="VVJ69" s="11"/>
      <c r="VVK69" s="11"/>
      <c r="VVL69" s="11"/>
      <c r="VVM69" s="11"/>
      <c r="VVN69" s="11"/>
      <c r="VVO69" s="11"/>
      <c r="VVP69" s="11"/>
      <c r="VVQ69" s="11"/>
      <c r="VVR69" s="11"/>
      <c r="VVS69" s="11"/>
      <c r="VVT69" s="11"/>
      <c r="VVU69" s="11"/>
      <c r="VVV69" s="11"/>
      <c r="VVW69" s="11"/>
      <c r="VVX69" s="11"/>
      <c r="VVY69" s="11"/>
      <c r="VVZ69" s="11"/>
      <c r="VWA69" s="11"/>
      <c r="VWB69" s="11"/>
      <c r="VWC69" s="11"/>
      <c r="VWD69" s="11"/>
      <c r="VWE69" s="11"/>
      <c r="VWF69" s="11"/>
      <c r="VWG69" s="11"/>
      <c r="VWH69" s="11"/>
      <c r="VWI69" s="11"/>
      <c r="VWJ69" s="11"/>
      <c r="VWK69" s="11"/>
      <c r="VWL69" s="11"/>
      <c r="VWM69" s="11"/>
      <c r="VWN69" s="11"/>
      <c r="VWO69" s="11"/>
      <c r="VWP69" s="11"/>
      <c r="VWQ69" s="11"/>
      <c r="VWR69" s="11"/>
      <c r="VWS69" s="11"/>
      <c r="VWT69" s="11"/>
      <c r="VWU69" s="11"/>
      <c r="VWV69" s="11"/>
      <c r="VWW69" s="11"/>
      <c r="VWX69" s="11"/>
      <c r="VWY69" s="11"/>
      <c r="VWZ69" s="11"/>
      <c r="VXA69" s="11"/>
      <c r="VXB69" s="11"/>
      <c r="VXC69" s="11"/>
      <c r="VXD69" s="11"/>
      <c r="VXE69" s="11"/>
      <c r="VXF69" s="11"/>
      <c r="VXG69" s="11"/>
      <c r="VXH69" s="11"/>
      <c r="VXI69" s="11"/>
      <c r="VXJ69" s="11"/>
      <c r="VXK69" s="11"/>
      <c r="VXL69" s="11"/>
      <c r="VXM69" s="11"/>
      <c r="VXN69" s="11"/>
      <c r="VXO69" s="11"/>
      <c r="VXP69" s="11"/>
      <c r="VXQ69" s="11"/>
      <c r="VXR69" s="11"/>
      <c r="VXS69" s="11"/>
      <c r="VXT69" s="11"/>
      <c r="VXU69" s="11"/>
      <c r="VXV69" s="11"/>
      <c r="VXW69" s="11"/>
      <c r="VXX69" s="11"/>
      <c r="VXY69" s="11"/>
      <c r="VXZ69" s="11"/>
      <c r="VYA69" s="11"/>
      <c r="VYB69" s="11"/>
      <c r="VYC69" s="11"/>
      <c r="VYD69" s="11"/>
      <c r="VYE69" s="11"/>
      <c r="VYF69" s="11"/>
      <c r="VYG69" s="11"/>
      <c r="VYH69" s="11"/>
      <c r="VYI69" s="11"/>
      <c r="VYJ69" s="11"/>
      <c r="VYK69" s="11"/>
      <c r="VYL69" s="11"/>
      <c r="VYM69" s="11"/>
      <c r="VYN69" s="11"/>
      <c r="VYO69" s="11"/>
      <c r="VYP69" s="11"/>
      <c r="VYQ69" s="11"/>
      <c r="VYR69" s="11"/>
      <c r="VYS69" s="11"/>
      <c r="VYT69" s="11"/>
      <c r="VYU69" s="11"/>
      <c r="VYV69" s="11"/>
      <c r="VYW69" s="11"/>
      <c r="VYX69" s="11"/>
      <c r="VYY69" s="11"/>
      <c r="VYZ69" s="11"/>
      <c r="VZA69" s="11"/>
      <c r="VZB69" s="11"/>
      <c r="VZC69" s="11"/>
      <c r="VZD69" s="11"/>
      <c r="VZE69" s="11"/>
      <c r="VZF69" s="11"/>
      <c r="VZG69" s="11"/>
      <c r="VZH69" s="11"/>
      <c r="VZI69" s="11"/>
      <c r="VZJ69" s="11"/>
      <c r="VZK69" s="11"/>
      <c r="VZL69" s="11"/>
      <c r="VZM69" s="11"/>
      <c r="VZN69" s="11"/>
      <c r="VZO69" s="11"/>
      <c r="VZP69" s="11"/>
      <c r="VZQ69" s="11"/>
      <c r="VZR69" s="11"/>
      <c r="VZS69" s="11"/>
      <c r="VZT69" s="11"/>
      <c r="VZU69" s="11"/>
      <c r="VZV69" s="11"/>
      <c r="VZW69" s="11"/>
      <c r="VZX69" s="11"/>
      <c r="VZY69" s="11"/>
      <c r="VZZ69" s="11"/>
      <c r="WAA69" s="11"/>
      <c r="WAB69" s="11"/>
      <c r="WAC69" s="11"/>
      <c r="WAD69" s="11"/>
      <c r="WAE69" s="11"/>
      <c r="WAF69" s="11"/>
      <c r="WAG69" s="11"/>
      <c r="WAH69" s="11"/>
      <c r="WAI69" s="11"/>
      <c r="WAJ69" s="11"/>
      <c r="WAK69" s="11"/>
      <c r="WAL69" s="11"/>
      <c r="WAM69" s="11"/>
      <c r="WAN69" s="11"/>
      <c r="WAO69" s="11"/>
      <c r="WAP69" s="11"/>
      <c r="WAQ69" s="11"/>
      <c r="WAR69" s="11"/>
      <c r="WAS69" s="11"/>
      <c r="WAT69" s="11"/>
      <c r="WAU69" s="11"/>
      <c r="WAV69" s="11"/>
      <c r="WAW69" s="11"/>
      <c r="WAX69" s="11"/>
      <c r="WAY69" s="11"/>
      <c r="WAZ69" s="11"/>
      <c r="WBA69" s="11"/>
      <c r="WBB69" s="11"/>
      <c r="WBC69" s="11"/>
      <c r="WBD69" s="11"/>
      <c r="WBE69" s="11"/>
      <c r="WBF69" s="11"/>
      <c r="WBG69" s="11"/>
      <c r="WBH69" s="11"/>
      <c r="WBI69" s="11"/>
      <c r="WBJ69" s="11"/>
      <c r="WBK69" s="11"/>
      <c r="WBL69" s="11"/>
      <c r="WBM69" s="11"/>
      <c r="WBN69" s="11"/>
      <c r="WBO69" s="11"/>
      <c r="WBP69" s="11"/>
      <c r="WBQ69" s="11"/>
      <c r="WBR69" s="11"/>
      <c r="WBS69" s="11"/>
      <c r="WBT69" s="11"/>
      <c r="WBU69" s="11"/>
      <c r="WBV69" s="11"/>
      <c r="WBW69" s="11"/>
      <c r="WBX69" s="11"/>
      <c r="WBY69" s="11"/>
      <c r="WBZ69" s="11"/>
      <c r="WCA69" s="11"/>
      <c r="WCB69" s="11"/>
      <c r="WCC69" s="11"/>
      <c r="WCD69" s="11"/>
      <c r="WCE69" s="11"/>
      <c r="WCF69" s="11"/>
      <c r="WCG69" s="11"/>
      <c r="WCH69" s="11"/>
      <c r="WCI69" s="11"/>
      <c r="WCJ69" s="11"/>
      <c r="WCK69" s="11"/>
      <c r="WCL69" s="11"/>
      <c r="WCM69" s="11"/>
      <c r="WCN69" s="11"/>
      <c r="WCO69" s="11"/>
      <c r="WCP69" s="11"/>
      <c r="WCQ69" s="11"/>
      <c r="WCR69" s="11"/>
      <c r="WCS69" s="11"/>
      <c r="WCT69" s="11"/>
      <c r="WCU69" s="11"/>
      <c r="WCV69" s="11"/>
      <c r="WCW69" s="11"/>
      <c r="WCX69" s="11"/>
      <c r="WCY69" s="11"/>
      <c r="WCZ69" s="11"/>
      <c r="WDA69" s="11"/>
      <c r="WDB69" s="11"/>
      <c r="WDC69" s="11"/>
      <c r="WDD69" s="11"/>
      <c r="WDE69" s="11"/>
      <c r="WDF69" s="11"/>
      <c r="WDG69" s="11"/>
      <c r="WDH69" s="11"/>
      <c r="WDI69" s="11"/>
      <c r="WDJ69" s="11"/>
      <c r="WDK69" s="11"/>
      <c r="WDL69" s="11"/>
      <c r="WDM69" s="11"/>
      <c r="WDN69" s="11"/>
      <c r="WDO69" s="11"/>
      <c r="WDP69" s="11"/>
      <c r="WDQ69" s="11"/>
      <c r="WDR69" s="11"/>
      <c r="WDS69" s="11"/>
      <c r="WDT69" s="11"/>
      <c r="WDU69" s="11"/>
      <c r="WDV69" s="11"/>
      <c r="WDW69" s="11"/>
      <c r="WDX69" s="11"/>
      <c r="WDY69" s="11"/>
      <c r="WDZ69" s="11"/>
      <c r="WEA69" s="11"/>
      <c r="WEB69" s="11"/>
      <c r="WEC69" s="11"/>
      <c r="WED69" s="11"/>
      <c r="WEE69" s="11"/>
      <c r="WEF69" s="11"/>
      <c r="WEG69" s="11"/>
      <c r="WEH69" s="11"/>
      <c r="WEI69" s="11"/>
      <c r="WEJ69" s="11"/>
      <c r="WEK69" s="11"/>
      <c r="WEL69" s="11"/>
      <c r="WEM69" s="11"/>
      <c r="WEN69" s="11"/>
      <c r="WEO69" s="11"/>
      <c r="WEP69" s="11"/>
      <c r="WEQ69" s="11"/>
      <c r="WER69" s="11"/>
      <c r="WES69" s="11"/>
      <c r="WET69" s="11"/>
      <c r="WEU69" s="11"/>
      <c r="WEV69" s="11"/>
      <c r="WEW69" s="11"/>
      <c r="WEX69" s="11"/>
      <c r="WEY69" s="11"/>
      <c r="WEZ69" s="11"/>
      <c r="WFA69" s="11"/>
      <c r="WFB69" s="11"/>
      <c r="WFC69" s="11"/>
      <c r="WFD69" s="11"/>
      <c r="WFE69" s="11"/>
      <c r="WFF69" s="11"/>
      <c r="WFG69" s="11"/>
      <c r="WFH69" s="11"/>
      <c r="WFI69" s="11"/>
      <c r="WFJ69" s="11"/>
      <c r="WFK69" s="11"/>
      <c r="WFL69" s="11"/>
      <c r="WFM69" s="11"/>
      <c r="WFN69" s="11"/>
      <c r="WFO69" s="11"/>
      <c r="WFP69" s="11"/>
      <c r="WFQ69" s="11"/>
      <c r="WFR69" s="11"/>
      <c r="WFS69" s="11"/>
      <c r="WFT69" s="11"/>
      <c r="WFU69" s="11"/>
      <c r="WFV69" s="11"/>
      <c r="WFW69" s="11"/>
      <c r="WFX69" s="11"/>
      <c r="WFY69" s="11"/>
      <c r="WFZ69" s="11"/>
      <c r="WGA69" s="11"/>
      <c r="WGB69" s="11"/>
      <c r="WGC69" s="11"/>
      <c r="WGD69" s="11"/>
      <c r="WGE69" s="11"/>
      <c r="WGF69" s="11"/>
      <c r="WGG69" s="11"/>
      <c r="WGH69" s="11"/>
      <c r="WGI69" s="11"/>
      <c r="WGJ69" s="11"/>
      <c r="WGK69" s="11"/>
      <c r="WGL69" s="11"/>
      <c r="WGM69" s="11"/>
      <c r="WGN69" s="11"/>
      <c r="WGO69" s="11"/>
      <c r="WGP69" s="11"/>
      <c r="WGQ69" s="11"/>
      <c r="WGR69" s="11"/>
      <c r="WGS69" s="11"/>
      <c r="WGT69" s="11"/>
      <c r="WGU69" s="11"/>
      <c r="WGV69" s="11"/>
      <c r="WGW69" s="11"/>
      <c r="WGX69" s="11"/>
      <c r="WGY69" s="11"/>
      <c r="WGZ69" s="11"/>
      <c r="WHA69" s="11"/>
      <c r="WHB69" s="11"/>
      <c r="WHC69" s="11"/>
      <c r="WHD69" s="11"/>
      <c r="WHE69" s="11"/>
      <c r="WHF69" s="11"/>
      <c r="WHG69" s="11"/>
      <c r="WHH69" s="11"/>
      <c r="WHI69" s="11"/>
      <c r="WHJ69" s="11"/>
      <c r="WHK69" s="11"/>
      <c r="WHL69" s="11"/>
      <c r="WHM69" s="11"/>
      <c r="WHN69" s="11"/>
      <c r="WHO69" s="11"/>
      <c r="WHP69" s="11"/>
      <c r="WHQ69" s="11"/>
      <c r="WHR69" s="11"/>
      <c r="WHS69" s="11"/>
      <c r="WHT69" s="11"/>
      <c r="WHU69" s="11"/>
      <c r="WHV69" s="11"/>
      <c r="WHW69" s="11"/>
      <c r="WHX69" s="11"/>
      <c r="WHY69" s="11"/>
      <c r="WHZ69" s="11"/>
      <c r="WIA69" s="11"/>
      <c r="WIB69" s="11"/>
      <c r="WIC69" s="11"/>
      <c r="WID69" s="11"/>
      <c r="WIE69" s="11"/>
      <c r="WIF69" s="11"/>
      <c r="WIG69" s="11"/>
      <c r="WIH69" s="11"/>
      <c r="WII69" s="11"/>
      <c r="WIJ69" s="11"/>
      <c r="WIK69" s="11"/>
      <c r="WIL69" s="11"/>
      <c r="WIM69" s="11"/>
      <c r="WIN69" s="11"/>
      <c r="WIO69" s="11"/>
      <c r="WIP69" s="11"/>
      <c r="WIQ69" s="11"/>
      <c r="WIR69" s="11"/>
      <c r="WIS69" s="11"/>
      <c r="WIT69" s="11"/>
      <c r="WIU69" s="11"/>
      <c r="WIV69" s="11"/>
      <c r="WIW69" s="11"/>
      <c r="WIX69" s="11"/>
      <c r="WIY69" s="11"/>
      <c r="WIZ69" s="11"/>
      <c r="WJA69" s="11"/>
      <c r="WJB69" s="11"/>
      <c r="WJC69" s="11"/>
      <c r="WJD69" s="11"/>
      <c r="WJE69" s="11"/>
      <c r="WJF69" s="11"/>
      <c r="WJG69" s="11"/>
      <c r="WJH69" s="11"/>
      <c r="WJI69" s="11"/>
      <c r="WJJ69" s="11"/>
      <c r="WJK69" s="11"/>
      <c r="WJL69" s="11"/>
      <c r="WJM69" s="11"/>
      <c r="WJN69" s="11"/>
      <c r="WJO69" s="11"/>
      <c r="WJP69" s="11"/>
      <c r="WJQ69" s="11"/>
      <c r="WJR69" s="11"/>
      <c r="WJS69" s="11"/>
      <c r="WJT69" s="11"/>
      <c r="WJU69" s="11"/>
      <c r="WJV69" s="11"/>
      <c r="WJW69" s="11"/>
      <c r="WJX69" s="11"/>
      <c r="WJY69" s="11"/>
      <c r="WJZ69" s="11"/>
      <c r="WKA69" s="11"/>
      <c r="WKB69" s="11"/>
      <c r="WKC69" s="11"/>
      <c r="WKD69" s="11"/>
      <c r="WKE69" s="11"/>
      <c r="WKF69" s="11"/>
      <c r="WKG69" s="11"/>
      <c r="WKH69" s="11"/>
      <c r="WKI69" s="11"/>
      <c r="WKJ69" s="11"/>
      <c r="WKK69" s="11"/>
      <c r="WKL69" s="11"/>
      <c r="WKM69" s="11"/>
      <c r="WKN69" s="11"/>
      <c r="WKO69" s="11"/>
      <c r="WKP69" s="11"/>
      <c r="WKQ69" s="11"/>
      <c r="WKR69" s="11"/>
      <c r="WKS69" s="11"/>
      <c r="WKT69" s="11"/>
      <c r="WKU69" s="11"/>
      <c r="WKV69" s="11"/>
      <c r="WKW69" s="11"/>
      <c r="WKX69" s="11"/>
      <c r="WKY69" s="11"/>
      <c r="WKZ69" s="11"/>
      <c r="WLA69" s="11"/>
      <c r="WLB69" s="11"/>
      <c r="WLC69" s="11"/>
      <c r="WLD69" s="11"/>
      <c r="WLE69" s="11"/>
      <c r="WLF69" s="11"/>
      <c r="WLG69" s="11"/>
      <c r="WLH69" s="11"/>
      <c r="WLI69" s="11"/>
      <c r="WLJ69" s="11"/>
      <c r="WLK69" s="11"/>
      <c r="WLL69" s="11"/>
      <c r="WLM69" s="11"/>
      <c r="WLN69" s="11"/>
      <c r="WLO69" s="11"/>
      <c r="WLP69" s="11"/>
      <c r="WLQ69" s="11"/>
      <c r="WLR69" s="11"/>
      <c r="WLS69" s="11"/>
      <c r="WLT69" s="11"/>
      <c r="WLU69" s="11"/>
      <c r="WLV69" s="11"/>
      <c r="WLW69" s="11"/>
      <c r="WLX69" s="11"/>
      <c r="WLY69" s="11"/>
      <c r="WLZ69" s="11"/>
      <c r="WMA69" s="11"/>
      <c r="WMB69" s="11"/>
      <c r="WMC69" s="11"/>
      <c r="WMD69" s="11"/>
      <c r="WME69" s="11"/>
      <c r="WMF69" s="11"/>
      <c r="WMG69" s="11"/>
      <c r="WMH69" s="11"/>
      <c r="WMI69" s="11"/>
      <c r="WMJ69" s="11"/>
      <c r="WMK69" s="11"/>
      <c r="WML69" s="11"/>
      <c r="WMM69" s="11"/>
      <c r="WMN69" s="11"/>
      <c r="WMO69" s="11"/>
      <c r="WMP69" s="11"/>
      <c r="WMQ69" s="11"/>
      <c r="WMR69" s="11"/>
      <c r="WMS69" s="11"/>
      <c r="WMT69" s="11"/>
      <c r="WMU69" s="11"/>
      <c r="WMV69" s="11"/>
      <c r="WMW69" s="11"/>
      <c r="WMX69" s="11"/>
      <c r="WMY69" s="11"/>
      <c r="WMZ69" s="11"/>
      <c r="WNA69" s="11"/>
      <c r="WNB69" s="11"/>
      <c r="WNC69" s="11"/>
      <c r="WND69" s="11"/>
      <c r="WNE69" s="11"/>
      <c r="WNF69" s="11"/>
      <c r="WNG69" s="11"/>
      <c r="WNH69" s="11"/>
      <c r="WNI69" s="11"/>
      <c r="WNJ69" s="11"/>
      <c r="WNK69" s="11"/>
      <c r="WNL69" s="11"/>
      <c r="WNM69" s="11"/>
      <c r="WNN69" s="11"/>
      <c r="WNO69" s="11"/>
      <c r="WNP69" s="11"/>
      <c r="WNQ69" s="11"/>
      <c r="WNR69" s="11"/>
      <c r="WNS69" s="11"/>
      <c r="WNT69" s="11"/>
      <c r="WNU69" s="11"/>
      <c r="WNV69" s="11"/>
      <c r="WNW69" s="11"/>
      <c r="WNX69" s="11"/>
      <c r="WNY69" s="11"/>
      <c r="WNZ69" s="11"/>
      <c r="WOA69" s="11"/>
      <c r="WOB69" s="11"/>
      <c r="WOC69" s="11"/>
      <c r="WOD69" s="11"/>
      <c r="WOE69" s="11"/>
      <c r="WOF69" s="11"/>
      <c r="WOG69" s="11"/>
      <c r="WOH69" s="11"/>
      <c r="WOI69" s="11"/>
      <c r="WOJ69" s="11"/>
      <c r="WOK69" s="11"/>
      <c r="WOL69" s="11"/>
      <c r="WOM69" s="11"/>
      <c r="WON69" s="11"/>
      <c r="WOO69" s="11"/>
      <c r="WOP69" s="11"/>
      <c r="WOQ69" s="11"/>
      <c r="WOR69" s="11"/>
      <c r="WOS69" s="11"/>
      <c r="WOT69" s="11"/>
      <c r="WOU69" s="11"/>
      <c r="WOV69" s="11"/>
      <c r="WOW69" s="11"/>
      <c r="WOX69" s="11"/>
      <c r="WOY69" s="11"/>
      <c r="WOZ69" s="11"/>
      <c r="WPA69" s="11"/>
      <c r="WPB69" s="11"/>
      <c r="WPC69" s="11"/>
      <c r="WPD69" s="11"/>
      <c r="WPE69" s="11"/>
      <c r="WPF69" s="11"/>
      <c r="WPG69" s="11"/>
      <c r="WPH69" s="11"/>
      <c r="WPI69" s="11"/>
      <c r="WPJ69" s="11"/>
      <c r="WPK69" s="11"/>
      <c r="WPL69" s="11"/>
      <c r="WPM69" s="11"/>
      <c r="WPN69" s="11"/>
      <c r="WPO69" s="11"/>
      <c r="WPP69" s="11"/>
      <c r="WPQ69" s="11"/>
      <c r="WPR69" s="11"/>
      <c r="WPS69" s="11"/>
      <c r="WPT69" s="11"/>
      <c r="WPU69" s="11"/>
      <c r="WPV69" s="11"/>
      <c r="WPW69" s="11"/>
      <c r="WPX69" s="11"/>
      <c r="WPY69" s="11"/>
      <c r="WPZ69" s="11"/>
      <c r="WQA69" s="11"/>
      <c r="WQB69" s="11"/>
      <c r="WQC69" s="11"/>
      <c r="WQD69" s="11"/>
      <c r="WQE69" s="11"/>
      <c r="WQF69" s="11"/>
      <c r="WQG69" s="11"/>
      <c r="WQH69" s="11"/>
      <c r="WQI69" s="11"/>
      <c r="WQJ69" s="11"/>
      <c r="WQK69" s="11"/>
      <c r="WQL69" s="11"/>
      <c r="WQM69" s="11"/>
      <c r="WQN69" s="11"/>
      <c r="WQO69" s="11"/>
      <c r="WQP69" s="11"/>
      <c r="WQQ69" s="11"/>
      <c r="WQR69" s="11"/>
      <c r="WQS69" s="11"/>
      <c r="WQT69" s="11"/>
      <c r="WQU69" s="11"/>
      <c r="WQV69" s="11"/>
      <c r="WQW69" s="11"/>
      <c r="WQX69" s="11"/>
      <c r="WQY69" s="11"/>
      <c r="WQZ69" s="11"/>
      <c r="WRA69" s="11"/>
      <c r="WRB69" s="11"/>
      <c r="WRC69" s="11"/>
      <c r="WRD69" s="11"/>
      <c r="WRE69" s="11"/>
      <c r="WRF69" s="11"/>
      <c r="WRG69" s="11"/>
      <c r="WRH69" s="11"/>
      <c r="WRI69" s="11"/>
      <c r="WRJ69" s="11"/>
      <c r="WRK69" s="11"/>
      <c r="WRL69" s="11"/>
      <c r="WRM69" s="11"/>
      <c r="WRN69" s="11"/>
      <c r="WRO69" s="11"/>
      <c r="WRP69" s="11"/>
      <c r="WRQ69" s="11"/>
      <c r="WRR69" s="11"/>
      <c r="WRS69" s="11"/>
      <c r="WRT69" s="11"/>
      <c r="WRU69" s="11"/>
      <c r="WRV69" s="11"/>
      <c r="WRW69" s="11"/>
      <c r="WRX69" s="11"/>
      <c r="WRY69" s="11"/>
      <c r="WRZ69" s="11"/>
      <c r="WSA69" s="11"/>
      <c r="WSB69" s="11"/>
      <c r="WSC69" s="11"/>
      <c r="WSD69" s="11"/>
      <c r="WSE69" s="11"/>
      <c r="WSF69" s="11"/>
      <c r="WSG69" s="11"/>
      <c r="WSH69" s="11"/>
      <c r="WSI69" s="11"/>
      <c r="WSJ69" s="11"/>
      <c r="WSK69" s="11"/>
      <c r="WSL69" s="11"/>
      <c r="WSM69" s="11"/>
      <c r="WSN69" s="11"/>
      <c r="WSO69" s="11"/>
      <c r="WSP69" s="11"/>
      <c r="WSQ69" s="11"/>
      <c r="WSR69" s="11"/>
      <c r="WSS69" s="11"/>
      <c r="WST69" s="11"/>
      <c r="WSU69" s="11"/>
      <c r="WSV69" s="11"/>
      <c r="WSW69" s="11"/>
      <c r="WSX69" s="11"/>
      <c r="WSY69" s="11"/>
      <c r="WSZ69" s="11"/>
      <c r="WTA69" s="11"/>
      <c r="WTB69" s="11"/>
      <c r="WTC69" s="11"/>
      <c r="WTD69" s="11"/>
      <c r="WTE69" s="11"/>
      <c r="WTF69" s="11"/>
      <c r="WTG69" s="11"/>
      <c r="WTH69" s="11"/>
      <c r="WTI69" s="11"/>
      <c r="WTJ69" s="11"/>
      <c r="WTK69" s="11"/>
      <c r="WTL69" s="11"/>
      <c r="WTM69" s="11"/>
      <c r="WTN69" s="11"/>
      <c r="WTO69" s="11"/>
      <c r="WTP69" s="11"/>
      <c r="WTQ69" s="11"/>
      <c r="WTR69" s="11"/>
      <c r="WTS69" s="11"/>
      <c r="WTT69" s="11"/>
      <c r="WTU69" s="11"/>
      <c r="WTV69" s="11"/>
      <c r="WTW69" s="11"/>
      <c r="WTX69" s="11"/>
      <c r="WTY69" s="11"/>
      <c r="WTZ69" s="11"/>
      <c r="WUA69" s="11"/>
      <c r="WUB69" s="11"/>
      <c r="WUC69" s="11"/>
      <c r="WUD69" s="11"/>
      <c r="WUE69" s="11"/>
      <c r="WUF69" s="11"/>
      <c r="WUG69" s="11"/>
      <c r="WUH69" s="11"/>
      <c r="WUI69" s="11"/>
      <c r="WUJ69" s="11"/>
      <c r="WUK69" s="11"/>
      <c r="WUL69" s="11"/>
      <c r="WUM69" s="11"/>
      <c r="WUN69" s="11"/>
    </row>
    <row r="70" spans="1:16108" ht="13" x14ac:dyDescent="0.3">
      <c r="A70" s="8" t="s">
        <v>71</v>
      </c>
      <c r="B70" s="11" t="s">
        <v>318</v>
      </c>
      <c r="J70" s="390"/>
      <c r="K70" s="390"/>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c r="CCQ70" s="11"/>
      <c r="CCR70" s="11"/>
      <c r="CCS70" s="11"/>
      <c r="CCT70" s="11"/>
      <c r="CCU70" s="11"/>
      <c r="CCV70" s="11"/>
      <c r="CCW70" s="11"/>
      <c r="CCX70" s="11"/>
      <c r="CCY70" s="11"/>
      <c r="CCZ70" s="11"/>
      <c r="CDA70" s="11"/>
      <c r="CDB70" s="11"/>
      <c r="CDC70" s="11"/>
      <c r="CDD70" s="11"/>
      <c r="CDE70" s="11"/>
      <c r="CDF70" s="11"/>
      <c r="CDG70" s="11"/>
      <c r="CDH70" s="11"/>
      <c r="CDI70" s="11"/>
      <c r="CDJ70" s="11"/>
      <c r="CDK70" s="11"/>
      <c r="CDL70" s="11"/>
      <c r="CDM70" s="11"/>
      <c r="CDN70" s="11"/>
      <c r="CDO70" s="11"/>
      <c r="CDP70" s="11"/>
      <c r="CDQ70" s="11"/>
      <c r="CDR70" s="11"/>
      <c r="CDS70" s="11"/>
      <c r="CDT70" s="11"/>
      <c r="CDU70" s="11"/>
      <c r="CDV70" s="11"/>
      <c r="CDW70" s="11"/>
      <c r="CDX70" s="11"/>
      <c r="CDY70" s="11"/>
      <c r="CDZ70" s="11"/>
      <c r="CEA70" s="11"/>
      <c r="CEB70" s="11"/>
      <c r="CEC70" s="11"/>
      <c r="CED70" s="11"/>
      <c r="CEE70" s="11"/>
      <c r="CEF70" s="11"/>
      <c r="CEG70" s="11"/>
      <c r="CEH70" s="11"/>
      <c r="CEI70" s="11"/>
      <c r="CEJ70" s="11"/>
      <c r="CEK70" s="11"/>
      <c r="CEL70" s="11"/>
      <c r="CEM70" s="11"/>
      <c r="CEN70" s="11"/>
      <c r="CEO70" s="11"/>
      <c r="CEP70" s="11"/>
      <c r="CEQ70" s="11"/>
      <c r="CER70" s="11"/>
      <c r="CES70" s="11"/>
      <c r="CET70" s="11"/>
      <c r="CEU70" s="11"/>
      <c r="CEV70" s="11"/>
      <c r="CEW70" s="11"/>
      <c r="CEX70" s="11"/>
      <c r="CEY70" s="11"/>
      <c r="CEZ70" s="11"/>
      <c r="CFA70" s="11"/>
      <c r="CFB70" s="11"/>
      <c r="CFC70" s="11"/>
      <c r="CFD70" s="11"/>
      <c r="CFE70" s="11"/>
      <c r="CFF70" s="11"/>
      <c r="CFG70" s="11"/>
      <c r="CFH70" s="11"/>
      <c r="CFI70" s="11"/>
      <c r="CFJ70" s="11"/>
      <c r="CFK70" s="11"/>
      <c r="CFL70" s="11"/>
      <c r="CFM70" s="11"/>
      <c r="CFN70" s="11"/>
      <c r="CFO70" s="11"/>
      <c r="CFP70" s="11"/>
      <c r="CFQ70" s="11"/>
      <c r="CFR70" s="11"/>
      <c r="CFS70" s="11"/>
      <c r="CFT70" s="11"/>
      <c r="CFU70" s="11"/>
      <c r="CFV70" s="11"/>
      <c r="CFW70" s="11"/>
      <c r="CFX70" s="11"/>
      <c r="CFY70" s="11"/>
      <c r="CFZ70" s="11"/>
      <c r="CGA70" s="11"/>
      <c r="CGB70" s="11"/>
      <c r="CGC70" s="11"/>
      <c r="CGD70" s="11"/>
      <c r="CGE70" s="11"/>
      <c r="CGF70" s="11"/>
      <c r="CGG70" s="11"/>
      <c r="CGH70" s="11"/>
      <c r="CGI70" s="11"/>
      <c r="CGJ70" s="11"/>
      <c r="CGK70" s="11"/>
      <c r="CGL70" s="11"/>
      <c r="CGM70" s="11"/>
      <c r="CGN70" s="11"/>
      <c r="CGO70" s="11"/>
      <c r="CGP70" s="11"/>
      <c r="CGQ70" s="11"/>
      <c r="CGR70" s="11"/>
      <c r="CGS70" s="11"/>
      <c r="CGT70" s="11"/>
      <c r="CGU70" s="11"/>
      <c r="CGV70" s="11"/>
      <c r="CGW70" s="11"/>
      <c r="CGX70" s="11"/>
      <c r="CGY70" s="11"/>
      <c r="CGZ70" s="11"/>
      <c r="CHA70" s="11"/>
      <c r="CHB70" s="11"/>
      <c r="CHC70" s="11"/>
      <c r="CHD70" s="11"/>
      <c r="CHE70" s="11"/>
      <c r="CHF70" s="11"/>
      <c r="CHG70" s="11"/>
      <c r="CHH70" s="11"/>
      <c r="CHI70" s="11"/>
      <c r="CHJ70" s="11"/>
      <c r="CHK70" s="11"/>
      <c r="CHL70" s="11"/>
      <c r="CHM70" s="11"/>
      <c r="CHN70" s="11"/>
      <c r="CHO70" s="11"/>
      <c r="CHP70" s="11"/>
      <c r="CHQ70" s="11"/>
      <c r="CHR70" s="11"/>
      <c r="CHS70" s="11"/>
      <c r="CHT70" s="11"/>
      <c r="CHU70" s="11"/>
      <c r="CHV70" s="11"/>
      <c r="CHW70" s="11"/>
      <c r="CHX70" s="11"/>
      <c r="CHY70" s="11"/>
      <c r="CHZ70" s="11"/>
      <c r="CIA70" s="11"/>
      <c r="CIB70" s="11"/>
      <c r="CIC70" s="11"/>
      <c r="CID70" s="11"/>
      <c r="CIE70" s="11"/>
      <c r="CIF70" s="11"/>
      <c r="CIG70" s="11"/>
      <c r="CIH70" s="11"/>
      <c r="CII70" s="11"/>
      <c r="CIJ70" s="11"/>
      <c r="CIK70" s="11"/>
      <c r="CIL70" s="11"/>
      <c r="CIM70" s="11"/>
      <c r="CIN70" s="11"/>
      <c r="CIO70" s="11"/>
      <c r="CIP70" s="11"/>
      <c r="CIQ70" s="11"/>
      <c r="CIR70" s="11"/>
      <c r="CIS70" s="11"/>
      <c r="CIT70" s="11"/>
      <c r="CIU70" s="11"/>
      <c r="CIV70" s="11"/>
      <c r="CIW70" s="11"/>
      <c r="CIX70" s="11"/>
      <c r="CIY70" s="11"/>
      <c r="CIZ70" s="11"/>
      <c r="CJA70" s="11"/>
      <c r="CJB70" s="11"/>
      <c r="CJC70" s="11"/>
      <c r="CJD70" s="11"/>
      <c r="CJE70" s="11"/>
      <c r="CJF70" s="11"/>
      <c r="CJG70" s="11"/>
      <c r="CJH70" s="11"/>
      <c r="CJI70" s="11"/>
      <c r="CJJ70" s="11"/>
      <c r="CJK70" s="11"/>
      <c r="CJL70" s="11"/>
      <c r="CJM70" s="11"/>
      <c r="CJN70" s="11"/>
      <c r="CJO70" s="11"/>
      <c r="CJP70" s="11"/>
      <c r="CJQ70" s="11"/>
      <c r="CJR70" s="11"/>
      <c r="CJS70" s="11"/>
      <c r="CJT70" s="11"/>
      <c r="CJU70" s="11"/>
      <c r="CJV70" s="11"/>
      <c r="CJW70" s="11"/>
      <c r="CJX70" s="11"/>
      <c r="CJY70" s="11"/>
      <c r="CJZ70" s="11"/>
      <c r="CKA70" s="11"/>
      <c r="CKB70" s="11"/>
      <c r="CKC70" s="11"/>
      <c r="CKD70" s="11"/>
      <c r="CKE70" s="11"/>
      <c r="CKF70" s="11"/>
      <c r="CKG70" s="11"/>
      <c r="CKH70" s="11"/>
      <c r="CKI70" s="11"/>
      <c r="CKJ70" s="11"/>
      <c r="CKK70" s="11"/>
      <c r="CKL70" s="11"/>
      <c r="CKM70" s="11"/>
      <c r="CKN70" s="11"/>
      <c r="CKO70" s="11"/>
      <c r="CKP70" s="11"/>
      <c r="CKQ70" s="11"/>
      <c r="CKR70" s="11"/>
      <c r="CKS70" s="11"/>
      <c r="CKT70" s="11"/>
      <c r="CKU70" s="11"/>
      <c r="CKV70" s="11"/>
      <c r="CKW70" s="11"/>
      <c r="CKX70" s="11"/>
      <c r="CKY70" s="11"/>
      <c r="CKZ70" s="11"/>
      <c r="CLA70" s="11"/>
      <c r="CLB70" s="11"/>
      <c r="CLC70" s="11"/>
      <c r="CLD70" s="11"/>
      <c r="CLE70" s="11"/>
      <c r="CLF70" s="11"/>
      <c r="CLG70" s="11"/>
      <c r="CLH70" s="11"/>
      <c r="CLI70" s="11"/>
      <c r="CLJ70" s="11"/>
      <c r="CLK70" s="11"/>
      <c r="CLL70" s="11"/>
      <c r="CLM70" s="11"/>
      <c r="CLN70" s="11"/>
      <c r="CLO70" s="11"/>
      <c r="CLP70" s="11"/>
      <c r="CLQ70" s="11"/>
      <c r="CLR70" s="11"/>
      <c r="CLS70" s="11"/>
      <c r="CLT70" s="11"/>
      <c r="CLU70" s="11"/>
      <c r="CLV70" s="11"/>
      <c r="CLW70" s="11"/>
      <c r="CLX70" s="11"/>
      <c r="CLY70" s="11"/>
      <c r="CLZ70" s="11"/>
      <c r="CMA70" s="11"/>
      <c r="CMB70" s="11"/>
      <c r="CMC70" s="11"/>
      <c r="CMD70" s="11"/>
      <c r="CME70" s="11"/>
      <c r="CMF70" s="11"/>
      <c r="CMG70" s="11"/>
      <c r="CMH70" s="11"/>
      <c r="CMI70" s="11"/>
      <c r="CMJ70" s="11"/>
      <c r="CMK70" s="11"/>
      <c r="CML70" s="11"/>
      <c r="CMM70" s="11"/>
      <c r="CMN70" s="11"/>
      <c r="CMO70" s="11"/>
      <c r="CMP70" s="11"/>
      <c r="CMQ70" s="11"/>
      <c r="CMR70" s="11"/>
      <c r="CMS70" s="11"/>
      <c r="CMT70" s="11"/>
      <c r="CMU70" s="11"/>
      <c r="CMV70" s="11"/>
      <c r="CMW70" s="11"/>
      <c r="CMX70" s="11"/>
      <c r="CMY70" s="11"/>
      <c r="CMZ70" s="11"/>
      <c r="CNA70" s="11"/>
      <c r="CNB70" s="11"/>
      <c r="CNC70" s="11"/>
      <c r="CND70" s="11"/>
      <c r="CNE70" s="11"/>
      <c r="CNF70" s="11"/>
      <c r="CNG70" s="11"/>
      <c r="CNH70" s="11"/>
      <c r="CNI70" s="11"/>
      <c r="CNJ70" s="11"/>
      <c r="CNK70" s="11"/>
      <c r="CNL70" s="11"/>
      <c r="CNM70" s="11"/>
      <c r="CNN70" s="11"/>
      <c r="CNO70" s="11"/>
      <c r="CNP70" s="11"/>
      <c r="CNQ70" s="11"/>
      <c r="CNR70" s="11"/>
      <c r="CNS70" s="11"/>
      <c r="CNT70" s="11"/>
      <c r="CNU70" s="11"/>
      <c r="CNV70" s="11"/>
      <c r="CNW70" s="11"/>
      <c r="CNX70" s="11"/>
      <c r="CNY70" s="11"/>
      <c r="CNZ70" s="11"/>
      <c r="COA70" s="11"/>
      <c r="COB70" s="11"/>
      <c r="COC70" s="11"/>
      <c r="COD70" s="11"/>
      <c r="COE70" s="11"/>
      <c r="COF70" s="11"/>
      <c r="COG70" s="11"/>
      <c r="COH70" s="11"/>
      <c r="COI70" s="11"/>
      <c r="COJ70" s="11"/>
      <c r="COK70" s="11"/>
      <c r="COL70" s="11"/>
      <c r="COM70" s="11"/>
      <c r="CON70" s="11"/>
      <c r="COO70" s="11"/>
      <c r="COP70" s="11"/>
      <c r="COQ70" s="11"/>
      <c r="COR70" s="11"/>
      <c r="COS70" s="11"/>
      <c r="COT70" s="11"/>
      <c r="COU70" s="11"/>
      <c r="COV70" s="11"/>
      <c r="COW70" s="11"/>
      <c r="COX70" s="11"/>
      <c r="COY70" s="11"/>
      <c r="COZ70" s="11"/>
      <c r="CPA70" s="11"/>
      <c r="CPB70" s="11"/>
      <c r="CPC70" s="11"/>
      <c r="CPD70" s="11"/>
      <c r="CPE70" s="11"/>
      <c r="CPF70" s="11"/>
      <c r="CPG70" s="11"/>
      <c r="CPH70" s="11"/>
      <c r="CPI70" s="11"/>
      <c r="CPJ70" s="11"/>
      <c r="CPK70" s="11"/>
      <c r="CPL70" s="11"/>
      <c r="CPM70" s="11"/>
      <c r="CPN70" s="11"/>
      <c r="CPO70" s="11"/>
      <c r="CPP70" s="11"/>
      <c r="CPQ70" s="11"/>
      <c r="CPR70" s="11"/>
      <c r="CPS70" s="11"/>
      <c r="CPT70" s="11"/>
      <c r="CPU70" s="11"/>
      <c r="CPV70" s="11"/>
      <c r="CPW70" s="11"/>
      <c r="CPX70" s="11"/>
      <c r="CPY70" s="11"/>
      <c r="CPZ70" s="11"/>
      <c r="CQA70" s="11"/>
      <c r="CQB70" s="11"/>
      <c r="CQC70" s="11"/>
      <c r="CQD70" s="11"/>
      <c r="CQE70" s="11"/>
      <c r="CQF70" s="11"/>
      <c r="CQG70" s="11"/>
      <c r="CQH70" s="11"/>
      <c r="CQI70" s="11"/>
      <c r="CQJ70" s="11"/>
      <c r="CQK70" s="11"/>
      <c r="CQL70" s="11"/>
      <c r="CQM70" s="11"/>
      <c r="CQN70" s="11"/>
      <c r="CQO70" s="11"/>
      <c r="CQP70" s="11"/>
      <c r="CQQ70" s="11"/>
      <c r="CQR70" s="11"/>
      <c r="CQS70" s="11"/>
      <c r="CQT70" s="11"/>
      <c r="CQU70" s="11"/>
      <c r="CQV70" s="11"/>
      <c r="CQW70" s="11"/>
      <c r="CQX70" s="11"/>
      <c r="CQY70" s="11"/>
      <c r="CQZ70" s="11"/>
      <c r="CRA70" s="11"/>
      <c r="CRB70" s="11"/>
      <c r="CRC70" s="11"/>
      <c r="CRD70" s="11"/>
      <c r="CRE70" s="11"/>
      <c r="CRF70" s="11"/>
      <c r="CRG70" s="11"/>
      <c r="CRH70" s="11"/>
      <c r="CRI70" s="11"/>
      <c r="CRJ70" s="11"/>
      <c r="CRK70" s="11"/>
      <c r="CRL70" s="11"/>
      <c r="CRM70" s="11"/>
      <c r="CRN70" s="11"/>
      <c r="CRO70" s="11"/>
      <c r="CRP70" s="11"/>
      <c r="CRQ70" s="11"/>
      <c r="CRR70" s="11"/>
      <c r="CRS70" s="11"/>
      <c r="CRT70" s="11"/>
      <c r="CRU70" s="11"/>
      <c r="CRV70" s="11"/>
      <c r="CRW70" s="11"/>
      <c r="CRX70" s="11"/>
      <c r="CRY70" s="11"/>
      <c r="CRZ70" s="11"/>
      <c r="CSA70" s="11"/>
      <c r="CSB70" s="11"/>
      <c r="CSC70" s="11"/>
      <c r="CSD70" s="11"/>
      <c r="CSE70" s="11"/>
      <c r="CSF70" s="11"/>
      <c r="CSG70" s="11"/>
      <c r="CSH70" s="11"/>
      <c r="CSI70" s="11"/>
      <c r="CSJ70" s="11"/>
      <c r="CSK70" s="11"/>
      <c r="CSL70" s="11"/>
      <c r="CSM70" s="11"/>
      <c r="CSN70" s="11"/>
      <c r="CSO70" s="11"/>
      <c r="CSP70" s="11"/>
      <c r="CSQ70" s="11"/>
      <c r="CSR70" s="11"/>
      <c r="CSS70" s="11"/>
      <c r="CST70" s="11"/>
      <c r="CSU70" s="11"/>
      <c r="CSV70" s="11"/>
      <c r="CSW70" s="11"/>
      <c r="CSX70" s="11"/>
      <c r="CSY70" s="11"/>
      <c r="CSZ70" s="11"/>
      <c r="CTA70" s="11"/>
      <c r="CTB70" s="11"/>
      <c r="CTC70" s="11"/>
      <c r="CTD70" s="11"/>
      <c r="CTE70" s="11"/>
      <c r="CTF70" s="11"/>
      <c r="CTG70" s="11"/>
      <c r="CTH70" s="11"/>
      <c r="CTI70" s="11"/>
      <c r="CTJ70" s="11"/>
      <c r="CTK70" s="11"/>
      <c r="CTL70" s="11"/>
      <c r="CTM70" s="11"/>
      <c r="CTN70" s="11"/>
      <c r="CTO70" s="11"/>
      <c r="CTP70" s="11"/>
      <c r="CTQ70" s="11"/>
      <c r="CTR70" s="11"/>
      <c r="CTS70" s="11"/>
      <c r="CTT70" s="11"/>
      <c r="CTU70" s="11"/>
      <c r="CTV70" s="11"/>
      <c r="CTW70" s="11"/>
      <c r="CTX70" s="11"/>
      <c r="CTY70" s="11"/>
      <c r="CTZ70" s="11"/>
      <c r="CUA70" s="11"/>
      <c r="CUB70" s="11"/>
      <c r="CUC70" s="11"/>
      <c r="CUD70" s="11"/>
      <c r="CUE70" s="11"/>
      <c r="CUF70" s="11"/>
      <c r="CUG70" s="11"/>
      <c r="CUH70" s="11"/>
      <c r="CUI70" s="11"/>
      <c r="CUJ70" s="11"/>
      <c r="CUK70" s="11"/>
      <c r="CUL70" s="11"/>
      <c r="CUM70" s="11"/>
      <c r="CUN70" s="11"/>
      <c r="CUO70" s="11"/>
      <c r="CUP70" s="11"/>
      <c r="CUQ70" s="11"/>
      <c r="CUR70" s="11"/>
      <c r="CUS70" s="11"/>
      <c r="CUT70" s="11"/>
      <c r="CUU70" s="11"/>
      <c r="CUV70" s="11"/>
      <c r="CUW70" s="11"/>
      <c r="CUX70" s="11"/>
      <c r="CUY70" s="11"/>
      <c r="CUZ70" s="11"/>
      <c r="CVA70" s="11"/>
      <c r="CVB70" s="11"/>
      <c r="CVC70" s="11"/>
      <c r="CVD70" s="11"/>
      <c r="CVE70" s="11"/>
      <c r="CVF70" s="11"/>
      <c r="CVG70" s="11"/>
      <c r="CVH70" s="11"/>
      <c r="CVI70" s="11"/>
      <c r="CVJ70" s="11"/>
      <c r="CVK70" s="11"/>
      <c r="CVL70" s="11"/>
      <c r="CVM70" s="11"/>
      <c r="CVN70" s="11"/>
      <c r="CVO70" s="11"/>
      <c r="CVP70" s="11"/>
      <c r="CVQ70" s="11"/>
      <c r="CVR70" s="11"/>
      <c r="CVS70" s="11"/>
      <c r="CVT70" s="11"/>
      <c r="CVU70" s="11"/>
      <c r="CVV70" s="11"/>
      <c r="CVW70" s="11"/>
      <c r="CVX70" s="11"/>
      <c r="CVY70" s="11"/>
      <c r="CVZ70" s="11"/>
      <c r="CWA70" s="11"/>
      <c r="CWB70" s="11"/>
      <c r="CWC70" s="11"/>
      <c r="CWD70" s="11"/>
      <c r="CWE70" s="11"/>
      <c r="CWF70" s="11"/>
      <c r="CWG70" s="11"/>
      <c r="CWH70" s="11"/>
      <c r="CWI70" s="11"/>
      <c r="CWJ70" s="11"/>
      <c r="CWK70" s="11"/>
      <c r="CWL70" s="11"/>
      <c r="CWM70" s="11"/>
      <c r="CWN70" s="11"/>
      <c r="CWO70" s="11"/>
      <c r="CWP70" s="11"/>
      <c r="CWQ70" s="11"/>
      <c r="CWR70" s="11"/>
      <c r="CWS70" s="11"/>
      <c r="CWT70" s="11"/>
      <c r="CWU70" s="11"/>
      <c r="CWV70" s="11"/>
      <c r="CWW70" s="11"/>
      <c r="CWX70" s="11"/>
      <c r="CWY70" s="11"/>
      <c r="CWZ70" s="11"/>
      <c r="CXA70" s="11"/>
      <c r="CXB70" s="11"/>
      <c r="CXC70" s="11"/>
      <c r="CXD70" s="11"/>
      <c r="CXE70" s="11"/>
      <c r="CXF70" s="11"/>
      <c r="CXG70" s="11"/>
      <c r="CXH70" s="11"/>
      <c r="CXI70" s="11"/>
      <c r="CXJ70" s="11"/>
      <c r="CXK70" s="11"/>
      <c r="CXL70" s="11"/>
      <c r="CXM70" s="11"/>
      <c r="CXN70" s="11"/>
      <c r="CXO70" s="11"/>
      <c r="CXP70" s="11"/>
      <c r="CXQ70" s="11"/>
      <c r="CXR70" s="11"/>
      <c r="CXS70" s="11"/>
      <c r="CXT70" s="11"/>
      <c r="CXU70" s="11"/>
      <c r="CXV70" s="11"/>
      <c r="CXW70" s="11"/>
      <c r="CXX70" s="11"/>
      <c r="CXY70" s="11"/>
      <c r="CXZ70" s="11"/>
      <c r="CYA70" s="11"/>
      <c r="CYB70" s="11"/>
      <c r="CYC70" s="11"/>
      <c r="CYD70" s="11"/>
      <c r="CYE70" s="11"/>
      <c r="CYF70" s="11"/>
      <c r="CYG70" s="11"/>
      <c r="CYH70" s="11"/>
      <c r="CYI70" s="11"/>
      <c r="CYJ70" s="11"/>
      <c r="CYK70" s="11"/>
      <c r="CYL70" s="11"/>
      <c r="CYM70" s="11"/>
      <c r="CYN70" s="11"/>
      <c r="CYO70" s="11"/>
      <c r="CYP70" s="11"/>
      <c r="CYQ70" s="11"/>
      <c r="CYR70" s="11"/>
      <c r="CYS70" s="11"/>
      <c r="CYT70" s="11"/>
      <c r="CYU70" s="11"/>
      <c r="CYV70" s="11"/>
      <c r="CYW70" s="11"/>
      <c r="CYX70" s="11"/>
      <c r="CYY70" s="11"/>
      <c r="CYZ70" s="11"/>
      <c r="CZA70" s="11"/>
      <c r="CZB70" s="11"/>
      <c r="CZC70" s="11"/>
      <c r="CZD70" s="11"/>
      <c r="CZE70" s="11"/>
      <c r="CZF70" s="11"/>
      <c r="CZG70" s="11"/>
      <c r="CZH70" s="11"/>
      <c r="CZI70" s="11"/>
      <c r="CZJ70" s="11"/>
      <c r="CZK70" s="11"/>
      <c r="CZL70" s="11"/>
      <c r="CZM70" s="11"/>
      <c r="CZN70" s="11"/>
      <c r="CZO70" s="11"/>
      <c r="CZP70" s="11"/>
      <c r="CZQ70" s="11"/>
      <c r="CZR70" s="11"/>
      <c r="CZS70" s="11"/>
      <c r="CZT70" s="11"/>
      <c r="CZU70" s="11"/>
      <c r="CZV70" s="11"/>
      <c r="CZW70" s="11"/>
      <c r="CZX70" s="11"/>
      <c r="CZY70" s="11"/>
      <c r="CZZ70" s="11"/>
      <c r="DAA70" s="11"/>
      <c r="DAB70" s="11"/>
      <c r="DAC70" s="11"/>
      <c r="DAD70" s="11"/>
      <c r="DAE70" s="11"/>
      <c r="DAF70" s="11"/>
      <c r="DAG70" s="11"/>
      <c r="DAH70" s="11"/>
      <c r="DAI70" s="11"/>
      <c r="DAJ70" s="11"/>
      <c r="DAK70" s="11"/>
      <c r="DAL70" s="11"/>
      <c r="DAM70" s="11"/>
      <c r="DAN70" s="11"/>
      <c r="DAO70" s="11"/>
      <c r="DAP70" s="11"/>
      <c r="DAQ70" s="11"/>
      <c r="DAR70" s="11"/>
      <c r="DAS70" s="11"/>
      <c r="DAT70" s="11"/>
      <c r="DAU70" s="11"/>
      <c r="DAV70" s="11"/>
      <c r="DAW70" s="11"/>
      <c r="DAX70" s="11"/>
      <c r="DAY70" s="11"/>
      <c r="DAZ70" s="11"/>
      <c r="DBA70" s="11"/>
      <c r="DBB70" s="11"/>
      <c r="DBC70" s="11"/>
      <c r="DBD70" s="11"/>
      <c r="DBE70" s="11"/>
      <c r="DBF70" s="11"/>
      <c r="DBG70" s="11"/>
      <c r="DBH70" s="11"/>
      <c r="DBI70" s="11"/>
      <c r="DBJ70" s="11"/>
      <c r="DBK70" s="11"/>
      <c r="DBL70" s="11"/>
      <c r="DBM70" s="11"/>
      <c r="DBN70" s="11"/>
      <c r="DBO70" s="11"/>
      <c r="DBP70" s="11"/>
      <c r="DBQ70" s="11"/>
      <c r="DBR70" s="11"/>
      <c r="DBS70" s="11"/>
      <c r="DBT70" s="11"/>
      <c r="DBU70" s="11"/>
      <c r="DBV70" s="11"/>
      <c r="DBW70" s="11"/>
      <c r="DBX70" s="11"/>
      <c r="DBY70" s="11"/>
      <c r="DBZ70" s="11"/>
      <c r="DCA70" s="11"/>
      <c r="DCB70" s="11"/>
      <c r="DCC70" s="11"/>
      <c r="DCD70" s="11"/>
      <c r="DCE70" s="11"/>
      <c r="DCF70" s="11"/>
      <c r="DCG70" s="11"/>
      <c r="DCH70" s="11"/>
      <c r="DCI70" s="11"/>
      <c r="DCJ70" s="11"/>
      <c r="DCK70" s="11"/>
      <c r="DCL70" s="11"/>
      <c r="DCM70" s="11"/>
      <c r="DCN70" s="11"/>
      <c r="DCO70" s="11"/>
      <c r="DCP70" s="11"/>
      <c r="DCQ70" s="11"/>
      <c r="DCR70" s="11"/>
      <c r="DCS70" s="11"/>
      <c r="DCT70" s="11"/>
      <c r="DCU70" s="11"/>
      <c r="DCV70" s="11"/>
      <c r="DCW70" s="11"/>
      <c r="DCX70" s="11"/>
      <c r="DCY70" s="11"/>
      <c r="DCZ70" s="11"/>
      <c r="DDA70" s="11"/>
      <c r="DDB70" s="11"/>
      <c r="DDC70" s="11"/>
      <c r="DDD70" s="11"/>
      <c r="DDE70" s="11"/>
      <c r="DDF70" s="11"/>
      <c r="DDG70" s="11"/>
      <c r="DDH70" s="11"/>
      <c r="DDI70" s="11"/>
      <c r="DDJ70" s="11"/>
      <c r="DDK70" s="11"/>
      <c r="DDL70" s="11"/>
      <c r="DDM70" s="11"/>
      <c r="DDN70" s="11"/>
      <c r="DDO70" s="11"/>
      <c r="DDP70" s="11"/>
      <c r="DDQ70" s="11"/>
      <c r="DDR70" s="11"/>
      <c r="DDS70" s="11"/>
      <c r="DDT70" s="11"/>
      <c r="DDU70" s="11"/>
      <c r="DDV70" s="11"/>
      <c r="DDW70" s="11"/>
      <c r="DDX70" s="11"/>
      <c r="DDY70" s="11"/>
      <c r="DDZ70" s="11"/>
      <c r="DEA70" s="11"/>
      <c r="DEB70" s="11"/>
      <c r="DEC70" s="11"/>
      <c r="DED70" s="11"/>
      <c r="DEE70" s="11"/>
      <c r="DEF70" s="11"/>
      <c r="DEG70" s="11"/>
      <c r="DEH70" s="11"/>
      <c r="DEI70" s="11"/>
      <c r="DEJ70" s="11"/>
      <c r="DEK70" s="11"/>
      <c r="DEL70" s="11"/>
      <c r="DEM70" s="11"/>
      <c r="DEN70" s="11"/>
      <c r="DEO70" s="11"/>
      <c r="DEP70" s="11"/>
      <c r="DEQ70" s="11"/>
      <c r="DER70" s="11"/>
      <c r="DES70" s="11"/>
      <c r="DET70" s="11"/>
      <c r="DEU70" s="11"/>
      <c r="DEV70" s="11"/>
      <c r="DEW70" s="11"/>
      <c r="DEX70" s="11"/>
      <c r="DEY70" s="11"/>
      <c r="DEZ70" s="11"/>
      <c r="DFA70" s="11"/>
      <c r="DFB70" s="11"/>
      <c r="DFC70" s="11"/>
      <c r="DFD70" s="11"/>
      <c r="DFE70" s="11"/>
      <c r="DFF70" s="11"/>
      <c r="DFG70" s="11"/>
      <c r="DFH70" s="11"/>
      <c r="DFI70" s="11"/>
      <c r="DFJ70" s="11"/>
      <c r="DFK70" s="11"/>
      <c r="DFL70" s="11"/>
      <c r="DFM70" s="11"/>
      <c r="DFN70" s="11"/>
      <c r="DFO70" s="11"/>
      <c r="DFP70" s="11"/>
      <c r="DFQ70" s="11"/>
      <c r="DFR70" s="11"/>
      <c r="DFS70" s="11"/>
      <c r="DFT70" s="11"/>
      <c r="DFU70" s="11"/>
      <c r="DFV70" s="11"/>
      <c r="DFW70" s="11"/>
      <c r="DFX70" s="11"/>
      <c r="DFY70" s="11"/>
      <c r="DFZ70" s="11"/>
      <c r="DGA70" s="11"/>
      <c r="DGB70" s="11"/>
      <c r="DGC70" s="11"/>
      <c r="DGD70" s="11"/>
      <c r="DGE70" s="11"/>
      <c r="DGF70" s="11"/>
      <c r="DGG70" s="11"/>
      <c r="DGH70" s="11"/>
      <c r="DGI70" s="11"/>
      <c r="DGJ70" s="11"/>
      <c r="DGK70" s="11"/>
      <c r="DGL70" s="11"/>
      <c r="DGM70" s="11"/>
      <c r="DGN70" s="11"/>
      <c r="DGO70" s="11"/>
      <c r="DGP70" s="11"/>
      <c r="DGQ70" s="11"/>
      <c r="DGR70" s="11"/>
      <c r="DGS70" s="11"/>
      <c r="DGT70" s="11"/>
      <c r="DGU70" s="11"/>
      <c r="DGV70" s="11"/>
      <c r="DGW70" s="11"/>
      <c r="DGX70" s="11"/>
      <c r="DGY70" s="11"/>
      <c r="DGZ70" s="11"/>
      <c r="DHA70" s="11"/>
      <c r="DHB70" s="11"/>
      <c r="DHC70" s="11"/>
      <c r="DHD70" s="11"/>
      <c r="DHE70" s="11"/>
      <c r="DHF70" s="11"/>
      <c r="DHG70" s="11"/>
      <c r="DHH70" s="11"/>
      <c r="DHI70" s="11"/>
      <c r="DHJ70" s="11"/>
      <c r="DHK70" s="11"/>
      <c r="DHL70" s="11"/>
      <c r="DHM70" s="11"/>
      <c r="DHN70" s="11"/>
      <c r="DHO70" s="11"/>
      <c r="DHP70" s="11"/>
      <c r="DHQ70" s="11"/>
      <c r="DHR70" s="11"/>
      <c r="DHS70" s="11"/>
      <c r="DHT70" s="11"/>
      <c r="DHU70" s="11"/>
      <c r="DHV70" s="11"/>
      <c r="DHW70" s="11"/>
      <c r="DHX70" s="11"/>
      <c r="DHY70" s="11"/>
      <c r="DHZ70" s="11"/>
      <c r="DIA70" s="11"/>
      <c r="DIB70" s="11"/>
      <c r="DIC70" s="11"/>
      <c r="DID70" s="11"/>
      <c r="DIE70" s="11"/>
      <c r="DIF70" s="11"/>
      <c r="DIG70" s="11"/>
      <c r="DIH70" s="11"/>
      <c r="DII70" s="11"/>
      <c r="DIJ70" s="11"/>
      <c r="DIK70" s="11"/>
      <c r="DIL70" s="11"/>
      <c r="DIM70" s="11"/>
      <c r="DIN70" s="11"/>
      <c r="DIO70" s="11"/>
      <c r="DIP70" s="11"/>
      <c r="DIQ70" s="11"/>
      <c r="DIR70" s="11"/>
      <c r="DIS70" s="11"/>
      <c r="DIT70" s="11"/>
      <c r="DIU70" s="11"/>
      <c r="DIV70" s="11"/>
      <c r="DIW70" s="11"/>
      <c r="DIX70" s="11"/>
      <c r="DIY70" s="11"/>
      <c r="DIZ70" s="11"/>
      <c r="DJA70" s="11"/>
      <c r="DJB70" s="11"/>
      <c r="DJC70" s="11"/>
      <c r="DJD70" s="11"/>
      <c r="DJE70" s="11"/>
      <c r="DJF70" s="11"/>
      <c r="DJG70" s="11"/>
      <c r="DJH70" s="11"/>
      <c r="DJI70" s="11"/>
      <c r="DJJ70" s="11"/>
      <c r="DJK70" s="11"/>
      <c r="DJL70" s="11"/>
      <c r="DJM70" s="11"/>
      <c r="DJN70" s="11"/>
      <c r="DJO70" s="11"/>
      <c r="DJP70" s="11"/>
      <c r="DJQ70" s="11"/>
      <c r="DJR70" s="11"/>
      <c r="DJS70" s="11"/>
      <c r="DJT70" s="11"/>
      <c r="DJU70" s="11"/>
      <c r="DJV70" s="11"/>
      <c r="DJW70" s="11"/>
      <c r="DJX70" s="11"/>
      <c r="DJY70" s="11"/>
      <c r="DJZ70" s="11"/>
      <c r="DKA70" s="11"/>
      <c r="DKB70" s="11"/>
      <c r="DKC70" s="11"/>
      <c r="DKD70" s="11"/>
      <c r="DKE70" s="11"/>
      <c r="DKF70" s="11"/>
      <c r="DKG70" s="11"/>
      <c r="DKH70" s="11"/>
      <c r="DKI70" s="11"/>
      <c r="DKJ70" s="11"/>
      <c r="DKK70" s="11"/>
      <c r="DKL70" s="11"/>
      <c r="DKM70" s="11"/>
      <c r="DKN70" s="11"/>
      <c r="DKO70" s="11"/>
      <c r="DKP70" s="11"/>
      <c r="DKQ70" s="11"/>
      <c r="DKR70" s="11"/>
      <c r="DKS70" s="11"/>
      <c r="DKT70" s="11"/>
      <c r="DKU70" s="11"/>
      <c r="DKV70" s="11"/>
      <c r="DKW70" s="11"/>
      <c r="DKX70" s="11"/>
      <c r="DKY70" s="11"/>
      <c r="DKZ70" s="11"/>
      <c r="DLA70" s="11"/>
      <c r="DLB70" s="11"/>
      <c r="DLC70" s="11"/>
      <c r="DLD70" s="11"/>
      <c r="DLE70" s="11"/>
      <c r="DLF70" s="11"/>
      <c r="DLG70" s="11"/>
      <c r="DLH70" s="11"/>
      <c r="DLI70" s="11"/>
      <c r="DLJ70" s="11"/>
      <c r="DLK70" s="11"/>
      <c r="DLL70" s="11"/>
      <c r="DLM70" s="11"/>
      <c r="DLN70" s="11"/>
      <c r="DLO70" s="11"/>
      <c r="DLP70" s="11"/>
      <c r="DLQ70" s="11"/>
      <c r="DLR70" s="11"/>
      <c r="DLS70" s="11"/>
      <c r="DLT70" s="11"/>
      <c r="DLU70" s="11"/>
      <c r="DLV70" s="11"/>
      <c r="DLW70" s="11"/>
      <c r="DLX70" s="11"/>
      <c r="DLY70" s="11"/>
      <c r="DLZ70" s="11"/>
      <c r="DMA70" s="11"/>
      <c r="DMB70" s="11"/>
      <c r="DMC70" s="11"/>
      <c r="DMD70" s="11"/>
      <c r="DME70" s="11"/>
      <c r="DMF70" s="11"/>
      <c r="DMG70" s="11"/>
      <c r="DMH70" s="11"/>
      <c r="DMI70" s="11"/>
      <c r="DMJ70" s="11"/>
      <c r="DMK70" s="11"/>
      <c r="DML70" s="11"/>
      <c r="DMM70" s="11"/>
      <c r="DMN70" s="11"/>
      <c r="DMO70" s="11"/>
      <c r="DMP70" s="11"/>
      <c r="DMQ70" s="11"/>
      <c r="DMR70" s="11"/>
      <c r="DMS70" s="11"/>
      <c r="DMT70" s="11"/>
      <c r="DMU70" s="11"/>
      <c r="DMV70" s="11"/>
      <c r="DMW70" s="11"/>
      <c r="DMX70" s="11"/>
      <c r="DMY70" s="11"/>
      <c r="DMZ70" s="11"/>
      <c r="DNA70" s="11"/>
      <c r="DNB70" s="11"/>
      <c r="DNC70" s="11"/>
      <c r="DND70" s="11"/>
      <c r="DNE70" s="11"/>
      <c r="DNF70" s="11"/>
      <c r="DNG70" s="11"/>
      <c r="DNH70" s="11"/>
      <c r="DNI70" s="11"/>
      <c r="DNJ70" s="11"/>
      <c r="DNK70" s="11"/>
      <c r="DNL70" s="11"/>
      <c r="DNM70" s="11"/>
      <c r="DNN70" s="11"/>
      <c r="DNO70" s="11"/>
      <c r="DNP70" s="11"/>
      <c r="DNQ70" s="11"/>
      <c r="DNR70" s="11"/>
      <c r="DNS70" s="11"/>
      <c r="DNT70" s="11"/>
      <c r="DNU70" s="11"/>
      <c r="DNV70" s="11"/>
      <c r="DNW70" s="11"/>
      <c r="DNX70" s="11"/>
      <c r="DNY70" s="11"/>
      <c r="DNZ70" s="11"/>
      <c r="DOA70" s="11"/>
      <c r="DOB70" s="11"/>
      <c r="DOC70" s="11"/>
      <c r="DOD70" s="11"/>
      <c r="DOE70" s="11"/>
      <c r="DOF70" s="11"/>
      <c r="DOG70" s="11"/>
      <c r="DOH70" s="11"/>
      <c r="DOI70" s="11"/>
      <c r="DOJ70" s="11"/>
      <c r="DOK70" s="11"/>
      <c r="DOL70" s="11"/>
      <c r="DOM70" s="11"/>
      <c r="DON70" s="11"/>
      <c r="DOO70" s="11"/>
      <c r="DOP70" s="11"/>
      <c r="DOQ70" s="11"/>
      <c r="DOR70" s="11"/>
      <c r="DOS70" s="11"/>
      <c r="DOT70" s="11"/>
      <c r="DOU70" s="11"/>
      <c r="DOV70" s="11"/>
      <c r="DOW70" s="11"/>
      <c r="DOX70" s="11"/>
      <c r="DOY70" s="11"/>
      <c r="DOZ70" s="11"/>
      <c r="DPA70" s="11"/>
      <c r="DPB70" s="11"/>
      <c r="DPC70" s="11"/>
      <c r="DPD70" s="11"/>
      <c r="DPE70" s="11"/>
      <c r="DPF70" s="11"/>
      <c r="DPG70" s="11"/>
      <c r="DPH70" s="11"/>
      <c r="DPI70" s="11"/>
      <c r="DPJ70" s="11"/>
      <c r="DPK70" s="11"/>
      <c r="DPL70" s="11"/>
      <c r="DPM70" s="11"/>
      <c r="DPN70" s="11"/>
      <c r="DPO70" s="11"/>
      <c r="DPP70" s="11"/>
      <c r="DPQ70" s="11"/>
      <c r="DPR70" s="11"/>
      <c r="DPS70" s="11"/>
      <c r="DPT70" s="11"/>
      <c r="DPU70" s="11"/>
      <c r="DPV70" s="11"/>
      <c r="DPW70" s="11"/>
      <c r="DPX70" s="11"/>
      <c r="DPY70" s="11"/>
      <c r="DPZ70" s="11"/>
      <c r="DQA70" s="11"/>
      <c r="DQB70" s="11"/>
      <c r="DQC70" s="11"/>
      <c r="DQD70" s="11"/>
      <c r="DQE70" s="11"/>
      <c r="DQF70" s="11"/>
      <c r="DQG70" s="11"/>
      <c r="DQH70" s="11"/>
      <c r="DQI70" s="11"/>
      <c r="DQJ70" s="11"/>
      <c r="DQK70" s="11"/>
      <c r="DQL70" s="11"/>
      <c r="DQM70" s="11"/>
      <c r="DQN70" s="11"/>
      <c r="DQO70" s="11"/>
      <c r="DQP70" s="11"/>
      <c r="DQQ70" s="11"/>
      <c r="DQR70" s="11"/>
      <c r="DQS70" s="11"/>
      <c r="DQT70" s="11"/>
      <c r="DQU70" s="11"/>
      <c r="DQV70" s="11"/>
      <c r="DQW70" s="11"/>
      <c r="DQX70" s="11"/>
      <c r="DQY70" s="11"/>
      <c r="DQZ70" s="11"/>
      <c r="DRA70" s="11"/>
      <c r="DRB70" s="11"/>
      <c r="DRC70" s="11"/>
      <c r="DRD70" s="11"/>
      <c r="DRE70" s="11"/>
      <c r="DRF70" s="11"/>
      <c r="DRG70" s="11"/>
      <c r="DRH70" s="11"/>
      <c r="DRI70" s="11"/>
      <c r="DRJ70" s="11"/>
      <c r="DRK70" s="11"/>
      <c r="DRL70" s="11"/>
      <c r="DRM70" s="11"/>
      <c r="DRN70" s="11"/>
      <c r="DRO70" s="11"/>
      <c r="DRP70" s="11"/>
      <c r="DRQ70" s="11"/>
      <c r="DRR70" s="11"/>
      <c r="DRS70" s="11"/>
      <c r="DRT70" s="11"/>
      <c r="DRU70" s="11"/>
      <c r="DRV70" s="11"/>
      <c r="DRW70" s="11"/>
      <c r="DRX70" s="11"/>
      <c r="DRY70" s="11"/>
      <c r="DRZ70" s="11"/>
      <c r="DSA70" s="11"/>
      <c r="DSB70" s="11"/>
      <c r="DSC70" s="11"/>
      <c r="DSD70" s="11"/>
      <c r="DSE70" s="11"/>
      <c r="DSF70" s="11"/>
      <c r="DSG70" s="11"/>
      <c r="DSH70" s="11"/>
      <c r="DSI70" s="11"/>
      <c r="DSJ70" s="11"/>
      <c r="DSK70" s="11"/>
      <c r="DSL70" s="11"/>
      <c r="DSM70" s="11"/>
      <c r="DSN70" s="11"/>
      <c r="DSO70" s="11"/>
      <c r="DSP70" s="11"/>
      <c r="DSQ70" s="11"/>
      <c r="DSR70" s="11"/>
      <c r="DSS70" s="11"/>
      <c r="DST70" s="11"/>
      <c r="DSU70" s="11"/>
      <c r="DSV70" s="11"/>
      <c r="DSW70" s="11"/>
      <c r="DSX70" s="11"/>
      <c r="DSY70" s="11"/>
      <c r="DSZ70" s="11"/>
      <c r="DTA70" s="11"/>
      <c r="DTB70" s="11"/>
      <c r="DTC70" s="11"/>
      <c r="DTD70" s="11"/>
      <c r="DTE70" s="11"/>
      <c r="DTF70" s="11"/>
      <c r="DTG70" s="11"/>
      <c r="DTH70" s="11"/>
      <c r="DTI70" s="11"/>
      <c r="DTJ70" s="11"/>
      <c r="DTK70" s="11"/>
      <c r="DTL70" s="11"/>
      <c r="DTM70" s="11"/>
      <c r="DTN70" s="11"/>
      <c r="DTO70" s="11"/>
      <c r="DTP70" s="11"/>
      <c r="DTQ70" s="11"/>
      <c r="DTR70" s="11"/>
      <c r="DTS70" s="11"/>
      <c r="DTT70" s="11"/>
      <c r="DTU70" s="11"/>
      <c r="DTV70" s="11"/>
      <c r="DTW70" s="11"/>
      <c r="DTX70" s="11"/>
      <c r="DTY70" s="11"/>
      <c r="DTZ70" s="11"/>
      <c r="DUA70" s="11"/>
      <c r="DUB70" s="11"/>
      <c r="DUC70" s="11"/>
      <c r="DUD70" s="11"/>
      <c r="DUE70" s="11"/>
      <c r="DUF70" s="11"/>
      <c r="DUG70" s="11"/>
      <c r="DUH70" s="11"/>
      <c r="DUI70" s="11"/>
      <c r="DUJ70" s="11"/>
      <c r="DUK70" s="11"/>
      <c r="DUL70" s="11"/>
      <c r="DUM70" s="11"/>
      <c r="DUN70" s="11"/>
      <c r="DUO70" s="11"/>
      <c r="DUP70" s="11"/>
      <c r="DUQ70" s="11"/>
      <c r="DUR70" s="11"/>
      <c r="DUS70" s="11"/>
      <c r="DUT70" s="11"/>
      <c r="DUU70" s="11"/>
      <c r="DUV70" s="11"/>
      <c r="DUW70" s="11"/>
      <c r="DUX70" s="11"/>
      <c r="DUY70" s="11"/>
      <c r="DUZ70" s="11"/>
      <c r="DVA70" s="11"/>
      <c r="DVB70" s="11"/>
      <c r="DVC70" s="11"/>
      <c r="DVD70" s="11"/>
      <c r="DVE70" s="11"/>
      <c r="DVF70" s="11"/>
      <c r="DVG70" s="11"/>
      <c r="DVH70" s="11"/>
      <c r="DVI70" s="11"/>
      <c r="DVJ70" s="11"/>
      <c r="DVK70" s="11"/>
      <c r="DVL70" s="11"/>
      <c r="DVM70" s="11"/>
      <c r="DVN70" s="11"/>
      <c r="DVO70" s="11"/>
      <c r="DVP70" s="11"/>
      <c r="DVQ70" s="11"/>
      <c r="DVR70" s="11"/>
      <c r="DVS70" s="11"/>
      <c r="DVT70" s="11"/>
      <c r="DVU70" s="11"/>
      <c r="DVV70" s="11"/>
      <c r="DVW70" s="11"/>
      <c r="DVX70" s="11"/>
      <c r="DVY70" s="11"/>
      <c r="DVZ70" s="11"/>
      <c r="DWA70" s="11"/>
      <c r="DWB70" s="11"/>
      <c r="DWC70" s="11"/>
      <c r="DWD70" s="11"/>
      <c r="DWE70" s="11"/>
      <c r="DWF70" s="11"/>
      <c r="DWG70" s="11"/>
      <c r="DWH70" s="11"/>
      <c r="DWI70" s="11"/>
      <c r="DWJ70" s="11"/>
      <c r="DWK70" s="11"/>
      <c r="DWL70" s="11"/>
      <c r="DWM70" s="11"/>
      <c r="DWN70" s="11"/>
      <c r="DWO70" s="11"/>
      <c r="DWP70" s="11"/>
      <c r="DWQ70" s="11"/>
      <c r="DWR70" s="11"/>
      <c r="DWS70" s="11"/>
      <c r="DWT70" s="11"/>
      <c r="DWU70" s="11"/>
      <c r="DWV70" s="11"/>
      <c r="DWW70" s="11"/>
      <c r="DWX70" s="11"/>
      <c r="DWY70" s="11"/>
      <c r="DWZ70" s="11"/>
      <c r="DXA70" s="11"/>
      <c r="DXB70" s="11"/>
      <c r="DXC70" s="11"/>
      <c r="DXD70" s="11"/>
      <c r="DXE70" s="11"/>
      <c r="DXF70" s="11"/>
      <c r="DXG70" s="11"/>
      <c r="DXH70" s="11"/>
      <c r="DXI70" s="11"/>
      <c r="DXJ70" s="11"/>
      <c r="DXK70" s="11"/>
      <c r="DXL70" s="11"/>
      <c r="DXM70" s="11"/>
      <c r="DXN70" s="11"/>
      <c r="DXO70" s="11"/>
      <c r="DXP70" s="11"/>
      <c r="DXQ70" s="11"/>
      <c r="DXR70" s="11"/>
      <c r="DXS70" s="11"/>
      <c r="DXT70" s="11"/>
      <c r="DXU70" s="11"/>
      <c r="DXV70" s="11"/>
      <c r="DXW70" s="11"/>
      <c r="DXX70" s="11"/>
      <c r="DXY70" s="11"/>
      <c r="DXZ70" s="11"/>
      <c r="DYA70" s="11"/>
      <c r="DYB70" s="11"/>
      <c r="DYC70" s="11"/>
      <c r="DYD70" s="11"/>
      <c r="DYE70" s="11"/>
      <c r="DYF70" s="11"/>
      <c r="DYG70" s="11"/>
      <c r="DYH70" s="11"/>
      <c r="DYI70" s="11"/>
      <c r="DYJ70" s="11"/>
      <c r="DYK70" s="11"/>
      <c r="DYL70" s="11"/>
      <c r="DYM70" s="11"/>
      <c r="DYN70" s="11"/>
      <c r="DYO70" s="11"/>
      <c r="DYP70" s="11"/>
      <c r="DYQ70" s="11"/>
      <c r="DYR70" s="11"/>
      <c r="DYS70" s="11"/>
      <c r="DYT70" s="11"/>
      <c r="DYU70" s="11"/>
      <c r="DYV70" s="11"/>
      <c r="DYW70" s="11"/>
      <c r="DYX70" s="11"/>
      <c r="DYY70" s="11"/>
      <c r="DYZ70" s="11"/>
      <c r="DZA70" s="11"/>
      <c r="DZB70" s="11"/>
      <c r="DZC70" s="11"/>
      <c r="DZD70" s="11"/>
      <c r="DZE70" s="11"/>
      <c r="DZF70" s="11"/>
      <c r="DZG70" s="11"/>
      <c r="DZH70" s="11"/>
      <c r="DZI70" s="11"/>
      <c r="DZJ70" s="11"/>
      <c r="DZK70" s="11"/>
      <c r="DZL70" s="11"/>
      <c r="DZM70" s="11"/>
      <c r="DZN70" s="11"/>
      <c r="DZO70" s="11"/>
      <c r="DZP70" s="11"/>
      <c r="DZQ70" s="11"/>
      <c r="DZR70" s="11"/>
      <c r="DZS70" s="11"/>
      <c r="DZT70" s="11"/>
      <c r="DZU70" s="11"/>
      <c r="DZV70" s="11"/>
      <c r="DZW70" s="11"/>
      <c r="DZX70" s="11"/>
      <c r="DZY70" s="11"/>
      <c r="DZZ70" s="11"/>
      <c r="EAA70" s="11"/>
      <c r="EAB70" s="11"/>
      <c r="EAC70" s="11"/>
      <c r="EAD70" s="11"/>
      <c r="EAE70" s="11"/>
      <c r="EAF70" s="11"/>
      <c r="EAG70" s="11"/>
      <c r="EAH70" s="11"/>
      <c r="EAI70" s="11"/>
      <c r="EAJ70" s="11"/>
      <c r="EAK70" s="11"/>
      <c r="EAL70" s="11"/>
      <c r="EAM70" s="11"/>
      <c r="EAN70" s="11"/>
      <c r="EAO70" s="11"/>
      <c r="EAP70" s="11"/>
      <c r="EAQ70" s="11"/>
      <c r="EAR70" s="11"/>
      <c r="EAS70" s="11"/>
      <c r="EAT70" s="11"/>
      <c r="EAU70" s="11"/>
      <c r="EAV70" s="11"/>
      <c r="EAW70" s="11"/>
      <c r="EAX70" s="11"/>
      <c r="EAY70" s="11"/>
      <c r="EAZ70" s="11"/>
      <c r="EBA70" s="11"/>
      <c r="EBB70" s="11"/>
      <c r="EBC70" s="11"/>
      <c r="EBD70" s="11"/>
      <c r="EBE70" s="11"/>
      <c r="EBF70" s="11"/>
      <c r="EBG70" s="11"/>
      <c r="EBH70" s="11"/>
      <c r="EBI70" s="11"/>
      <c r="EBJ70" s="11"/>
      <c r="EBK70" s="11"/>
      <c r="EBL70" s="11"/>
      <c r="EBM70" s="11"/>
      <c r="EBN70" s="11"/>
      <c r="EBO70" s="11"/>
      <c r="EBP70" s="11"/>
      <c r="EBQ70" s="11"/>
      <c r="EBR70" s="11"/>
      <c r="EBS70" s="11"/>
      <c r="EBT70" s="11"/>
      <c r="EBU70" s="11"/>
      <c r="EBV70" s="11"/>
      <c r="EBW70" s="11"/>
      <c r="EBX70" s="11"/>
      <c r="EBY70" s="11"/>
      <c r="EBZ70" s="11"/>
      <c r="ECA70" s="11"/>
      <c r="ECB70" s="11"/>
      <c r="ECC70" s="11"/>
      <c r="ECD70" s="11"/>
      <c r="ECE70" s="11"/>
      <c r="ECF70" s="11"/>
      <c r="ECG70" s="11"/>
      <c r="ECH70" s="11"/>
      <c r="ECI70" s="11"/>
      <c r="ECJ70" s="11"/>
      <c r="ECK70" s="11"/>
      <c r="ECL70" s="11"/>
      <c r="ECM70" s="11"/>
      <c r="ECN70" s="11"/>
      <c r="ECO70" s="11"/>
      <c r="ECP70" s="11"/>
      <c r="ECQ70" s="11"/>
      <c r="ECR70" s="11"/>
      <c r="ECS70" s="11"/>
      <c r="ECT70" s="11"/>
      <c r="ECU70" s="11"/>
      <c r="ECV70" s="11"/>
      <c r="ECW70" s="11"/>
      <c r="ECX70" s="11"/>
      <c r="ECY70" s="11"/>
      <c r="ECZ70" s="11"/>
      <c r="EDA70" s="11"/>
      <c r="EDB70" s="11"/>
      <c r="EDC70" s="11"/>
      <c r="EDD70" s="11"/>
      <c r="EDE70" s="11"/>
      <c r="EDF70" s="11"/>
      <c r="EDG70" s="11"/>
      <c r="EDH70" s="11"/>
      <c r="EDI70" s="11"/>
      <c r="EDJ70" s="11"/>
      <c r="EDK70" s="11"/>
      <c r="EDL70" s="11"/>
      <c r="EDM70" s="11"/>
      <c r="EDN70" s="11"/>
      <c r="EDO70" s="11"/>
      <c r="EDP70" s="11"/>
      <c r="EDQ70" s="11"/>
      <c r="EDR70" s="11"/>
      <c r="EDS70" s="11"/>
      <c r="EDT70" s="11"/>
      <c r="EDU70" s="11"/>
      <c r="EDV70" s="11"/>
      <c r="EDW70" s="11"/>
      <c r="EDX70" s="11"/>
      <c r="EDY70" s="11"/>
      <c r="EDZ70" s="11"/>
      <c r="EEA70" s="11"/>
      <c r="EEB70" s="11"/>
      <c r="EEC70" s="11"/>
      <c r="EED70" s="11"/>
      <c r="EEE70" s="11"/>
      <c r="EEF70" s="11"/>
      <c r="EEG70" s="11"/>
      <c r="EEH70" s="11"/>
      <c r="EEI70" s="11"/>
      <c r="EEJ70" s="11"/>
      <c r="EEK70" s="11"/>
      <c r="EEL70" s="11"/>
      <c r="EEM70" s="11"/>
      <c r="EEN70" s="11"/>
      <c r="EEO70" s="11"/>
      <c r="EEP70" s="11"/>
      <c r="EEQ70" s="11"/>
      <c r="EER70" s="11"/>
      <c r="EES70" s="11"/>
      <c r="EET70" s="11"/>
      <c r="EEU70" s="11"/>
      <c r="EEV70" s="11"/>
      <c r="EEW70" s="11"/>
      <c r="EEX70" s="11"/>
      <c r="EEY70" s="11"/>
      <c r="EEZ70" s="11"/>
      <c r="EFA70" s="11"/>
      <c r="EFB70" s="11"/>
      <c r="EFC70" s="11"/>
      <c r="EFD70" s="11"/>
      <c r="EFE70" s="11"/>
      <c r="EFF70" s="11"/>
      <c r="EFG70" s="11"/>
      <c r="EFH70" s="11"/>
      <c r="EFI70" s="11"/>
      <c r="EFJ70" s="11"/>
      <c r="EFK70" s="11"/>
      <c r="EFL70" s="11"/>
      <c r="EFM70" s="11"/>
      <c r="EFN70" s="11"/>
      <c r="EFO70" s="11"/>
      <c r="EFP70" s="11"/>
      <c r="EFQ70" s="11"/>
      <c r="EFR70" s="11"/>
      <c r="EFS70" s="11"/>
      <c r="EFT70" s="11"/>
      <c r="EFU70" s="11"/>
      <c r="EFV70" s="11"/>
      <c r="EFW70" s="11"/>
      <c r="EFX70" s="11"/>
      <c r="EFY70" s="11"/>
      <c r="EFZ70" s="11"/>
      <c r="EGA70" s="11"/>
      <c r="EGB70" s="11"/>
      <c r="EGC70" s="11"/>
      <c r="EGD70" s="11"/>
      <c r="EGE70" s="11"/>
      <c r="EGF70" s="11"/>
      <c r="EGG70" s="11"/>
      <c r="EGH70" s="11"/>
      <c r="EGI70" s="11"/>
      <c r="EGJ70" s="11"/>
      <c r="EGK70" s="11"/>
      <c r="EGL70" s="11"/>
      <c r="EGM70" s="11"/>
      <c r="EGN70" s="11"/>
      <c r="EGO70" s="11"/>
      <c r="EGP70" s="11"/>
      <c r="EGQ70" s="11"/>
      <c r="EGR70" s="11"/>
      <c r="EGS70" s="11"/>
      <c r="EGT70" s="11"/>
      <c r="EGU70" s="11"/>
      <c r="EGV70" s="11"/>
      <c r="EGW70" s="11"/>
      <c r="EGX70" s="11"/>
      <c r="EGY70" s="11"/>
      <c r="EGZ70" s="11"/>
      <c r="EHA70" s="11"/>
      <c r="EHB70" s="11"/>
      <c r="EHC70" s="11"/>
      <c r="EHD70" s="11"/>
      <c r="EHE70" s="11"/>
      <c r="EHF70" s="11"/>
      <c r="EHG70" s="11"/>
      <c r="EHH70" s="11"/>
      <c r="EHI70" s="11"/>
      <c r="EHJ70" s="11"/>
      <c r="EHK70" s="11"/>
      <c r="EHL70" s="11"/>
      <c r="EHM70" s="11"/>
      <c r="EHN70" s="11"/>
      <c r="EHO70" s="11"/>
      <c r="EHP70" s="11"/>
      <c r="EHQ70" s="11"/>
      <c r="EHR70" s="11"/>
      <c r="EHS70" s="11"/>
      <c r="EHT70" s="11"/>
      <c r="EHU70" s="11"/>
      <c r="EHV70" s="11"/>
      <c r="EHW70" s="11"/>
      <c r="EHX70" s="11"/>
      <c r="EHY70" s="11"/>
      <c r="EHZ70" s="11"/>
      <c r="EIA70" s="11"/>
      <c r="EIB70" s="11"/>
      <c r="EIC70" s="11"/>
      <c r="EID70" s="11"/>
      <c r="EIE70" s="11"/>
      <c r="EIF70" s="11"/>
      <c r="EIG70" s="11"/>
      <c r="EIH70" s="11"/>
      <c r="EII70" s="11"/>
      <c r="EIJ70" s="11"/>
      <c r="EIK70" s="11"/>
      <c r="EIL70" s="11"/>
      <c r="EIM70" s="11"/>
      <c r="EIN70" s="11"/>
      <c r="EIO70" s="11"/>
      <c r="EIP70" s="11"/>
      <c r="EIQ70" s="11"/>
      <c r="EIR70" s="11"/>
      <c r="EIS70" s="11"/>
      <c r="EIT70" s="11"/>
      <c r="EIU70" s="11"/>
      <c r="EIV70" s="11"/>
      <c r="EIW70" s="11"/>
      <c r="EIX70" s="11"/>
      <c r="EIY70" s="11"/>
      <c r="EIZ70" s="11"/>
      <c r="EJA70" s="11"/>
      <c r="EJB70" s="11"/>
      <c r="EJC70" s="11"/>
      <c r="EJD70" s="11"/>
      <c r="EJE70" s="11"/>
      <c r="EJF70" s="11"/>
      <c r="EJG70" s="11"/>
      <c r="EJH70" s="11"/>
      <c r="EJI70" s="11"/>
      <c r="EJJ70" s="11"/>
      <c r="EJK70" s="11"/>
      <c r="EJL70" s="11"/>
      <c r="EJM70" s="11"/>
      <c r="EJN70" s="11"/>
      <c r="EJO70" s="11"/>
      <c r="EJP70" s="11"/>
      <c r="EJQ70" s="11"/>
      <c r="EJR70" s="11"/>
      <c r="EJS70" s="11"/>
      <c r="EJT70" s="11"/>
      <c r="EJU70" s="11"/>
      <c r="EJV70" s="11"/>
      <c r="EJW70" s="11"/>
      <c r="EJX70" s="11"/>
      <c r="EJY70" s="11"/>
      <c r="EJZ70" s="11"/>
      <c r="EKA70" s="11"/>
      <c r="EKB70" s="11"/>
      <c r="EKC70" s="11"/>
      <c r="EKD70" s="11"/>
      <c r="EKE70" s="11"/>
      <c r="EKF70" s="11"/>
      <c r="EKG70" s="11"/>
      <c r="EKH70" s="11"/>
      <c r="EKI70" s="11"/>
      <c r="EKJ70" s="11"/>
      <c r="EKK70" s="11"/>
      <c r="EKL70" s="11"/>
      <c r="EKM70" s="11"/>
      <c r="EKN70" s="11"/>
      <c r="EKO70" s="11"/>
      <c r="EKP70" s="11"/>
      <c r="EKQ70" s="11"/>
      <c r="EKR70" s="11"/>
      <c r="EKS70" s="11"/>
      <c r="EKT70" s="11"/>
      <c r="EKU70" s="11"/>
      <c r="EKV70" s="11"/>
      <c r="EKW70" s="11"/>
      <c r="EKX70" s="11"/>
      <c r="EKY70" s="11"/>
      <c r="EKZ70" s="11"/>
      <c r="ELA70" s="11"/>
      <c r="ELB70" s="11"/>
      <c r="ELC70" s="11"/>
      <c r="ELD70" s="11"/>
      <c r="ELE70" s="11"/>
      <c r="ELF70" s="11"/>
      <c r="ELG70" s="11"/>
      <c r="ELH70" s="11"/>
      <c r="ELI70" s="11"/>
      <c r="ELJ70" s="11"/>
      <c r="ELK70" s="11"/>
      <c r="ELL70" s="11"/>
      <c r="ELM70" s="11"/>
      <c r="ELN70" s="11"/>
      <c r="ELO70" s="11"/>
      <c r="ELP70" s="11"/>
      <c r="ELQ70" s="11"/>
      <c r="ELR70" s="11"/>
      <c r="ELS70" s="11"/>
      <c r="ELT70" s="11"/>
      <c r="ELU70" s="11"/>
      <c r="ELV70" s="11"/>
      <c r="ELW70" s="11"/>
      <c r="ELX70" s="11"/>
      <c r="ELY70" s="11"/>
      <c r="ELZ70" s="11"/>
      <c r="EMA70" s="11"/>
      <c r="EMB70" s="11"/>
      <c r="EMC70" s="11"/>
      <c r="EMD70" s="11"/>
      <c r="EME70" s="11"/>
      <c r="EMF70" s="11"/>
      <c r="EMG70" s="11"/>
      <c r="EMH70" s="11"/>
      <c r="EMI70" s="11"/>
      <c r="EMJ70" s="11"/>
      <c r="EMK70" s="11"/>
      <c r="EML70" s="11"/>
      <c r="EMM70" s="11"/>
      <c r="EMN70" s="11"/>
      <c r="EMO70" s="11"/>
      <c r="EMP70" s="11"/>
      <c r="EMQ70" s="11"/>
      <c r="EMR70" s="11"/>
      <c r="EMS70" s="11"/>
      <c r="EMT70" s="11"/>
      <c r="EMU70" s="11"/>
      <c r="EMV70" s="11"/>
      <c r="EMW70" s="11"/>
      <c r="EMX70" s="11"/>
      <c r="EMY70" s="11"/>
      <c r="EMZ70" s="11"/>
      <c r="ENA70" s="11"/>
      <c r="ENB70" s="11"/>
      <c r="ENC70" s="11"/>
      <c r="END70" s="11"/>
      <c r="ENE70" s="11"/>
      <c r="ENF70" s="11"/>
      <c r="ENG70" s="11"/>
      <c r="ENH70" s="11"/>
      <c r="ENI70" s="11"/>
      <c r="ENJ70" s="11"/>
      <c r="ENK70" s="11"/>
      <c r="ENL70" s="11"/>
      <c r="ENM70" s="11"/>
      <c r="ENN70" s="11"/>
      <c r="ENO70" s="11"/>
      <c r="ENP70" s="11"/>
      <c r="ENQ70" s="11"/>
      <c r="ENR70" s="11"/>
      <c r="ENS70" s="11"/>
      <c r="ENT70" s="11"/>
      <c r="ENU70" s="11"/>
      <c r="ENV70" s="11"/>
      <c r="ENW70" s="11"/>
      <c r="ENX70" s="11"/>
      <c r="ENY70" s="11"/>
      <c r="ENZ70" s="11"/>
      <c r="EOA70" s="11"/>
      <c r="EOB70" s="11"/>
      <c r="EOC70" s="11"/>
      <c r="EOD70" s="11"/>
      <c r="EOE70" s="11"/>
      <c r="EOF70" s="11"/>
      <c r="EOG70" s="11"/>
      <c r="EOH70" s="11"/>
      <c r="EOI70" s="11"/>
      <c r="EOJ70" s="11"/>
      <c r="EOK70" s="11"/>
      <c r="EOL70" s="11"/>
      <c r="EOM70" s="11"/>
      <c r="EON70" s="11"/>
      <c r="EOO70" s="11"/>
      <c r="EOP70" s="11"/>
      <c r="EOQ70" s="11"/>
      <c r="EOR70" s="11"/>
      <c r="EOS70" s="11"/>
      <c r="EOT70" s="11"/>
      <c r="EOU70" s="11"/>
      <c r="EOV70" s="11"/>
      <c r="EOW70" s="11"/>
      <c r="EOX70" s="11"/>
      <c r="EOY70" s="11"/>
      <c r="EOZ70" s="11"/>
      <c r="EPA70" s="11"/>
      <c r="EPB70" s="11"/>
      <c r="EPC70" s="11"/>
      <c r="EPD70" s="11"/>
      <c r="EPE70" s="11"/>
      <c r="EPF70" s="11"/>
      <c r="EPG70" s="11"/>
      <c r="EPH70" s="11"/>
      <c r="EPI70" s="11"/>
      <c r="EPJ70" s="11"/>
      <c r="EPK70" s="11"/>
      <c r="EPL70" s="11"/>
      <c r="EPM70" s="11"/>
      <c r="EPN70" s="11"/>
      <c r="EPO70" s="11"/>
      <c r="EPP70" s="11"/>
      <c r="EPQ70" s="11"/>
      <c r="EPR70" s="11"/>
      <c r="EPS70" s="11"/>
      <c r="EPT70" s="11"/>
      <c r="EPU70" s="11"/>
      <c r="EPV70" s="11"/>
      <c r="EPW70" s="11"/>
      <c r="EPX70" s="11"/>
      <c r="EPY70" s="11"/>
      <c r="EPZ70" s="11"/>
      <c r="EQA70" s="11"/>
      <c r="EQB70" s="11"/>
      <c r="EQC70" s="11"/>
      <c r="EQD70" s="11"/>
      <c r="EQE70" s="11"/>
      <c r="EQF70" s="11"/>
      <c r="EQG70" s="11"/>
      <c r="EQH70" s="11"/>
      <c r="EQI70" s="11"/>
      <c r="EQJ70" s="11"/>
      <c r="EQK70" s="11"/>
      <c r="EQL70" s="11"/>
      <c r="EQM70" s="11"/>
      <c r="EQN70" s="11"/>
      <c r="EQO70" s="11"/>
      <c r="EQP70" s="11"/>
      <c r="EQQ70" s="11"/>
      <c r="EQR70" s="11"/>
      <c r="EQS70" s="11"/>
      <c r="EQT70" s="11"/>
      <c r="EQU70" s="11"/>
      <c r="EQV70" s="11"/>
      <c r="EQW70" s="11"/>
      <c r="EQX70" s="11"/>
      <c r="EQY70" s="11"/>
      <c r="EQZ70" s="11"/>
      <c r="ERA70" s="11"/>
      <c r="ERB70" s="11"/>
      <c r="ERC70" s="11"/>
      <c r="ERD70" s="11"/>
      <c r="ERE70" s="11"/>
      <c r="ERF70" s="11"/>
      <c r="ERG70" s="11"/>
      <c r="ERH70" s="11"/>
      <c r="ERI70" s="11"/>
      <c r="ERJ70" s="11"/>
      <c r="ERK70" s="11"/>
      <c r="ERL70" s="11"/>
      <c r="ERM70" s="11"/>
      <c r="ERN70" s="11"/>
      <c r="ERO70" s="11"/>
      <c r="ERP70" s="11"/>
      <c r="ERQ70" s="11"/>
      <c r="ERR70" s="11"/>
      <c r="ERS70" s="11"/>
      <c r="ERT70" s="11"/>
      <c r="ERU70" s="11"/>
      <c r="ERV70" s="11"/>
      <c r="ERW70" s="11"/>
      <c r="ERX70" s="11"/>
      <c r="ERY70" s="11"/>
      <c r="ERZ70" s="11"/>
      <c r="ESA70" s="11"/>
      <c r="ESB70" s="11"/>
      <c r="ESC70" s="11"/>
      <c r="ESD70" s="11"/>
      <c r="ESE70" s="11"/>
      <c r="ESF70" s="11"/>
      <c r="ESG70" s="11"/>
      <c r="ESH70" s="11"/>
      <c r="ESI70" s="11"/>
      <c r="ESJ70" s="11"/>
      <c r="ESK70" s="11"/>
      <c r="ESL70" s="11"/>
      <c r="ESM70" s="11"/>
      <c r="ESN70" s="11"/>
      <c r="ESO70" s="11"/>
      <c r="ESP70" s="11"/>
      <c r="ESQ70" s="11"/>
      <c r="ESR70" s="11"/>
      <c r="ESS70" s="11"/>
      <c r="EST70" s="11"/>
      <c r="ESU70" s="11"/>
      <c r="ESV70" s="11"/>
      <c r="ESW70" s="11"/>
      <c r="ESX70" s="11"/>
      <c r="ESY70" s="11"/>
      <c r="ESZ70" s="11"/>
      <c r="ETA70" s="11"/>
      <c r="ETB70" s="11"/>
      <c r="ETC70" s="11"/>
      <c r="ETD70" s="11"/>
      <c r="ETE70" s="11"/>
      <c r="ETF70" s="11"/>
      <c r="ETG70" s="11"/>
      <c r="ETH70" s="11"/>
      <c r="ETI70" s="11"/>
      <c r="ETJ70" s="11"/>
      <c r="ETK70" s="11"/>
      <c r="ETL70" s="11"/>
      <c r="ETM70" s="11"/>
      <c r="ETN70" s="11"/>
      <c r="ETO70" s="11"/>
      <c r="ETP70" s="11"/>
      <c r="ETQ70" s="11"/>
      <c r="ETR70" s="11"/>
      <c r="ETS70" s="11"/>
      <c r="ETT70" s="11"/>
      <c r="ETU70" s="11"/>
      <c r="ETV70" s="11"/>
      <c r="ETW70" s="11"/>
      <c r="ETX70" s="11"/>
      <c r="ETY70" s="11"/>
      <c r="ETZ70" s="11"/>
      <c r="EUA70" s="11"/>
      <c r="EUB70" s="11"/>
      <c r="EUC70" s="11"/>
      <c r="EUD70" s="11"/>
      <c r="EUE70" s="11"/>
      <c r="EUF70" s="11"/>
      <c r="EUG70" s="11"/>
      <c r="EUH70" s="11"/>
      <c r="EUI70" s="11"/>
      <c r="EUJ70" s="11"/>
      <c r="EUK70" s="11"/>
      <c r="EUL70" s="11"/>
      <c r="EUM70" s="11"/>
      <c r="EUN70" s="11"/>
      <c r="EUO70" s="11"/>
      <c r="EUP70" s="11"/>
      <c r="EUQ70" s="11"/>
      <c r="EUR70" s="11"/>
      <c r="EUS70" s="11"/>
      <c r="EUT70" s="11"/>
      <c r="EUU70" s="11"/>
      <c r="EUV70" s="11"/>
      <c r="EUW70" s="11"/>
      <c r="EUX70" s="11"/>
      <c r="EUY70" s="11"/>
      <c r="EUZ70" s="11"/>
      <c r="EVA70" s="11"/>
      <c r="EVB70" s="11"/>
      <c r="EVC70" s="11"/>
      <c r="EVD70" s="11"/>
      <c r="EVE70" s="11"/>
      <c r="EVF70" s="11"/>
      <c r="EVG70" s="11"/>
      <c r="EVH70" s="11"/>
      <c r="EVI70" s="11"/>
      <c r="EVJ70" s="11"/>
      <c r="EVK70" s="11"/>
      <c r="EVL70" s="11"/>
      <c r="EVM70" s="11"/>
      <c r="EVN70" s="11"/>
      <c r="EVO70" s="11"/>
      <c r="EVP70" s="11"/>
      <c r="EVQ70" s="11"/>
      <c r="EVR70" s="11"/>
      <c r="EVS70" s="11"/>
      <c r="EVT70" s="11"/>
      <c r="EVU70" s="11"/>
      <c r="EVV70" s="11"/>
      <c r="EVW70" s="11"/>
      <c r="EVX70" s="11"/>
      <c r="EVY70" s="11"/>
      <c r="EVZ70" s="11"/>
      <c r="EWA70" s="11"/>
      <c r="EWB70" s="11"/>
      <c r="EWC70" s="11"/>
      <c r="EWD70" s="11"/>
      <c r="EWE70" s="11"/>
      <c r="EWF70" s="11"/>
      <c r="EWG70" s="11"/>
      <c r="EWH70" s="11"/>
      <c r="EWI70" s="11"/>
      <c r="EWJ70" s="11"/>
      <c r="EWK70" s="11"/>
      <c r="EWL70" s="11"/>
      <c r="EWM70" s="11"/>
      <c r="EWN70" s="11"/>
      <c r="EWO70" s="11"/>
      <c r="EWP70" s="11"/>
      <c r="EWQ70" s="11"/>
      <c r="EWR70" s="11"/>
      <c r="EWS70" s="11"/>
      <c r="EWT70" s="11"/>
      <c r="EWU70" s="11"/>
      <c r="EWV70" s="11"/>
      <c r="EWW70" s="11"/>
      <c r="EWX70" s="11"/>
      <c r="EWY70" s="11"/>
      <c r="EWZ70" s="11"/>
      <c r="EXA70" s="11"/>
      <c r="EXB70" s="11"/>
      <c r="EXC70" s="11"/>
      <c r="EXD70" s="11"/>
      <c r="EXE70" s="11"/>
      <c r="EXF70" s="11"/>
      <c r="EXG70" s="11"/>
      <c r="EXH70" s="11"/>
      <c r="EXI70" s="11"/>
      <c r="EXJ70" s="11"/>
      <c r="EXK70" s="11"/>
      <c r="EXL70" s="11"/>
      <c r="EXM70" s="11"/>
      <c r="EXN70" s="11"/>
      <c r="EXO70" s="11"/>
      <c r="EXP70" s="11"/>
      <c r="EXQ70" s="11"/>
      <c r="EXR70" s="11"/>
      <c r="EXS70" s="11"/>
      <c r="EXT70" s="11"/>
      <c r="EXU70" s="11"/>
      <c r="EXV70" s="11"/>
      <c r="EXW70" s="11"/>
      <c r="EXX70" s="11"/>
      <c r="EXY70" s="11"/>
      <c r="EXZ70" s="11"/>
      <c r="EYA70" s="11"/>
      <c r="EYB70" s="11"/>
      <c r="EYC70" s="11"/>
      <c r="EYD70" s="11"/>
      <c r="EYE70" s="11"/>
      <c r="EYF70" s="11"/>
      <c r="EYG70" s="11"/>
      <c r="EYH70" s="11"/>
      <c r="EYI70" s="11"/>
      <c r="EYJ70" s="11"/>
      <c r="EYK70" s="11"/>
      <c r="EYL70" s="11"/>
      <c r="EYM70" s="11"/>
      <c r="EYN70" s="11"/>
      <c r="EYO70" s="11"/>
      <c r="EYP70" s="11"/>
      <c r="EYQ70" s="11"/>
      <c r="EYR70" s="11"/>
      <c r="EYS70" s="11"/>
      <c r="EYT70" s="11"/>
      <c r="EYU70" s="11"/>
      <c r="EYV70" s="11"/>
      <c r="EYW70" s="11"/>
      <c r="EYX70" s="11"/>
      <c r="EYY70" s="11"/>
      <c r="EYZ70" s="11"/>
      <c r="EZA70" s="11"/>
      <c r="EZB70" s="11"/>
      <c r="EZC70" s="11"/>
      <c r="EZD70" s="11"/>
      <c r="EZE70" s="11"/>
      <c r="EZF70" s="11"/>
      <c r="EZG70" s="11"/>
      <c r="EZH70" s="11"/>
      <c r="EZI70" s="11"/>
      <c r="EZJ70" s="11"/>
      <c r="EZK70" s="11"/>
      <c r="EZL70" s="11"/>
      <c r="EZM70" s="11"/>
      <c r="EZN70" s="11"/>
      <c r="EZO70" s="11"/>
      <c r="EZP70" s="11"/>
      <c r="EZQ70" s="11"/>
      <c r="EZR70" s="11"/>
      <c r="EZS70" s="11"/>
      <c r="EZT70" s="11"/>
      <c r="EZU70" s="11"/>
      <c r="EZV70" s="11"/>
      <c r="EZW70" s="11"/>
      <c r="EZX70" s="11"/>
      <c r="EZY70" s="11"/>
      <c r="EZZ70" s="11"/>
      <c r="FAA70" s="11"/>
      <c r="FAB70" s="11"/>
      <c r="FAC70" s="11"/>
      <c r="FAD70" s="11"/>
      <c r="FAE70" s="11"/>
      <c r="FAF70" s="11"/>
      <c r="FAG70" s="11"/>
      <c r="FAH70" s="11"/>
      <c r="FAI70" s="11"/>
      <c r="FAJ70" s="11"/>
      <c r="FAK70" s="11"/>
      <c r="FAL70" s="11"/>
      <c r="FAM70" s="11"/>
      <c r="FAN70" s="11"/>
      <c r="FAO70" s="11"/>
      <c r="FAP70" s="11"/>
      <c r="FAQ70" s="11"/>
      <c r="FAR70" s="11"/>
      <c r="FAS70" s="11"/>
      <c r="FAT70" s="11"/>
      <c r="FAU70" s="11"/>
      <c r="FAV70" s="11"/>
      <c r="FAW70" s="11"/>
      <c r="FAX70" s="11"/>
      <c r="FAY70" s="11"/>
      <c r="FAZ70" s="11"/>
      <c r="FBA70" s="11"/>
      <c r="FBB70" s="11"/>
      <c r="FBC70" s="11"/>
      <c r="FBD70" s="11"/>
      <c r="FBE70" s="11"/>
      <c r="FBF70" s="11"/>
      <c r="FBG70" s="11"/>
      <c r="FBH70" s="11"/>
      <c r="FBI70" s="11"/>
      <c r="FBJ70" s="11"/>
      <c r="FBK70" s="11"/>
      <c r="FBL70" s="11"/>
      <c r="FBM70" s="11"/>
      <c r="FBN70" s="11"/>
      <c r="FBO70" s="11"/>
      <c r="FBP70" s="11"/>
      <c r="FBQ70" s="11"/>
      <c r="FBR70" s="11"/>
      <c r="FBS70" s="11"/>
      <c r="FBT70" s="11"/>
      <c r="FBU70" s="11"/>
      <c r="FBV70" s="11"/>
      <c r="FBW70" s="11"/>
      <c r="FBX70" s="11"/>
      <c r="FBY70" s="11"/>
      <c r="FBZ70" s="11"/>
      <c r="FCA70" s="11"/>
      <c r="FCB70" s="11"/>
      <c r="FCC70" s="11"/>
      <c r="FCD70" s="11"/>
      <c r="FCE70" s="11"/>
      <c r="FCF70" s="11"/>
      <c r="FCG70" s="11"/>
      <c r="FCH70" s="11"/>
      <c r="FCI70" s="11"/>
      <c r="FCJ70" s="11"/>
      <c r="FCK70" s="11"/>
      <c r="FCL70" s="11"/>
      <c r="FCM70" s="11"/>
      <c r="FCN70" s="11"/>
      <c r="FCO70" s="11"/>
      <c r="FCP70" s="11"/>
      <c r="FCQ70" s="11"/>
      <c r="FCR70" s="11"/>
      <c r="FCS70" s="11"/>
      <c r="FCT70" s="11"/>
      <c r="FCU70" s="11"/>
      <c r="FCV70" s="11"/>
      <c r="FCW70" s="11"/>
      <c r="FCX70" s="11"/>
      <c r="FCY70" s="11"/>
      <c r="FCZ70" s="11"/>
      <c r="FDA70" s="11"/>
      <c r="FDB70" s="11"/>
      <c r="FDC70" s="11"/>
      <c r="FDD70" s="11"/>
      <c r="FDE70" s="11"/>
      <c r="FDF70" s="11"/>
      <c r="FDG70" s="11"/>
      <c r="FDH70" s="11"/>
      <c r="FDI70" s="11"/>
      <c r="FDJ70" s="11"/>
      <c r="FDK70" s="11"/>
      <c r="FDL70" s="11"/>
      <c r="FDM70" s="11"/>
      <c r="FDN70" s="11"/>
      <c r="FDO70" s="11"/>
      <c r="FDP70" s="11"/>
      <c r="FDQ70" s="11"/>
      <c r="FDR70" s="11"/>
      <c r="FDS70" s="11"/>
      <c r="FDT70" s="11"/>
      <c r="FDU70" s="11"/>
      <c r="FDV70" s="11"/>
      <c r="FDW70" s="11"/>
      <c r="FDX70" s="11"/>
      <c r="FDY70" s="11"/>
      <c r="FDZ70" s="11"/>
      <c r="FEA70" s="11"/>
      <c r="FEB70" s="11"/>
      <c r="FEC70" s="11"/>
      <c r="FED70" s="11"/>
      <c r="FEE70" s="11"/>
      <c r="FEF70" s="11"/>
      <c r="FEG70" s="11"/>
      <c r="FEH70" s="11"/>
      <c r="FEI70" s="11"/>
      <c r="FEJ70" s="11"/>
      <c r="FEK70" s="11"/>
      <c r="FEL70" s="11"/>
      <c r="FEM70" s="11"/>
      <c r="FEN70" s="11"/>
      <c r="FEO70" s="11"/>
      <c r="FEP70" s="11"/>
      <c r="FEQ70" s="11"/>
      <c r="FER70" s="11"/>
      <c r="FES70" s="11"/>
      <c r="FET70" s="11"/>
      <c r="FEU70" s="11"/>
      <c r="FEV70" s="11"/>
      <c r="FEW70" s="11"/>
      <c r="FEX70" s="11"/>
      <c r="FEY70" s="11"/>
      <c r="FEZ70" s="11"/>
      <c r="FFA70" s="11"/>
      <c r="FFB70" s="11"/>
      <c r="FFC70" s="11"/>
      <c r="FFD70" s="11"/>
      <c r="FFE70" s="11"/>
      <c r="FFF70" s="11"/>
      <c r="FFG70" s="11"/>
      <c r="FFH70" s="11"/>
      <c r="FFI70" s="11"/>
      <c r="FFJ70" s="11"/>
      <c r="FFK70" s="11"/>
      <c r="FFL70" s="11"/>
      <c r="FFM70" s="11"/>
      <c r="FFN70" s="11"/>
      <c r="FFO70" s="11"/>
      <c r="FFP70" s="11"/>
      <c r="FFQ70" s="11"/>
      <c r="FFR70" s="11"/>
      <c r="FFS70" s="11"/>
      <c r="FFT70" s="11"/>
      <c r="FFU70" s="11"/>
      <c r="FFV70" s="11"/>
      <c r="FFW70" s="11"/>
      <c r="FFX70" s="11"/>
      <c r="FFY70" s="11"/>
      <c r="FFZ70" s="11"/>
      <c r="FGA70" s="11"/>
      <c r="FGB70" s="11"/>
      <c r="FGC70" s="11"/>
      <c r="FGD70" s="11"/>
      <c r="FGE70" s="11"/>
      <c r="FGF70" s="11"/>
      <c r="FGG70" s="11"/>
      <c r="FGH70" s="11"/>
      <c r="FGI70" s="11"/>
      <c r="FGJ70" s="11"/>
      <c r="FGK70" s="11"/>
      <c r="FGL70" s="11"/>
      <c r="FGM70" s="11"/>
      <c r="FGN70" s="11"/>
      <c r="FGO70" s="11"/>
      <c r="FGP70" s="11"/>
      <c r="FGQ70" s="11"/>
      <c r="FGR70" s="11"/>
      <c r="FGS70" s="11"/>
      <c r="FGT70" s="11"/>
      <c r="FGU70" s="11"/>
      <c r="FGV70" s="11"/>
      <c r="FGW70" s="11"/>
      <c r="FGX70" s="11"/>
      <c r="FGY70" s="11"/>
      <c r="FGZ70" s="11"/>
      <c r="FHA70" s="11"/>
      <c r="FHB70" s="11"/>
      <c r="FHC70" s="11"/>
      <c r="FHD70" s="11"/>
      <c r="FHE70" s="11"/>
      <c r="FHF70" s="11"/>
      <c r="FHG70" s="11"/>
      <c r="FHH70" s="11"/>
      <c r="FHI70" s="11"/>
      <c r="FHJ70" s="11"/>
      <c r="FHK70" s="11"/>
      <c r="FHL70" s="11"/>
      <c r="FHM70" s="11"/>
      <c r="FHN70" s="11"/>
      <c r="FHO70" s="11"/>
      <c r="FHP70" s="11"/>
      <c r="FHQ70" s="11"/>
      <c r="FHR70" s="11"/>
      <c r="FHS70" s="11"/>
      <c r="FHT70" s="11"/>
      <c r="FHU70" s="11"/>
      <c r="FHV70" s="11"/>
      <c r="FHW70" s="11"/>
      <c r="FHX70" s="11"/>
      <c r="FHY70" s="11"/>
      <c r="FHZ70" s="11"/>
      <c r="FIA70" s="11"/>
      <c r="FIB70" s="11"/>
      <c r="FIC70" s="11"/>
      <c r="FID70" s="11"/>
      <c r="FIE70" s="11"/>
      <c r="FIF70" s="11"/>
      <c r="FIG70" s="11"/>
      <c r="FIH70" s="11"/>
      <c r="FII70" s="11"/>
      <c r="FIJ70" s="11"/>
      <c r="FIK70" s="11"/>
      <c r="FIL70" s="11"/>
      <c r="FIM70" s="11"/>
      <c r="FIN70" s="11"/>
      <c r="FIO70" s="11"/>
      <c r="FIP70" s="11"/>
      <c r="FIQ70" s="11"/>
      <c r="FIR70" s="11"/>
      <c r="FIS70" s="11"/>
      <c r="FIT70" s="11"/>
      <c r="FIU70" s="11"/>
      <c r="FIV70" s="11"/>
      <c r="FIW70" s="11"/>
      <c r="FIX70" s="11"/>
      <c r="FIY70" s="11"/>
      <c r="FIZ70" s="11"/>
      <c r="FJA70" s="11"/>
      <c r="FJB70" s="11"/>
      <c r="FJC70" s="11"/>
      <c r="FJD70" s="11"/>
      <c r="FJE70" s="11"/>
      <c r="FJF70" s="11"/>
      <c r="FJG70" s="11"/>
      <c r="FJH70" s="11"/>
      <c r="FJI70" s="11"/>
      <c r="FJJ70" s="11"/>
      <c r="FJK70" s="11"/>
      <c r="FJL70" s="11"/>
      <c r="FJM70" s="11"/>
      <c r="FJN70" s="11"/>
      <c r="FJO70" s="11"/>
      <c r="FJP70" s="11"/>
      <c r="FJQ70" s="11"/>
      <c r="FJR70" s="11"/>
      <c r="FJS70" s="11"/>
      <c r="FJT70" s="11"/>
      <c r="FJU70" s="11"/>
      <c r="FJV70" s="11"/>
      <c r="FJW70" s="11"/>
      <c r="FJX70" s="11"/>
      <c r="FJY70" s="11"/>
      <c r="FJZ70" s="11"/>
      <c r="FKA70" s="11"/>
      <c r="FKB70" s="11"/>
      <c r="FKC70" s="11"/>
      <c r="FKD70" s="11"/>
      <c r="FKE70" s="11"/>
      <c r="FKF70" s="11"/>
      <c r="FKG70" s="11"/>
      <c r="FKH70" s="11"/>
      <c r="FKI70" s="11"/>
      <c r="FKJ70" s="11"/>
      <c r="FKK70" s="11"/>
      <c r="FKL70" s="11"/>
      <c r="FKM70" s="11"/>
      <c r="FKN70" s="11"/>
      <c r="FKO70" s="11"/>
      <c r="FKP70" s="11"/>
      <c r="FKQ70" s="11"/>
      <c r="FKR70" s="11"/>
      <c r="FKS70" s="11"/>
      <c r="FKT70" s="11"/>
      <c r="FKU70" s="11"/>
      <c r="FKV70" s="11"/>
      <c r="FKW70" s="11"/>
      <c r="FKX70" s="11"/>
      <c r="FKY70" s="11"/>
      <c r="FKZ70" s="11"/>
      <c r="FLA70" s="11"/>
      <c r="FLB70" s="11"/>
      <c r="FLC70" s="11"/>
      <c r="FLD70" s="11"/>
      <c r="FLE70" s="11"/>
      <c r="FLF70" s="11"/>
      <c r="FLG70" s="11"/>
      <c r="FLH70" s="11"/>
      <c r="FLI70" s="11"/>
      <c r="FLJ70" s="11"/>
      <c r="FLK70" s="11"/>
      <c r="FLL70" s="11"/>
      <c r="FLM70" s="11"/>
      <c r="FLN70" s="11"/>
      <c r="FLO70" s="11"/>
      <c r="FLP70" s="11"/>
      <c r="FLQ70" s="11"/>
      <c r="FLR70" s="11"/>
      <c r="FLS70" s="11"/>
      <c r="FLT70" s="11"/>
      <c r="FLU70" s="11"/>
      <c r="FLV70" s="11"/>
      <c r="FLW70" s="11"/>
      <c r="FLX70" s="11"/>
      <c r="FLY70" s="11"/>
      <c r="FLZ70" s="11"/>
      <c r="FMA70" s="11"/>
      <c r="FMB70" s="11"/>
      <c r="FMC70" s="11"/>
      <c r="FMD70" s="11"/>
      <c r="FME70" s="11"/>
      <c r="FMF70" s="11"/>
      <c r="FMG70" s="11"/>
      <c r="FMH70" s="11"/>
      <c r="FMI70" s="11"/>
      <c r="FMJ70" s="11"/>
      <c r="FMK70" s="11"/>
      <c r="FML70" s="11"/>
      <c r="FMM70" s="11"/>
      <c r="FMN70" s="11"/>
      <c r="FMO70" s="11"/>
      <c r="FMP70" s="11"/>
      <c r="FMQ70" s="11"/>
      <c r="FMR70" s="11"/>
      <c r="FMS70" s="11"/>
      <c r="FMT70" s="11"/>
      <c r="FMU70" s="11"/>
      <c r="FMV70" s="11"/>
      <c r="FMW70" s="11"/>
      <c r="FMX70" s="11"/>
      <c r="FMY70" s="11"/>
      <c r="FMZ70" s="11"/>
      <c r="FNA70" s="11"/>
      <c r="FNB70" s="11"/>
      <c r="FNC70" s="11"/>
      <c r="FND70" s="11"/>
      <c r="FNE70" s="11"/>
      <c r="FNF70" s="11"/>
      <c r="FNG70" s="11"/>
      <c r="FNH70" s="11"/>
      <c r="FNI70" s="11"/>
      <c r="FNJ70" s="11"/>
      <c r="FNK70" s="11"/>
      <c r="FNL70" s="11"/>
      <c r="FNM70" s="11"/>
      <c r="FNN70" s="11"/>
      <c r="FNO70" s="11"/>
      <c r="FNP70" s="11"/>
      <c r="FNQ70" s="11"/>
      <c r="FNR70" s="11"/>
      <c r="FNS70" s="11"/>
      <c r="FNT70" s="11"/>
      <c r="FNU70" s="11"/>
      <c r="FNV70" s="11"/>
      <c r="FNW70" s="11"/>
      <c r="FNX70" s="11"/>
      <c r="FNY70" s="11"/>
      <c r="FNZ70" s="11"/>
      <c r="FOA70" s="11"/>
      <c r="FOB70" s="11"/>
      <c r="FOC70" s="11"/>
      <c r="FOD70" s="11"/>
      <c r="FOE70" s="11"/>
      <c r="FOF70" s="11"/>
      <c r="FOG70" s="11"/>
      <c r="FOH70" s="11"/>
      <c r="FOI70" s="11"/>
      <c r="FOJ70" s="11"/>
      <c r="FOK70" s="11"/>
      <c r="FOL70" s="11"/>
      <c r="FOM70" s="11"/>
      <c r="FON70" s="11"/>
      <c r="FOO70" s="11"/>
      <c r="FOP70" s="11"/>
      <c r="FOQ70" s="11"/>
      <c r="FOR70" s="11"/>
      <c r="FOS70" s="11"/>
      <c r="FOT70" s="11"/>
      <c r="FOU70" s="11"/>
      <c r="FOV70" s="11"/>
      <c r="FOW70" s="11"/>
      <c r="FOX70" s="11"/>
      <c r="FOY70" s="11"/>
      <c r="FOZ70" s="11"/>
      <c r="FPA70" s="11"/>
      <c r="FPB70" s="11"/>
      <c r="FPC70" s="11"/>
      <c r="FPD70" s="11"/>
      <c r="FPE70" s="11"/>
      <c r="FPF70" s="11"/>
      <c r="FPG70" s="11"/>
      <c r="FPH70" s="11"/>
      <c r="FPI70" s="11"/>
      <c r="FPJ70" s="11"/>
      <c r="FPK70" s="11"/>
      <c r="FPL70" s="11"/>
      <c r="FPM70" s="11"/>
      <c r="FPN70" s="11"/>
      <c r="FPO70" s="11"/>
      <c r="FPP70" s="11"/>
      <c r="FPQ70" s="11"/>
      <c r="FPR70" s="11"/>
      <c r="FPS70" s="11"/>
      <c r="FPT70" s="11"/>
      <c r="FPU70" s="11"/>
      <c r="FPV70" s="11"/>
      <c r="FPW70" s="11"/>
      <c r="FPX70" s="11"/>
      <c r="FPY70" s="11"/>
      <c r="FPZ70" s="11"/>
      <c r="FQA70" s="11"/>
      <c r="FQB70" s="11"/>
      <c r="FQC70" s="11"/>
      <c r="FQD70" s="11"/>
      <c r="FQE70" s="11"/>
      <c r="FQF70" s="11"/>
      <c r="FQG70" s="11"/>
      <c r="FQH70" s="11"/>
      <c r="FQI70" s="11"/>
      <c r="FQJ70" s="11"/>
      <c r="FQK70" s="11"/>
      <c r="FQL70" s="11"/>
      <c r="FQM70" s="11"/>
      <c r="FQN70" s="11"/>
      <c r="FQO70" s="11"/>
      <c r="FQP70" s="11"/>
      <c r="FQQ70" s="11"/>
      <c r="FQR70" s="11"/>
      <c r="FQS70" s="11"/>
      <c r="FQT70" s="11"/>
      <c r="FQU70" s="11"/>
      <c r="FQV70" s="11"/>
      <c r="FQW70" s="11"/>
      <c r="FQX70" s="11"/>
      <c r="FQY70" s="11"/>
      <c r="FQZ70" s="11"/>
      <c r="FRA70" s="11"/>
      <c r="FRB70" s="11"/>
      <c r="FRC70" s="11"/>
      <c r="FRD70" s="11"/>
      <c r="FRE70" s="11"/>
      <c r="FRF70" s="11"/>
      <c r="FRG70" s="11"/>
      <c r="FRH70" s="11"/>
      <c r="FRI70" s="11"/>
      <c r="FRJ70" s="11"/>
      <c r="FRK70" s="11"/>
      <c r="FRL70" s="11"/>
      <c r="FRM70" s="11"/>
      <c r="FRN70" s="11"/>
      <c r="FRO70" s="11"/>
      <c r="FRP70" s="11"/>
      <c r="FRQ70" s="11"/>
      <c r="FRR70" s="11"/>
      <c r="FRS70" s="11"/>
      <c r="FRT70" s="11"/>
      <c r="FRU70" s="11"/>
      <c r="FRV70" s="11"/>
      <c r="FRW70" s="11"/>
      <c r="FRX70" s="11"/>
      <c r="FRY70" s="11"/>
      <c r="FRZ70" s="11"/>
      <c r="FSA70" s="11"/>
      <c r="FSB70" s="11"/>
      <c r="FSC70" s="11"/>
      <c r="FSD70" s="11"/>
      <c r="FSE70" s="11"/>
      <c r="FSF70" s="11"/>
      <c r="FSG70" s="11"/>
      <c r="FSH70" s="11"/>
      <c r="FSI70" s="11"/>
      <c r="FSJ70" s="11"/>
      <c r="FSK70" s="11"/>
      <c r="FSL70" s="11"/>
      <c r="FSM70" s="11"/>
      <c r="FSN70" s="11"/>
      <c r="FSO70" s="11"/>
      <c r="FSP70" s="11"/>
      <c r="FSQ70" s="11"/>
      <c r="FSR70" s="11"/>
      <c r="FSS70" s="11"/>
      <c r="FST70" s="11"/>
      <c r="FSU70" s="11"/>
      <c r="FSV70" s="11"/>
      <c r="FSW70" s="11"/>
      <c r="FSX70" s="11"/>
      <c r="FSY70" s="11"/>
      <c r="FSZ70" s="11"/>
      <c r="FTA70" s="11"/>
      <c r="FTB70" s="11"/>
      <c r="FTC70" s="11"/>
      <c r="FTD70" s="11"/>
      <c r="FTE70" s="11"/>
      <c r="FTF70" s="11"/>
      <c r="FTG70" s="11"/>
      <c r="FTH70" s="11"/>
      <c r="FTI70" s="11"/>
      <c r="FTJ70" s="11"/>
      <c r="FTK70" s="11"/>
      <c r="FTL70" s="11"/>
      <c r="FTM70" s="11"/>
      <c r="FTN70" s="11"/>
      <c r="FTO70" s="11"/>
      <c r="FTP70" s="11"/>
      <c r="FTQ70" s="11"/>
      <c r="FTR70" s="11"/>
      <c r="FTS70" s="11"/>
      <c r="FTT70" s="11"/>
      <c r="FTU70" s="11"/>
      <c r="FTV70" s="11"/>
      <c r="FTW70" s="11"/>
      <c r="FTX70" s="11"/>
      <c r="FTY70" s="11"/>
      <c r="FTZ70" s="11"/>
      <c r="FUA70" s="11"/>
      <c r="FUB70" s="11"/>
      <c r="FUC70" s="11"/>
      <c r="FUD70" s="11"/>
      <c r="FUE70" s="11"/>
      <c r="FUF70" s="11"/>
      <c r="FUG70" s="11"/>
      <c r="FUH70" s="11"/>
      <c r="FUI70" s="11"/>
      <c r="FUJ70" s="11"/>
      <c r="FUK70" s="11"/>
      <c r="FUL70" s="11"/>
      <c r="FUM70" s="11"/>
      <c r="FUN70" s="11"/>
      <c r="FUO70" s="11"/>
      <c r="FUP70" s="11"/>
      <c r="FUQ70" s="11"/>
      <c r="FUR70" s="11"/>
      <c r="FUS70" s="11"/>
      <c r="FUT70" s="11"/>
      <c r="FUU70" s="11"/>
      <c r="FUV70" s="11"/>
      <c r="FUW70" s="11"/>
      <c r="FUX70" s="11"/>
      <c r="FUY70" s="11"/>
      <c r="FUZ70" s="11"/>
      <c r="FVA70" s="11"/>
      <c r="FVB70" s="11"/>
      <c r="FVC70" s="11"/>
      <c r="FVD70" s="11"/>
      <c r="FVE70" s="11"/>
      <c r="FVF70" s="11"/>
      <c r="FVG70" s="11"/>
      <c r="FVH70" s="11"/>
      <c r="FVI70" s="11"/>
      <c r="FVJ70" s="11"/>
      <c r="FVK70" s="11"/>
      <c r="FVL70" s="11"/>
      <c r="FVM70" s="11"/>
      <c r="FVN70" s="11"/>
      <c r="FVO70" s="11"/>
      <c r="FVP70" s="11"/>
      <c r="FVQ70" s="11"/>
      <c r="FVR70" s="11"/>
      <c r="FVS70" s="11"/>
      <c r="FVT70" s="11"/>
      <c r="FVU70" s="11"/>
      <c r="FVV70" s="11"/>
      <c r="FVW70" s="11"/>
      <c r="FVX70" s="11"/>
      <c r="FVY70" s="11"/>
      <c r="FVZ70" s="11"/>
      <c r="FWA70" s="11"/>
      <c r="FWB70" s="11"/>
      <c r="FWC70" s="11"/>
      <c r="FWD70" s="11"/>
      <c r="FWE70" s="11"/>
      <c r="FWF70" s="11"/>
      <c r="FWG70" s="11"/>
      <c r="FWH70" s="11"/>
      <c r="FWI70" s="11"/>
      <c r="FWJ70" s="11"/>
      <c r="FWK70" s="11"/>
      <c r="FWL70" s="11"/>
      <c r="FWM70" s="11"/>
      <c r="FWN70" s="11"/>
      <c r="FWO70" s="11"/>
      <c r="FWP70" s="11"/>
      <c r="FWQ70" s="11"/>
      <c r="FWR70" s="11"/>
      <c r="FWS70" s="11"/>
      <c r="FWT70" s="11"/>
      <c r="FWU70" s="11"/>
      <c r="FWV70" s="11"/>
      <c r="FWW70" s="11"/>
      <c r="FWX70" s="11"/>
      <c r="FWY70" s="11"/>
      <c r="FWZ70" s="11"/>
      <c r="FXA70" s="11"/>
      <c r="FXB70" s="11"/>
      <c r="FXC70" s="11"/>
      <c r="FXD70" s="11"/>
      <c r="FXE70" s="11"/>
      <c r="FXF70" s="11"/>
      <c r="FXG70" s="11"/>
      <c r="FXH70" s="11"/>
      <c r="FXI70" s="11"/>
      <c r="FXJ70" s="11"/>
      <c r="FXK70" s="11"/>
      <c r="FXL70" s="11"/>
      <c r="FXM70" s="11"/>
      <c r="FXN70" s="11"/>
      <c r="FXO70" s="11"/>
      <c r="FXP70" s="11"/>
      <c r="FXQ70" s="11"/>
      <c r="FXR70" s="11"/>
      <c r="FXS70" s="11"/>
      <c r="FXT70" s="11"/>
      <c r="FXU70" s="11"/>
      <c r="FXV70" s="11"/>
      <c r="FXW70" s="11"/>
      <c r="FXX70" s="11"/>
      <c r="FXY70" s="11"/>
      <c r="FXZ70" s="11"/>
      <c r="FYA70" s="11"/>
      <c r="FYB70" s="11"/>
      <c r="FYC70" s="11"/>
      <c r="FYD70" s="11"/>
      <c r="FYE70" s="11"/>
      <c r="FYF70" s="11"/>
      <c r="FYG70" s="11"/>
      <c r="FYH70" s="11"/>
      <c r="FYI70" s="11"/>
      <c r="FYJ70" s="11"/>
      <c r="FYK70" s="11"/>
      <c r="FYL70" s="11"/>
      <c r="FYM70" s="11"/>
      <c r="FYN70" s="11"/>
      <c r="FYO70" s="11"/>
      <c r="FYP70" s="11"/>
      <c r="FYQ70" s="11"/>
      <c r="FYR70" s="11"/>
      <c r="FYS70" s="11"/>
      <c r="FYT70" s="11"/>
      <c r="FYU70" s="11"/>
      <c r="FYV70" s="11"/>
      <c r="FYW70" s="11"/>
      <c r="FYX70" s="11"/>
      <c r="FYY70" s="11"/>
      <c r="FYZ70" s="11"/>
      <c r="FZA70" s="11"/>
      <c r="FZB70" s="11"/>
      <c r="FZC70" s="11"/>
      <c r="FZD70" s="11"/>
      <c r="FZE70" s="11"/>
      <c r="FZF70" s="11"/>
      <c r="FZG70" s="11"/>
      <c r="FZH70" s="11"/>
      <c r="FZI70" s="11"/>
      <c r="FZJ70" s="11"/>
      <c r="FZK70" s="11"/>
      <c r="FZL70" s="11"/>
      <c r="FZM70" s="11"/>
      <c r="FZN70" s="11"/>
      <c r="FZO70" s="11"/>
      <c r="FZP70" s="11"/>
      <c r="FZQ70" s="11"/>
      <c r="FZR70" s="11"/>
      <c r="FZS70" s="11"/>
      <c r="FZT70" s="11"/>
      <c r="FZU70" s="11"/>
      <c r="FZV70" s="11"/>
      <c r="FZW70" s="11"/>
      <c r="FZX70" s="11"/>
      <c r="FZY70" s="11"/>
      <c r="FZZ70" s="11"/>
      <c r="GAA70" s="11"/>
      <c r="GAB70" s="11"/>
      <c r="GAC70" s="11"/>
      <c r="GAD70" s="11"/>
      <c r="GAE70" s="11"/>
      <c r="GAF70" s="11"/>
      <c r="GAG70" s="11"/>
      <c r="GAH70" s="11"/>
      <c r="GAI70" s="11"/>
      <c r="GAJ70" s="11"/>
      <c r="GAK70" s="11"/>
      <c r="GAL70" s="11"/>
      <c r="GAM70" s="11"/>
      <c r="GAN70" s="11"/>
      <c r="GAO70" s="11"/>
      <c r="GAP70" s="11"/>
      <c r="GAQ70" s="11"/>
      <c r="GAR70" s="11"/>
      <c r="GAS70" s="11"/>
      <c r="GAT70" s="11"/>
      <c r="GAU70" s="11"/>
      <c r="GAV70" s="11"/>
      <c r="GAW70" s="11"/>
      <c r="GAX70" s="11"/>
      <c r="GAY70" s="11"/>
      <c r="GAZ70" s="11"/>
      <c r="GBA70" s="11"/>
      <c r="GBB70" s="11"/>
      <c r="GBC70" s="11"/>
      <c r="GBD70" s="11"/>
      <c r="GBE70" s="11"/>
      <c r="GBF70" s="11"/>
      <c r="GBG70" s="11"/>
      <c r="GBH70" s="11"/>
      <c r="GBI70" s="11"/>
      <c r="GBJ70" s="11"/>
      <c r="GBK70" s="11"/>
      <c r="GBL70" s="11"/>
      <c r="GBM70" s="11"/>
      <c r="GBN70" s="11"/>
      <c r="GBO70" s="11"/>
      <c r="GBP70" s="11"/>
      <c r="GBQ70" s="11"/>
      <c r="GBR70" s="11"/>
      <c r="GBS70" s="11"/>
      <c r="GBT70" s="11"/>
      <c r="GBU70" s="11"/>
      <c r="GBV70" s="11"/>
      <c r="GBW70" s="11"/>
      <c r="GBX70" s="11"/>
      <c r="GBY70" s="11"/>
      <c r="GBZ70" s="11"/>
      <c r="GCA70" s="11"/>
      <c r="GCB70" s="11"/>
      <c r="GCC70" s="11"/>
      <c r="GCD70" s="11"/>
      <c r="GCE70" s="11"/>
      <c r="GCF70" s="11"/>
      <c r="GCG70" s="11"/>
      <c r="GCH70" s="11"/>
      <c r="GCI70" s="11"/>
      <c r="GCJ70" s="11"/>
      <c r="GCK70" s="11"/>
      <c r="GCL70" s="11"/>
      <c r="GCM70" s="11"/>
      <c r="GCN70" s="11"/>
      <c r="GCO70" s="11"/>
      <c r="GCP70" s="11"/>
      <c r="GCQ70" s="11"/>
      <c r="GCR70" s="11"/>
      <c r="GCS70" s="11"/>
      <c r="GCT70" s="11"/>
      <c r="GCU70" s="11"/>
      <c r="GCV70" s="11"/>
      <c r="GCW70" s="11"/>
      <c r="GCX70" s="11"/>
      <c r="GCY70" s="11"/>
      <c r="GCZ70" s="11"/>
      <c r="GDA70" s="11"/>
      <c r="GDB70" s="11"/>
      <c r="GDC70" s="11"/>
      <c r="GDD70" s="11"/>
      <c r="GDE70" s="11"/>
      <c r="GDF70" s="11"/>
      <c r="GDG70" s="11"/>
      <c r="GDH70" s="11"/>
      <c r="GDI70" s="11"/>
      <c r="GDJ70" s="11"/>
      <c r="GDK70" s="11"/>
      <c r="GDL70" s="11"/>
      <c r="GDM70" s="11"/>
      <c r="GDN70" s="11"/>
      <c r="GDO70" s="11"/>
      <c r="GDP70" s="11"/>
      <c r="GDQ70" s="11"/>
      <c r="GDR70" s="11"/>
      <c r="GDS70" s="11"/>
      <c r="GDT70" s="11"/>
      <c r="GDU70" s="11"/>
      <c r="GDV70" s="11"/>
      <c r="GDW70" s="11"/>
      <c r="GDX70" s="11"/>
      <c r="GDY70" s="11"/>
      <c r="GDZ70" s="11"/>
      <c r="GEA70" s="11"/>
      <c r="GEB70" s="11"/>
      <c r="GEC70" s="11"/>
      <c r="GED70" s="11"/>
      <c r="GEE70" s="11"/>
      <c r="GEF70" s="11"/>
      <c r="GEG70" s="11"/>
      <c r="GEH70" s="11"/>
      <c r="GEI70" s="11"/>
      <c r="GEJ70" s="11"/>
      <c r="GEK70" s="11"/>
      <c r="GEL70" s="11"/>
      <c r="GEM70" s="11"/>
      <c r="GEN70" s="11"/>
      <c r="GEO70" s="11"/>
      <c r="GEP70" s="11"/>
      <c r="GEQ70" s="11"/>
      <c r="GER70" s="11"/>
      <c r="GES70" s="11"/>
      <c r="GET70" s="11"/>
      <c r="GEU70" s="11"/>
      <c r="GEV70" s="11"/>
      <c r="GEW70" s="11"/>
      <c r="GEX70" s="11"/>
      <c r="GEY70" s="11"/>
      <c r="GEZ70" s="11"/>
      <c r="GFA70" s="11"/>
      <c r="GFB70" s="11"/>
      <c r="GFC70" s="11"/>
      <c r="GFD70" s="11"/>
      <c r="GFE70" s="11"/>
      <c r="GFF70" s="11"/>
      <c r="GFG70" s="11"/>
      <c r="GFH70" s="11"/>
      <c r="GFI70" s="11"/>
      <c r="GFJ70" s="11"/>
      <c r="GFK70" s="11"/>
      <c r="GFL70" s="11"/>
      <c r="GFM70" s="11"/>
      <c r="GFN70" s="11"/>
      <c r="GFO70" s="11"/>
      <c r="GFP70" s="11"/>
      <c r="GFQ70" s="11"/>
      <c r="GFR70" s="11"/>
      <c r="GFS70" s="11"/>
      <c r="GFT70" s="11"/>
      <c r="GFU70" s="11"/>
      <c r="GFV70" s="11"/>
      <c r="GFW70" s="11"/>
      <c r="GFX70" s="11"/>
      <c r="GFY70" s="11"/>
      <c r="GFZ70" s="11"/>
      <c r="GGA70" s="11"/>
      <c r="GGB70" s="11"/>
      <c r="GGC70" s="11"/>
      <c r="GGD70" s="11"/>
      <c r="GGE70" s="11"/>
      <c r="GGF70" s="11"/>
      <c r="GGG70" s="11"/>
      <c r="GGH70" s="11"/>
      <c r="GGI70" s="11"/>
      <c r="GGJ70" s="11"/>
      <c r="GGK70" s="11"/>
      <c r="GGL70" s="11"/>
      <c r="GGM70" s="11"/>
      <c r="GGN70" s="11"/>
      <c r="GGO70" s="11"/>
      <c r="GGP70" s="11"/>
      <c r="GGQ70" s="11"/>
      <c r="GGR70" s="11"/>
      <c r="GGS70" s="11"/>
      <c r="GGT70" s="11"/>
      <c r="GGU70" s="11"/>
      <c r="GGV70" s="11"/>
      <c r="GGW70" s="11"/>
      <c r="GGX70" s="11"/>
      <c r="GGY70" s="11"/>
      <c r="GGZ70" s="11"/>
      <c r="GHA70" s="11"/>
      <c r="GHB70" s="11"/>
      <c r="GHC70" s="11"/>
      <c r="GHD70" s="11"/>
      <c r="GHE70" s="11"/>
      <c r="GHF70" s="11"/>
      <c r="GHG70" s="11"/>
      <c r="GHH70" s="11"/>
      <c r="GHI70" s="11"/>
      <c r="GHJ70" s="11"/>
      <c r="GHK70" s="11"/>
      <c r="GHL70" s="11"/>
      <c r="GHM70" s="11"/>
      <c r="GHN70" s="11"/>
      <c r="GHO70" s="11"/>
      <c r="GHP70" s="11"/>
      <c r="GHQ70" s="11"/>
      <c r="GHR70" s="11"/>
      <c r="GHS70" s="11"/>
      <c r="GHT70" s="11"/>
      <c r="GHU70" s="11"/>
      <c r="GHV70" s="11"/>
      <c r="GHW70" s="11"/>
      <c r="GHX70" s="11"/>
      <c r="GHY70" s="11"/>
      <c r="GHZ70" s="11"/>
      <c r="GIA70" s="11"/>
      <c r="GIB70" s="11"/>
      <c r="GIC70" s="11"/>
      <c r="GID70" s="11"/>
      <c r="GIE70" s="11"/>
      <c r="GIF70" s="11"/>
      <c r="GIG70" s="11"/>
      <c r="GIH70" s="11"/>
      <c r="GII70" s="11"/>
      <c r="GIJ70" s="11"/>
      <c r="GIK70" s="11"/>
      <c r="GIL70" s="11"/>
      <c r="GIM70" s="11"/>
      <c r="GIN70" s="11"/>
      <c r="GIO70" s="11"/>
      <c r="GIP70" s="11"/>
      <c r="GIQ70" s="11"/>
      <c r="GIR70" s="11"/>
      <c r="GIS70" s="11"/>
      <c r="GIT70" s="11"/>
      <c r="GIU70" s="11"/>
      <c r="GIV70" s="11"/>
      <c r="GIW70" s="11"/>
      <c r="GIX70" s="11"/>
      <c r="GIY70" s="11"/>
      <c r="GIZ70" s="11"/>
      <c r="GJA70" s="11"/>
      <c r="GJB70" s="11"/>
      <c r="GJC70" s="11"/>
      <c r="GJD70" s="11"/>
      <c r="GJE70" s="11"/>
      <c r="GJF70" s="11"/>
      <c r="GJG70" s="11"/>
      <c r="GJH70" s="11"/>
      <c r="GJI70" s="11"/>
      <c r="GJJ70" s="11"/>
      <c r="GJK70" s="11"/>
      <c r="GJL70" s="11"/>
      <c r="GJM70" s="11"/>
      <c r="GJN70" s="11"/>
      <c r="GJO70" s="11"/>
      <c r="GJP70" s="11"/>
      <c r="GJQ70" s="11"/>
      <c r="GJR70" s="11"/>
      <c r="GJS70" s="11"/>
      <c r="GJT70" s="11"/>
      <c r="GJU70" s="11"/>
      <c r="GJV70" s="11"/>
      <c r="GJW70" s="11"/>
      <c r="GJX70" s="11"/>
      <c r="GJY70" s="11"/>
      <c r="GJZ70" s="11"/>
      <c r="GKA70" s="11"/>
      <c r="GKB70" s="11"/>
      <c r="GKC70" s="11"/>
      <c r="GKD70" s="11"/>
      <c r="GKE70" s="11"/>
      <c r="GKF70" s="11"/>
      <c r="GKG70" s="11"/>
      <c r="GKH70" s="11"/>
      <c r="GKI70" s="11"/>
      <c r="GKJ70" s="11"/>
      <c r="GKK70" s="11"/>
      <c r="GKL70" s="11"/>
      <c r="GKM70" s="11"/>
      <c r="GKN70" s="11"/>
      <c r="GKO70" s="11"/>
      <c r="GKP70" s="11"/>
      <c r="GKQ70" s="11"/>
      <c r="GKR70" s="11"/>
      <c r="GKS70" s="11"/>
      <c r="GKT70" s="11"/>
      <c r="GKU70" s="11"/>
      <c r="GKV70" s="11"/>
      <c r="GKW70" s="11"/>
      <c r="GKX70" s="11"/>
      <c r="GKY70" s="11"/>
      <c r="GKZ70" s="11"/>
      <c r="GLA70" s="11"/>
      <c r="GLB70" s="11"/>
      <c r="GLC70" s="11"/>
      <c r="GLD70" s="11"/>
      <c r="GLE70" s="11"/>
      <c r="GLF70" s="11"/>
      <c r="GLG70" s="11"/>
      <c r="GLH70" s="11"/>
      <c r="GLI70" s="11"/>
      <c r="GLJ70" s="11"/>
      <c r="GLK70" s="11"/>
      <c r="GLL70" s="11"/>
      <c r="GLM70" s="11"/>
      <c r="GLN70" s="11"/>
      <c r="GLO70" s="11"/>
      <c r="GLP70" s="11"/>
      <c r="GLQ70" s="11"/>
      <c r="GLR70" s="11"/>
      <c r="GLS70" s="11"/>
      <c r="GLT70" s="11"/>
      <c r="GLU70" s="11"/>
      <c r="GLV70" s="11"/>
      <c r="GLW70" s="11"/>
      <c r="GLX70" s="11"/>
      <c r="GLY70" s="11"/>
      <c r="GLZ70" s="11"/>
      <c r="GMA70" s="11"/>
      <c r="GMB70" s="11"/>
      <c r="GMC70" s="11"/>
      <c r="GMD70" s="11"/>
      <c r="GME70" s="11"/>
      <c r="GMF70" s="11"/>
      <c r="GMG70" s="11"/>
      <c r="GMH70" s="11"/>
      <c r="GMI70" s="11"/>
      <c r="GMJ70" s="11"/>
      <c r="GMK70" s="11"/>
      <c r="GML70" s="11"/>
      <c r="GMM70" s="11"/>
      <c r="GMN70" s="11"/>
      <c r="GMO70" s="11"/>
      <c r="GMP70" s="11"/>
      <c r="GMQ70" s="11"/>
      <c r="GMR70" s="11"/>
      <c r="GMS70" s="11"/>
      <c r="GMT70" s="11"/>
      <c r="GMU70" s="11"/>
      <c r="GMV70" s="11"/>
      <c r="GMW70" s="11"/>
      <c r="GMX70" s="11"/>
      <c r="GMY70" s="11"/>
      <c r="GMZ70" s="11"/>
      <c r="GNA70" s="11"/>
      <c r="GNB70" s="11"/>
      <c r="GNC70" s="11"/>
      <c r="GND70" s="11"/>
      <c r="GNE70" s="11"/>
      <c r="GNF70" s="11"/>
      <c r="GNG70" s="11"/>
      <c r="GNH70" s="11"/>
      <c r="GNI70" s="11"/>
      <c r="GNJ70" s="11"/>
      <c r="GNK70" s="11"/>
      <c r="GNL70" s="11"/>
      <c r="GNM70" s="11"/>
      <c r="GNN70" s="11"/>
      <c r="GNO70" s="11"/>
      <c r="GNP70" s="11"/>
      <c r="GNQ70" s="11"/>
      <c r="GNR70" s="11"/>
      <c r="GNS70" s="11"/>
      <c r="GNT70" s="11"/>
      <c r="GNU70" s="11"/>
      <c r="GNV70" s="11"/>
      <c r="GNW70" s="11"/>
      <c r="GNX70" s="11"/>
      <c r="GNY70" s="11"/>
      <c r="GNZ70" s="11"/>
      <c r="GOA70" s="11"/>
      <c r="GOB70" s="11"/>
      <c r="GOC70" s="11"/>
      <c r="GOD70" s="11"/>
      <c r="GOE70" s="11"/>
      <c r="GOF70" s="11"/>
      <c r="GOG70" s="11"/>
      <c r="GOH70" s="11"/>
      <c r="GOI70" s="11"/>
      <c r="GOJ70" s="11"/>
      <c r="GOK70" s="11"/>
      <c r="GOL70" s="11"/>
      <c r="GOM70" s="11"/>
      <c r="GON70" s="11"/>
      <c r="GOO70" s="11"/>
      <c r="GOP70" s="11"/>
      <c r="GOQ70" s="11"/>
      <c r="GOR70" s="11"/>
      <c r="GOS70" s="11"/>
      <c r="GOT70" s="11"/>
      <c r="GOU70" s="11"/>
      <c r="GOV70" s="11"/>
      <c r="GOW70" s="11"/>
      <c r="GOX70" s="11"/>
      <c r="GOY70" s="11"/>
      <c r="GOZ70" s="11"/>
      <c r="GPA70" s="11"/>
      <c r="GPB70" s="11"/>
      <c r="GPC70" s="11"/>
      <c r="GPD70" s="11"/>
      <c r="GPE70" s="11"/>
      <c r="GPF70" s="11"/>
      <c r="GPG70" s="11"/>
      <c r="GPH70" s="11"/>
      <c r="GPI70" s="11"/>
      <c r="GPJ70" s="11"/>
      <c r="GPK70" s="11"/>
      <c r="GPL70" s="11"/>
      <c r="GPM70" s="11"/>
      <c r="GPN70" s="11"/>
      <c r="GPO70" s="11"/>
      <c r="GPP70" s="11"/>
      <c r="GPQ70" s="11"/>
      <c r="GPR70" s="11"/>
      <c r="GPS70" s="11"/>
      <c r="GPT70" s="11"/>
      <c r="GPU70" s="11"/>
      <c r="GPV70" s="11"/>
      <c r="GPW70" s="11"/>
      <c r="GPX70" s="11"/>
      <c r="GPY70" s="11"/>
      <c r="GPZ70" s="11"/>
      <c r="GQA70" s="11"/>
      <c r="GQB70" s="11"/>
      <c r="GQC70" s="11"/>
      <c r="GQD70" s="11"/>
      <c r="GQE70" s="11"/>
      <c r="GQF70" s="11"/>
      <c r="GQG70" s="11"/>
      <c r="GQH70" s="11"/>
      <c r="GQI70" s="11"/>
      <c r="GQJ70" s="11"/>
      <c r="GQK70" s="11"/>
      <c r="GQL70" s="11"/>
      <c r="GQM70" s="11"/>
      <c r="GQN70" s="11"/>
      <c r="GQO70" s="11"/>
      <c r="GQP70" s="11"/>
      <c r="GQQ70" s="11"/>
      <c r="GQR70" s="11"/>
      <c r="GQS70" s="11"/>
      <c r="GQT70" s="11"/>
      <c r="GQU70" s="11"/>
      <c r="GQV70" s="11"/>
      <c r="GQW70" s="11"/>
      <c r="GQX70" s="11"/>
      <c r="GQY70" s="11"/>
      <c r="GQZ70" s="11"/>
      <c r="GRA70" s="11"/>
      <c r="GRB70" s="11"/>
      <c r="GRC70" s="11"/>
      <c r="GRD70" s="11"/>
      <c r="GRE70" s="11"/>
      <c r="GRF70" s="11"/>
      <c r="GRG70" s="11"/>
      <c r="GRH70" s="11"/>
      <c r="GRI70" s="11"/>
      <c r="GRJ70" s="11"/>
      <c r="GRK70" s="11"/>
      <c r="GRL70" s="11"/>
      <c r="GRM70" s="11"/>
      <c r="GRN70" s="11"/>
      <c r="GRO70" s="11"/>
      <c r="GRP70" s="11"/>
      <c r="GRQ70" s="11"/>
      <c r="GRR70" s="11"/>
      <c r="GRS70" s="11"/>
      <c r="GRT70" s="11"/>
      <c r="GRU70" s="11"/>
      <c r="GRV70" s="11"/>
      <c r="GRW70" s="11"/>
      <c r="GRX70" s="11"/>
      <c r="GRY70" s="11"/>
      <c r="GRZ70" s="11"/>
      <c r="GSA70" s="11"/>
      <c r="GSB70" s="11"/>
      <c r="GSC70" s="11"/>
      <c r="GSD70" s="11"/>
      <c r="GSE70" s="11"/>
      <c r="GSF70" s="11"/>
      <c r="GSG70" s="11"/>
      <c r="GSH70" s="11"/>
      <c r="GSI70" s="11"/>
      <c r="GSJ70" s="11"/>
      <c r="GSK70" s="11"/>
      <c r="GSL70" s="11"/>
      <c r="GSM70" s="11"/>
      <c r="GSN70" s="11"/>
      <c r="GSO70" s="11"/>
      <c r="GSP70" s="11"/>
      <c r="GSQ70" s="11"/>
      <c r="GSR70" s="11"/>
      <c r="GSS70" s="11"/>
      <c r="GST70" s="11"/>
      <c r="GSU70" s="11"/>
      <c r="GSV70" s="11"/>
      <c r="GSW70" s="11"/>
      <c r="GSX70" s="11"/>
      <c r="GSY70" s="11"/>
      <c r="GSZ70" s="11"/>
      <c r="GTA70" s="11"/>
      <c r="GTB70" s="11"/>
      <c r="GTC70" s="11"/>
      <c r="GTD70" s="11"/>
      <c r="GTE70" s="11"/>
      <c r="GTF70" s="11"/>
      <c r="GTG70" s="11"/>
      <c r="GTH70" s="11"/>
      <c r="GTI70" s="11"/>
      <c r="GTJ70" s="11"/>
      <c r="GTK70" s="11"/>
      <c r="GTL70" s="11"/>
      <c r="GTM70" s="11"/>
      <c r="GTN70" s="11"/>
      <c r="GTO70" s="11"/>
      <c r="GTP70" s="11"/>
      <c r="GTQ70" s="11"/>
      <c r="GTR70" s="11"/>
      <c r="GTS70" s="11"/>
      <c r="GTT70" s="11"/>
      <c r="GTU70" s="11"/>
      <c r="GTV70" s="11"/>
      <c r="GTW70" s="11"/>
      <c r="GTX70" s="11"/>
      <c r="GTY70" s="11"/>
      <c r="GTZ70" s="11"/>
      <c r="GUA70" s="11"/>
      <c r="GUB70" s="11"/>
      <c r="GUC70" s="11"/>
      <c r="GUD70" s="11"/>
      <c r="GUE70" s="11"/>
      <c r="GUF70" s="11"/>
      <c r="GUG70" s="11"/>
      <c r="GUH70" s="11"/>
      <c r="GUI70" s="11"/>
      <c r="GUJ70" s="11"/>
      <c r="GUK70" s="11"/>
      <c r="GUL70" s="11"/>
      <c r="GUM70" s="11"/>
      <c r="GUN70" s="11"/>
      <c r="GUO70" s="11"/>
      <c r="GUP70" s="11"/>
      <c r="GUQ70" s="11"/>
      <c r="GUR70" s="11"/>
      <c r="GUS70" s="11"/>
      <c r="GUT70" s="11"/>
      <c r="GUU70" s="11"/>
      <c r="GUV70" s="11"/>
      <c r="GUW70" s="11"/>
      <c r="GUX70" s="11"/>
      <c r="GUY70" s="11"/>
      <c r="GUZ70" s="11"/>
      <c r="GVA70" s="11"/>
      <c r="GVB70" s="11"/>
      <c r="GVC70" s="11"/>
      <c r="GVD70" s="11"/>
      <c r="GVE70" s="11"/>
      <c r="GVF70" s="11"/>
      <c r="GVG70" s="11"/>
      <c r="GVH70" s="11"/>
      <c r="GVI70" s="11"/>
      <c r="GVJ70" s="11"/>
      <c r="GVK70" s="11"/>
      <c r="GVL70" s="11"/>
      <c r="GVM70" s="11"/>
      <c r="GVN70" s="11"/>
      <c r="GVO70" s="11"/>
      <c r="GVP70" s="11"/>
      <c r="GVQ70" s="11"/>
      <c r="GVR70" s="11"/>
      <c r="GVS70" s="11"/>
      <c r="GVT70" s="11"/>
      <c r="GVU70" s="11"/>
      <c r="GVV70" s="11"/>
      <c r="GVW70" s="11"/>
      <c r="GVX70" s="11"/>
      <c r="GVY70" s="11"/>
      <c r="GVZ70" s="11"/>
      <c r="GWA70" s="11"/>
      <c r="GWB70" s="11"/>
      <c r="GWC70" s="11"/>
      <c r="GWD70" s="11"/>
      <c r="GWE70" s="11"/>
      <c r="GWF70" s="11"/>
      <c r="GWG70" s="11"/>
      <c r="GWH70" s="11"/>
      <c r="GWI70" s="11"/>
      <c r="GWJ70" s="11"/>
      <c r="GWK70" s="11"/>
      <c r="GWL70" s="11"/>
      <c r="GWM70" s="11"/>
      <c r="GWN70" s="11"/>
      <c r="GWO70" s="11"/>
      <c r="GWP70" s="11"/>
      <c r="GWQ70" s="11"/>
      <c r="GWR70" s="11"/>
      <c r="GWS70" s="11"/>
      <c r="GWT70" s="11"/>
      <c r="GWU70" s="11"/>
      <c r="GWV70" s="11"/>
      <c r="GWW70" s="11"/>
      <c r="GWX70" s="11"/>
      <c r="GWY70" s="11"/>
      <c r="GWZ70" s="11"/>
      <c r="GXA70" s="11"/>
      <c r="GXB70" s="11"/>
      <c r="GXC70" s="11"/>
      <c r="GXD70" s="11"/>
      <c r="GXE70" s="11"/>
      <c r="GXF70" s="11"/>
      <c r="GXG70" s="11"/>
      <c r="GXH70" s="11"/>
      <c r="GXI70" s="11"/>
      <c r="GXJ70" s="11"/>
      <c r="GXK70" s="11"/>
      <c r="GXL70" s="11"/>
      <c r="GXM70" s="11"/>
      <c r="GXN70" s="11"/>
      <c r="GXO70" s="11"/>
      <c r="GXP70" s="11"/>
      <c r="GXQ70" s="11"/>
      <c r="GXR70" s="11"/>
      <c r="GXS70" s="11"/>
      <c r="GXT70" s="11"/>
      <c r="GXU70" s="11"/>
      <c r="GXV70" s="11"/>
      <c r="GXW70" s="11"/>
      <c r="GXX70" s="11"/>
      <c r="GXY70" s="11"/>
      <c r="GXZ70" s="11"/>
      <c r="GYA70" s="11"/>
      <c r="GYB70" s="11"/>
      <c r="GYC70" s="11"/>
      <c r="GYD70" s="11"/>
      <c r="GYE70" s="11"/>
      <c r="GYF70" s="11"/>
      <c r="GYG70" s="11"/>
      <c r="GYH70" s="11"/>
      <c r="GYI70" s="11"/>
      <c r="GYJ70" s="11"/>
      <c r="GYK70" s="11"/>
      <c r="GYL70" s="11"/>
      <c r="GYM70" s="11"/>
      <c r="GYN70" s="11"/>
      <c r="GYO70" s="11"/>
      <c r="GYP70" s="11"/>
      <c r="GYQ70" s="11"/>
      <c r="GYR70" s="11"/>
      <c r="GYS70" s="11"/>
      <c r="GYT70" s="11"/>
      <c r="GYU70" s="11"/>
      <c r="GYV70" s="11"/>
      <c r="GYW70" s="11"/>
      <c r="GYX70" s="11"/>
      <c r="GYY70" s="11"/>
      <c r="GYZ70" s="11"/>
      <c r="GZA70" s="11"/>
      <c r="GZB70" s="11"/>
      <c r="GZC70" s="11"/>
      <c r="GZD70" s="11"/>
      <c r="GZE70" s="11"/>
      <c r="GZF70" s="11"/>
      <c r="GZG70" s="11"/>
      <c r="GZH70" s="11"/>
      <c r="GZI70" s="11"/>
      <c r="GZJ70" s="11"/>
      <c r="GZK70" s="11"/>
      <c r="GZL70" s="11"/>
      <c r="GZM70" s="11"/>
      <c r="GZN70" s="11"/>
      <c r="GZO70" s="11"/>
      <c r="GZP70" s="11"/>
      <c r="GZQ70" s="11"/>
      <c r="GZR70" s="11"/>
      <c r="GZS70" s="11"/>
      <c r="GZT70" s="11"/>
      <c r="GZU70" s="11"/>
      <c r="GZV70" s="11"/>
      <c r="GZW70" s="11"/>
      <c r="GZX70" s="11"/>
      <c r="GZY70" s="11"/>
      <c r="GZZ70" s="11"/>
      <c r="HAA70" s="11"/>
      <c r="HAB70" s="11"/>
      <c r="HAC70" s="11"/>
      <c r="HAD70" s="11"/>
      <c r="HAE70" s="11"/>
      <c r="HAF70" s="11"/>
      <c r="HAG70" s="11"/>
      <c r="HAH70" s="11"/>
      <c r="HAI70" s="11"/>
      <c r="HAJ70" s="11"/>
      <c r="HAK70" s="11"/>
      <c r="HAL70" s="11"/>
      <c r="HAM70" s="11"/>
      <c r="HAN70" s="11"/>
      <c r="HAO70" s="11"/>
      <c r="HAP70" s="11"/>
      <c r="HAQ70" s="11"/>
      <c r="HAR70" s="11"/>
      <c r="HAS70" s="11"/>
      <c r="HAT70" s="11"/>
      <c r="HAU70" s="11"/>
      <c r="HAV70" s="11"/>
      <c r="HAW70" s="11"/>
      <c r="HAX70" s="11"/>
      <c r="HAY70" s="11"/>
      <c r="HAZ70" s="11"/>
      <c r="HBA70" s="11"/>
      <c r="HBB70" s="11"/>
      <c r="HBC70" s="11"/>
      <c r="HBD70" s="11"/>
      <c r="HBE70" s="11"/>
      <c r="HBF70" s="11"/>
      <c r="HBG70" s="11"/>
      <c r="HBH70" s="11"/>
      <c r="HBI70" s="11"/>
      <c r="HBJ70" s="11"/>
      <c r="HBK70" s="11"/>
      <c r="HBL70" s="11"/>
      <c r="HBM70" s="11"/>
      <c r="HBN70" s="11"/>
      <c r="HBO70" s="11"/>
      <c r="HBP70" s="11"/>
      <c r="HBQ70" s="11"/>
      <c r="HBR70" s="11"/>
      <c r="HBS70" s="11"/>
      <c r="HBT70" s="11"/>
      <c r="HBU70" s="11"/>
      <c r="HBV70" s="11"/>
      <c r="HBW70" s="11"/>
      <c r="HBX70" s="11"/>
      <c r="HBY70" s="11"/>
      <c r="HBZ70" s="11"/>
      <c r="HCA70" s="11"/>
      <c r="HCB70" s="11"/>
      <c r="HCC70" s="11"/>
      <c r="HCD70" s="11"/>
      <c r="HCE70" s="11"/>
      <c r="HCF70" s="11"/>
      <c r="HCG70" s="11"/>
      <c r="HCH70" s="11"/>
      <c r="HCI70" s="11"/>
      <c r="HCJ70" s="11"/>
      <c r="HCK70" s="11"/>
      <c r="HCL70" s="11"/>
      <c r="HCM70" s="11"/>
      <c r="HCN70" s="11"/>
      <c r="HCO70" s="11"/>
      <c r="HCP70" s="11"/>
      <c r="HCQ70" s="11"/>
      <c r="HCR70" s="11"/>
      <c r="HCS70" s="11"/>
      <c r="HCT70" s="11"/>
      <c r="HCU70" s="11"/>
      <c r="HCV70" s="11"/>
      <c r="HCW70" s="11"/>
      <c r="HCX70" s="11"/>
      <c r="HCY70" s="11"/>
      <c r="HCZ70" s="11"/>
      <c r="HDA70" s="11"/>
      <c r="HDB70" s="11"/>
      <c r="HDC70" s="11"/>
      <c r="HDD70" s="11"/>
      <c r="HDE70" s="11"/>
      <c r="HDF70" s="11"/>
      <c r="HDG70" s="11"/>
      <c r="HDH70" s="11"/>
      <c r="HDI70" s="11"/>
      <c r="HDJ70" s="11"/>
      <c r="HDK70" s="11"/>
      <c r="HDL70" s="11"/>
      <c r="HDM70" s="11"/>
      <c r="HDN70" s="11"/>
      <c r="HDO70" s="11"/>
      <c r="HDP70" s="11"/>
      <c r="HDQ70" s="11"/>
      <c r="HDR70" s="11"/>
      <c r="HDS70" s="11"/>
      <c r="HDT70" s="11"/>
      <c r="HDU70" s="11"/>
      <c r="HDV70" s="11"/>
      <c r="HDW70" s="11"/>
      <c r="HDX70" s="11"/>
      <c r="HDY70" s="11"/>
      <c r="HDZ70" s="11"/>
      <c r="HEA70" s="11"/>
      <c r="HEB70" s="11"/>
      <c r="HEC70" s="11"/>
      <c r="HED70" s="11"/>
      <c r="HEE70" s="11"/>
      <c r="HEF70" s="11"/>
      <c r="HEG70" s="11"/>
      <c r="HEH70" s="11"/>
      <c r="HEI70" s="11"/>
      <c r="HEJ70" s="11"/>
      <c r="HEK70" s="11"/>
      <c r="HEL70" s="11"/>
      <c r="HEM70" s="11"/>
      <c r="HEN70" s="11"/>
      <c r="HEO70" s="11"/>
      <c r="HEP70" s="11"/>
      <c r="HEQ70" s="11"/>
      <c r="HER70" s="11"/>
      <c r="HES70" s="11"/>
      <c r="HET70" s="11"/>
      <c r="HEU70" s="11"/>
      <c r="HEV70" s="11"/>
      <c r="HEW70" s="11"/>
      <c r="HEX70" s="11"/>
      <c r="HEY70" s="11"/>
      <c r="HEZ70" s="11"/>
      <c r="HFA70" s="11"/>
      <c r="HFB70" s="11"/>
      <c r="HFC70" s="11"/>
      <c r="HFD70" s="11"/>
      <c r="HFE70" s="11"/>
      <c r="HFF70" s="11"/>
      <c r="HFG70" s="11"/>
      <c r="HFH70" s="11"/>
      <c r="HFI70" s="11"/>
      <c r="HFJ70" s="11"/>
      <c r="HFK70" s="11"/>
      <c r="HFL70" s="11"/>
      <c r="HFM70" s="11"/>
      <c r="HFN70" s="11"/>
      <c r="HFO70" s="11"/>
      <c r="HFP70" s="11"/>
      <c r="HFQ70" s="11"/>
      <c r="HFR70" s="11"/>
      <c r="HFS70" s="11"/>
      <c r="HFT70" s="11"/>
      <c r="HFU70" s="11"/>
      <c r="HFV70" s="11"/>
      <c r="HFW70" s="11"/>
      <c r="HFX70" s="11"/>
      <c r="HFY70" s="11"/>
      <c r="HFZ70" s="11"/>
      <c r="HGA70" s="11"/>
      <c r="HGB70" s="11"/>
      <c r="HGC70" s="11"/>
      <c r="HGD70" s="11"/>
      <c r="HGE70" s="11"/>
      <c r="HGF70" s="11"/>
      <c r="HGG70" s="11"/>
      <c r="HGH70" s="11"/>
      <c r="HGI70" s="11"/>
      <c r="HGJ70" s="11"/>
      <c r="HGK70" s="11"/>
      <c r="HGL70" s="11"/>
      <c r="HGM70" s="11"/>
      <c r="HGN70" s="11"/>
      <c r="HGO70" s="11"/>
      <c r="HGP70" s="11"/>
      <c r="HGQ70" s="11"/>
      <c r="HGR70" s="11"/>
      <c r="HGS70" s="11"/>
      <c r="HGT70" s="11"/>
      <c r="HGU70" s="11"/>
      <c r="HGV70" s="11"/>
      <c r="HGW70" s="11"/>
      <c r="HGX70" s="11"/>
      <c r="HGY70" s="11"/>
      <c r="HGZ70" s="11"/>
      <c r="HHA70" s="11"/>
      <c r="HHB70" s="11"/>
      <c r="HHC70" s="11"/>
      <c r="HHD70" s="11"/>
      <c r="HHE70" s="11"/>
      <c r="HHF70" s="11"/>
      <c r="HHG70" s="11"/>
      <c r="HHH70" s="11"/>
      <c r="HHI70" s="11"/>
      <c r="HHJ70" s="11"/>
      <c r="HHK70" s="11"/>
      <c r="HHL70" s="11"/>
      <c r="HHM70" s="11"/>
      <c r="HHN70" s="11"/>
      <c r="HHO70" s="11"/>
      <c r="HHP70" s="11"/>
      <c r="HHQ70" s="11"/>
      <c r="HHR70" s="11"/>
      <c r="HHS70" s="11"/>
      <c r="HHT70" s="11"/>
      <c r="HHU70" s="11"/>
      <c r="HHV70" s="11"/>
      <c r="HHW70" s="11"/>
      <c r="HHX70" s="11"/>
      <c r="HHY70" s="11"/>
      <c r="HHZ70" s="11"/>
      <c r="HIA70" s="11"/>
      <c r="HIB70" s="11"/>
      <c r="HIC70" s="11"/>
      <c r="HID70" s="11"/>
      <c r="HIE70" s="11"/>
      <c r="HIF70" s="11"/>
      <c r="HIG70" s="11"/>
      <c r="HIH70" s="11"/>
      <c r="HII70" s="11"/>
      <c r="HIJ70" s="11"/>
      <c r="HIK70" s="11"/>
      <c r="HIL70" s="11"/>
      <c r="HIM70" s="11"/>
      <c r="HIN70" s="11"/>
      <c r="HIO70" s="11"/>
      <c r="HIP70" s="11"/>
      <c r="HIQ70" s="11"/>
      <c r="HIR70" s="11"/>
      <c r="HIS70" s="11"/>
      <c r="HIT70" s="11"/>
      <c r="HIU70" s="11"/>
      <c r="HIV70" s="11"/>
      <c r="HIW70" s="11"/>
      <c r="HIX70" s="11"/>
      <c r="HIY70" s="11"/>
      <c r="HIZ70" s="11"/>
      <c r="HJA70" s="11"/>
      <c r="HJB70" s="11"/>
      <c r="HJC70" s="11"/>
      <c r="HJD70" s="11"/>
      <c r="HJE70" s="11"/>
      <c r="HJF70" s="11"/>
      <c r="HJG70" s="11"/>
      <c r="HJH70" s="11"/>
      <c r="HJI70" s="11"/>
      <c r="HJJ70" s="11"/>
      <c r="HJK70" s="11"/>
      <c r="HJL70" s="11"/>
      <c r="HJM70" s="11"/>
      <c r="HJN70" s="11"/>
      <c r="HJO70" s="11"/>
      <c r="HJP70" s="11"/>
      <c r="HJQ70" s="11"/>
      <c r="HJR70" s="11"/>
      <c r="HJS70" s="11"/>
      <c r="HJT70" s="11"/>
      <c r="HJU70" s="11"/>
      <c r="HJV70" s="11"/>
      <c r="HJW70" s="11"/>
      <c r="HJX70" s="11"/>
      <c r="HJY70" s="11"/>
      <c r="HJZ70" s="11"/>
      <c r="HKA70" s="11"/>
      <c r="HKB70" s="11"/>
      <c r="HKC70" s="11"/>
      <c r="HKD70" s="11"/>
      <c r="HKE70" s="11"/>
      <c r="HKF70" s="11"/>
      <c r="HKG70" s="11"/>
      <c r="HKH70" s="11"/>
      <c r="HKI70" s="11"/>
      <c r="HKJ70" s="11"/>
      <c r="HKK70" s="11"/>
      <c r="HKL70" s="11"/>
      <c r="HKM70" s="11"/>
      <c r="HKN70" s="11"/>
      <c r="HKO70" s="11"/>
      <c r="HKP70" s="11"/>
      <c r="HKQ70" s="11"/>
      <c r="HKR70" s="11"/>
      <c r="HKS70" s="11"/>
      <c r="HKT70" s="11"/>
      <c r="HKU70" s="11"/>
      <c r="HKV70" s="11"/>
      <c r="HKW70" s="11"/>
      <c r="HKX70" s="11"/>
      <c r="HKY70" s="11"/>
      <c r="HKZ70" s="11"/>
      <c r="HLA70" s="11"/>
      <c r="HLB70" s="11"/>
      <c r="HLC70" s="11"/>
      <c r="HLD70" s="11"/>
      <c r="HLE70" s="11"/>
      <c r="HLF70" s="11"/>
      <c r="HLG70" s="11"/>
      <c r="HLH70" s="11"/>
      <c r="HLI70" s="11"/>
      <c r="HLJ70" s="11"/>
      <c r="HLK70" s="11"/>
      <c r="HLL70" s="11"/>
      <c r="HLM70" s="11"/>
      <c r="HLN70" s="11"/>
      <c r="HLO70" s="11"/>
      <c r="HLP70" s="11"/>
      <c r="HLQ70" s="11"/>
      <c r="HLR70" s="11"/>
      <c r="HLS70" s="11"/>
      <c r="HLT70" s="11"/>
      <c r="HLU70" s="11"/>
      <c r="HLV70" s="11"/>
      <c r="HLW70" s="11"/>
      <c r="HLX70" s="11"/>
      <c r="HLY70" s="11"/>
      <c r="HLZ70" s="11"/>
      <c r="HMA70" s="11"/>
      <c r="HMB70" s="11"/>
      <c r="HMC70" s="11"/>
      <c r="HMD70" s="11"/>
      <c r="HME70" s="11"/>
      <c r="HMF70" s="11"/>
      <c r="HMG70" s="11"/>
      <c r="HMH70" s="11"/>
      <c r="HMI70" s="11"/>
      <c r="HMJ70" s="11"/>
      <c r="HMK70" s="11"/>
      <c r="HML70" s="11"/>
      <c r="HMM70" s="11"/>
      <c r="HMN70" s="11"/>
      <c r="HMO70" s="11"/>
      <c r="HMP70" s="11"/>
      <c r="HMQ70" s="11"/>
      <c r="HMR70" s="11"/>
      <c r="HMS70" s="11"/>
      <c r="HMT70" s="11"/>
      <c r="HMU70" s="11"/>
      <c r="HMV70" s="11"/>
      <c r="HMW70" s="11"/>
      <c r="HMX70" s="11"/>
      <c r="HMY70" s="11"/>
      <c r="HMZ70" s="11"/>
      <c r="HNA70" s="11"/>
      <c r="HNB70" s="11"/>
      <c r="HNC70" s="11"/>
      <c r="HND70" s="11"/>
      <c r="HNE70" s="11"/>
      <c r="HNF70" s="11"/>
      <c r="HNG70" s="11"/>
      <c r="HNH70" s="11"/>
      <c r="HNI70" s="11"/>
      <c r="HNJ70" s="11"/>
      <c r="HNK70" s="11"/>
      <c r="HNL70" s="11"/>
      <c r="HNM70" s="11"/>
      <c r="HNN70" s="11"/>
      <c r="HNO70" s="11"/>
      <c r="HNP70" s="11"/>
      <c r="HNQ70" s="11"/>
      <c r="HNR70" s="11"/>
      <c r="HNS70" s="11"/>
      <c r="HNT70" s="11"/>
      <c r="HNU70" s="11"/>
      <c r="HNV70" s="11"/>
      <c r="HNW70" s="11"/>
      <c r="HNX70" s="11"/>
      <c r="HNY70" s="11"/>
      <c r="HNZ70" s="11"/>
      <c r="HOA70" s="11"/>
      <c r="HOB70" s="11"/>
      <c r="HOC70" s="11"/>
      <c r="HOD70" s="11"/>
      <c r="HOE70" s="11"/>
      <c r="HOF70" s="11"/>
      <c r="HOG70" s="11"/>
      <c r="HOH70" s="11"/>
      <c r="HOI70" s="11"/>
      <c r="HOJ70" s="11"/>
      <c r="HOK70" s="11"/>
      <c r="HOL70" s="11"/>
      <c r="HOM70" s="11"/>
      <c r="HON70" s="11"/>
      <c r="HOO70" s="11"/>
      <c r="HOP70" s="11"/>
      <c r="HOQ70" s="11"/>
      <c r="HOR70" s="11"/>
      <c r="HOS70" s="11"/>
      <c r="HOT70" s="11"/>
      <c r="HOU70" s="11"/>
      <c r="HOV70" s="11"/>
      <c r="HOW70" s="11"/>
      <c r="HOX70" s="11"/>
      <c r="HOY70" s="11"/>
      <c r="HOZ70" s="11"/>
      <c r="HPA70" s="11"/>
      <c r="HPB70" s="11"/>
      <c r="HPC70" s="11"/>
      <c r="HPD70" s="11"/>
      <c r="HPE70" s="11"/>
      <c r="HPF70" s="11"/>
      <c r="HPG70" s="11"/>
      <c r="HPH70" s="11"/>
      <c r="HPI70" s="11"/>
      <c r="HPJ70" s="11"/>
      <c r="HPK70" s="11"/>
      <c r="HPL70" s="11"/>
      <c r="HPM70" s="11"/>
      <c r="HPN70" s="11"/>
      <c r="HPO70" s="11"/>
      <c r="HPP70" s="11"/>
      <c r="HPQ70" s="11"/>
      <c r="HPR70" s="11"/>
      <c r="HPS70" s="11"/>
      <c r="HPT70" s="11"/>
      <c r="HPU70" s="11"/>
      <c r="HPV70" s="11"/>
      <c r="HPW70" s="11"/>
      <c r="HPX70" s="11"/>
      <c r="HPY70" s="11"/>
      <c r="HPZ70" s="11"/>
      <c r="HQA70" s="11"/>
      <c r="HQB70" s="11"/>
      <c r="HQC70" s="11"/>
      <c r="HQD70" s="11"/>
      <c r="HQE70" s="11"/>
      <c r="HQF70" s="11"/>
      <c r="HQG70" s="11"/>
      <c r="HQH70" s="11"/>
      <c r="HQI70" s="11"/>
      <c r="HQJ70" s="11"/>
      <c r="HQK70" s="11"/>
      <c r="HQL70" s="11"/>
      <c r="HQM70" s="11"/>
      <c r="HQN70" s="11"/>
      <c r="HQO70" s="11"/>
      <c r="HQP70" s="11"/>
      <c r="HQQ70" s="11"/>
      <c r="HQR70" s="11"/>
      <c r="HQS70" s="11"/>
      <c r="HQT70" s="11"/>
      <c r="HQU70" s="11"/>
      <c r="HQV70" s="11"/>
      <c r="HQW70" s="11"/>
      <c r="HQX70" s="11"/>
      <c r="HQY70" s="11"/>
      <c r="HQZ70" s="11"/>
      <c r="HRA70" s="11"/>
      <c r="HRB70" s="11"/>
      <c r="HRC70" s="11"/>
      <c r="HRD70" s="11"/>
      <c r="HRE70" s="11"/>
      <c r="HRF70" s="11"/>
      <c r="HRG70" s="11"/>
      <c r="HRH70" s="11"/>
      <c r="HRI70" s="11"/>
      <c r="HRJ70" s="11"/>
      <c r="HRK70" s="11"/>
      <c r="HRL70" s="11"/>
      <c r="HRM70" s="11"/>
      <c r="HRN70" s="11"/>
      <c r="HRO70" s="11"/>
      <c r="HRP70" s="11"/>
      <c r="HRQ70" s="11"/>
      <c r="HRR70" s="11"/>
      <c r="HRS70" s="11"/>
      <c r="HRT70" s="11"/>
      <c r="HRU70" s="11"/>
      <c r="HRV70" s="11"/>
      <c r="HRW70" s="11"/>
      <c r="HRX70" s="11"/>
      <c r="HRY70" s="11"/>
      <c r="HRZ70" s="11"/>
      <c r="HSA70" s="11"/>
      <c r="HSB70" s="11"/>
      <c r="HSC70" s="11"/>
      <c r="HSD70" s="11"/>
      <c r="HSE70" s="11"/>
      <c r="HSF70" s="11"/>
      <c r="HSG70" s="11"/>
      <c r="HSH70" s="11"/>
      <c r="HSI70" s="11"/>
      <c r="HSJ70" s="11"/>
      <c r="HSK70" s="11"/>
      <c r="HSL70" s="11"/>
      <c r="HSM70" s="11"/>
      <c r="HSN70" s="11"/>
      <c r="HSO70" s="11"/>
      <c r="HSP70" s="11"/>
      <c r="HSQ70" s="11"/>
      <c r="HSR70" s="11"/>
      <c r="HSS70" s="11"/>
      <c r="HST70" s="11"/>
      <c r="HSU70" s="11"/>
      <c r="HSV70" s="11"/>
      <c r="HSW70" s="11"/>
      <c r="HSX70" s="11"/>
      <c r="HSY70" s="11"/>
      <c r="HSZ70" s="11"/>
      <c r="HTA70" s="11"/>
      <c r="HTB70" s="11"/>
      <c r="HTC70" s="11"/>
      <c r="HTD70" s="11"/>
      <c r="HTE70" s="11"/>
      <c r="HTF70" s="11"/>
      <c r="HTG70" s="11"/>
      <c r="HTH70" s="11"/>
      <c r="HTI70" s="11"/>
      <c r="HTJ70" s="11"/>
      <c r="HTK70" s="11"/>
      <c r="HTL70" s="11"/>
      <c r="HTM70" s="11"/>
      <c r="HTN70" s="11"/>
      <c r="HTO70" s="11"/>
      <c r="HTP70" s="11"/>
      <c r="HTQ70" s="11"/>
      <c r="HTR70" s="11"/>
      <c r="HTS70" s="11"/>
      <c r="HTT70" s="11"/>
      <c r="HTU70" s="11"/>
      <c r="HTV70" s="11"/>
      <c r="HTW70" s="11"/>
      <c r="HTX70" s="11"/>
      <c r="HTY70" s="11"/>
      <c r="HTZ70" s="11"/>
      <c r="HUA70" s="11"/>
      <c r="HUB70" s="11"/>
      <c r="HUC70" s="11"/>
      <c r="HUD70" s="11"/>
      <c r="HUE70" s="11"/>
      <c r="HUF70" s="11"/>
      <c r="HUG70" s="11"/>
      <c r="HUH70" s="11"/>
      <c r="HUI70" s="11"/>
      <c r="HUJ70" s="11"/>
      <c r="HUK70" s="11"/>
      <c r="HUL70" s="11"/>
      <c r="HUM70" s="11"/>
      <c r="HUN70" s="11"/>
      <c r="HUO70" s="11"/>
      <c r="HUP70" s="11"/>
      <c r="HUQ70" s="11"/>
      <c r="HUR70" s="11"/>
      <c r="HUS70" s="11"/>
      <c r="HUT70" s="11"/>
      <c r="HUU70" s="11"/>
      <c r="HUV70" s="11"/>
      <c r="HUW70" s="11"/>
      <c r="HUX70" s="11"/>
      <c r="HUY70" s="11"/>
      <c r="HUZ70" s="11"/>
      <c r="HVA70" s="11"/>
      <c r="HVB70" s="11"/>
      <c r="HVC70" s="11"/>
      <c r="HVD70" s="11"/>
      <c r="HVE70" s="11"/>
      <c r="HVF70" s="11"/>
      <c r="HVG70" s="11"/>
      <c r="HVH70" s="11"/>
      <c r="HVI70" s="11"/>
      <c r="HVJ70" s="11"/>
      <c r="HVK70" s="11"/>
      <c r="HVL70" s="11"/>
      <c r="HVM70" s="11"/>
      <c r="HVN70" s="11"/>
      <c r="HVO70" s="11"/>
      <c r="HVP70" s="11"/>
      <c r="HVQ70" s="11"/>
      <c r="HVR70" s="11"/>
      <c r="HVS70" s="11"/>
      <c r="HVT70" s="11"/>
      <c r="HVU70" s="11"/>
      <c r="HVV70" s="11"/>
      <c r="HVW70" s="11"/>
      <c r="HVX70" s="11"/>
      <c r="HVY70" s="11"/>
      <c r="HVZ70" s="11"/>
      <c r="HWA70" s="11"/>
      <c r="HWB70" s="11"/>
      <c r="HWC70" s="11"/>
      <c r="HWD70" s="11"/>
      <c r="HWE70" s="11"/>
      <c r="HWF70" s="11"/>
      <c r="HWG70" s="11"/>
      <c r="HWH70" s="11"/>
      <c r="HWI70" s="11"/>
      <c r="HWJ70" s="11"/>
      <c r="HWK70" s="11"/>
      <c r="HWL70" s="11"/>
      <c r="HWM70" s="11"/>
      <c r="HWN70" s="11"/>
      <c r="HWO70" s="11"/>
      <c r="HWP70" s="11"/>
      <c r="HWQ70" s="11"/>
      <c r="HWR70" s="11"/>
      <c r="HWS70" s="11"/>
      <c r="HWT70" s="11"/>
      <c r="HWU70" s="11"/>
      <c r="HWV70" s="11"/>
      <c r="HWW70" s="11"/>
      <c r="HWX70" s="11"/>
      <c r="HWY70" s="11"/>
      <c r="HWZ70" s="11"/>
      <c r="HXA70" s="11"/>
      <c r="HXB70" s="11"/>
      <c r="HXC70" s="11"/>
      <c r="HXD70" s="11"/>
      <c r="HXE70" s="11"/>
      <c r="HXF70" s="11"/>
      <c r="HXG70" s="11"/>
      <c r="HXH70" s="11"/>
      <c r="HXI70" s="11"/>
      <c r="HXJ70" s="11"/>
      <c r="HXK70" s="11"/>
      <c r="HXL70" s="11"/>
      <c r="HXM70" s="11"/>
      <c r="HXN70" s="11"/>
      <c r="HXO70" s="11"/>
      <c r="HXP70" s="11"/>
      <c r="HXQ70" s="11"/>
      <c r="HXR70" s="11"/>
      <c r="HXS70" s="11"/>
      <c r="HXT70" s="11"/>
      <c r="HXU70" s="11"/>
      <c r="HXV70" s="11"/>
      <c r="HXW70" s="11"/>
      <c r="HXX70" s="11"/>
      <c r="HXY70" s="11"/>
      <c r="HXZ70" s="11"/>
      <c r="HYA70" s="11"/>
      <c r="HYB70" s="11"/>
      <c r="HYC70" s="11"/>
      <c r="HYD70" s="11"/>
      <c r="HYE70" s="11"/>
      <c r="HYF70" s="11"/>
      <c r="HYG70" s="11"/>
      <c r="HYH70" s="11"/>
      <c r="HYI70" s="11"/>
      <c r="HYJ70" s="11"/>
      <c r="HYK70" s="11"/>
      <c r="HYL70" s="11"/>
      <c r="HYM70" s="11"/>
      <c r="HYN70" s="11"/>
      <c r="HYO70" s="11"/>
      <c r="HYP70" s="11"/>
      <c r="HYQ70" s="11"/>
      <c r="HYR70" s="11"/>
      <c r="HYS70" s="11"/>
      <c r="HYT70" s="11"/>
      <c r="HYU70" s="11"/>
      <c r="HYV70" s="11"/>
      <c r="HYW70" s="11"/>
      <c r="HYX70" s="11"/>
      <c r="HYY70" s="11"/>
      <c r="HYZ70" s="11"/>
      <c r="HZA70" s="11"/>
      <c r="HZB70" s="11"/>
      <c r="HZC70" s="11"/>
      <c r="HZD70" s="11"/>
      <c r="HZE70" s="11"/>
      <c r="HZF70" s="11"/>
      <c r="HZG70" s="11"/>
      <c r="HZH70" s="11"/>
      <c r="HZI70" s="11"/>
      <c r="HZJ70" s="11"/>
      <c r="HZK70" s="11"/>
      <c r="HZL70" s="11"/>
      <c r="HZM70" s="11"/>
      <c r="HZN70" s="11"/>
      <c r="HZO70" s="11"/>
      <c r="HZP70" s="11"/>
      <c r="HZQ70" s="11"/>
      <c r="HZR70" s="11"/>
      <c r="HZS70" s="11"/>
      <c r="HZT70" s="11"/>
      <c r="HZU70" s="11"/>
      <c r="HZV70" s="11"/>
      <c r="HZW70" s="11"/>
      <c r="HZX70" s="11"/>
      <c r="HZY70" s="11"/>
      <c r="HZZ70" s="11"/>
      <c r="IAA70" s="11"/>
      <c r="IAB70" s="11"/>
      <c r="IAC70" s="11"/>
      <c r="IAD70" s="11"/>
      <c r="IAE70" s="11"/>
      <c r="IAF70" s="11"/>
      <c r="IAG70" s="11"/>
      <c r="IAH70" s="11"/>
      <c r="IAI70" s="11"/>
      <c r="IAJ70" s="11"/>
      <c r="IAK70" s="11"/>
      <c r="IAL70" s="11"/>
      <c r="IAM70" s="11"/>
      <c r="IAN70" s="11"/>
      <c r="IAO70" s="11"/>
      <c r="IAP70" s="11"/>
      <c r="IAQ70" s="11"/>
      <c r="IAR70" s="11"/>
      <c r="IAS70" s="11"/>
      <c r="IAT70" s="11"/>
      <c r="IAU70" s="11"/>
      <c r="IAV70" s="11"/>
      <c r="IAW70" s="11"/>
      <c r="IAX70" s="11"/>
      <c r="IAY70" s="11"/>
      <c r="IAZ70" s="11"/>
      <c r="IBA70" s="11"/>
      <c r="IBB70" s="11"/>
      <c r="IBC70" s="11"/>
      <c r="IBD70" s="11"/>
      <c r="IBE70" s="11"/>
      <c r="IBF70" s="11"/>
      <c r="IBG70" s="11"/>
      <c r="IBH70" s="11"/>
      <c r="IBI70" s="11"/>
      <c r="IBJ70" s="11"/>
      <c r="IBK70" s="11"/>
      <c r="IBL70" s="11"/>
      <c r="IBM70" s="11"/>
      <c r="IBN70" s="11"/>
      <c r="IBO70" s="11"/>
      <c r="IBP70" s="11"/>
      <c r="IBQ70" s="11"/>
      <c r="IBR70" s="11"/>
      <c r="IBS70" s="11"/>
      <c r="IBT70" s="11"/>
      <c r="IBU70" s="11"/>
      <c r="IBV70" s="11"/>
      <c r="IBW70" s="11"/>
      <c r="IBX70" s="11"/>
      <c r="IBY70" s="11"/>
      <c r="IBZ70" s="11"/>
      <c r="ICA70" s="11"/>
      <c r="ICB70" s="11"/>
      <c r="ICC70" s="11"/>
      <c r="ICD70" s="11"/>
      <c r="ICE70" s="11"/>
      <c r="ICF70" s="11"/>
      <c r="ICG70" s="11"/>
      <c r="ICH70" s="11"/>
      <c r="ICI70" s="11"/>
      <c r="ICJ70" s="11"/>
      <c r="ICK70" s="11"/>
      <c r="ICL70" s="11"/>
      <c r="ICM70" s="11"/>
      <c r="ICN70" s="11"/>
      <c r="ICO70" s="11"/>
      <c r="ICP70" s="11"/>
      <c r="ICQ70" s="11"/>
      <c r="ICR70" s="11"/>
      <c r="ICS70" s="11"/>
      <c r="ICT70" s="11"/>
      <c r="ICU70" s="11"/>
      <c r="ICV70" s="11"/>
      <c r="ICW70" s="11"/>
      <c r="ICX70" s="11"/>
      <c r="ICY70" s="11"/>
      <c r="ICZ70" s="11"/>
      <c r="IDA70" s="11"/>
      <c r="IDB70" s="11"/>
      <c r="IDC70" s="11"/>
      <c r="IDD70" s="11"/>
      <c r="IDE70" s="11"/>
      <c r="IDF70" s="11"/>
      <c r="IDG70" s="11"/>
      <c r="IDH70" s="11"/>
      <c r="IDI70" s="11"/>
      <c r="IDJ70" s="11"/>
      <c r="IDK70" s="11"/>
      <c r="IDL70" s="11"/>
      <c r="IDM70" s="11"/>
      <c r="IDN70" s="11"/>
      <c r="IDO70" s="11"/>
      <c r="IDP70" s="11"/>
      <c r="IDQ70" s="11"/>
      <c r="IDR70" s="11"/>
      <c r="IDS70" s="11"/>
      <c r="IDT70" s="11"/>
      <c r="IDU70" s="11"/>
      <c r="IDV70" s="11"/>
      <c r="IDW70" s="11"/>
      <c r="IDX70" s="11"/>
      <c r="IDY70" s="11"/>
      <c r="IDZ70" s="11"/>
      <c r="IEA70" s="11"/>
      <c r="IEB70" s="11"/>
      <c r="IEC70" s="11"/>
      <c r="IED70" s="11"/>
      <c r="IEE70" s="11"/>
      <c r="IEF70" s="11"/>
      <c r="IEG70" s="11"/>
      <c r="IEH70" s="11"/>
      <c r="IEI70" s="11"/>
      <c r="IEJ70" s="11"/>
      <c r="IEK70" s="11"/>
      <c r="IEL70" s="11"/>
      <c r="IEM70" s="11"/>
      <c r="IEN70" s="11"/>
      <c r="IEO70" s="11"/>
      <c r="IEP70" s="11"/>
      <c r="IEQ70" s="11"/>
      <c r="IER70" s="11"/>
      <c r="IES70" s="11"/>
      <c r="IET70" s="11"/>
      <c r="IEU70" s="11"/>
      <c r="IEV70" s="11"/>
      <c r="IEW70" s="11"/>
      <c r="IEX70" s="11"/>
      <c r="IEY70" s="11"/>
      <c r="IEZ70" s="11"/>
      <c r="IFA70" s="11"/>
      <c r="IFB70" s="11"/>
      <c r="IFC70" s="11"/>
      <c r="IFD70" s="11"/>
      <c r="IFE70" s="11"/>
      <c r="IFF70" s="11"/>
      <c r="IFG70" s="11"/>
      <c r="IFH70" s="11"/>
      <c r="IFI70" s="11"/>
      <c r="IFJ70" s="11"/>
      <c r="IFK70" s="11"/>
      <c r="IFL70" s="11"/>
      <c r="IFM70" s="11"/>
      <c r="IFN70" s="11"/>
      <c r="IFO70" s="11"/>
      <c r="IFP70" s="11"/>
      <c r="IFQ70" s="11"/>
      <c r="IFR70" s="11"/>
      <c r="IFS70" s="11"/>
      <c r="IFT70" s="11"/>
      <c r="IFU70" s="11"/>
      <c r="IFV70" s="11"/>
      <c r="IFW70" s="11"/>
      <c r="IFX70" s="11"/>
      <c r="IFY70" s="11"/>
      <c r="IFZ70" s="11"/>
      <c r="IGA70" s="11"/>
      <c r="IGB70" s="11"/>
      <c r="IGC70" s="11"/>
      <c r="IGD70" s="11"/>
      <c r="IGE70" s="11"/>
      <c r="IGF70" s="11"/>
      <c r="IGG70" s="11"/>
      <c r="IGH70" s="11"/>
      <c r="IGI70" s="11"/>
      <c r="IGJ70" s="11"/>
      <c r="IGK70" s="11"/>
      <c r="IGL70" s="11"/>
      <c r="IGM70" s="11"/>
      <c r="IGN70" s="11"/>
      <c r="IGO70" s="11"/>
      <c r="IGP70" s="11"/>
      <c r="IGQ70" s="11"/>
      <c r="IGR70" s="11"/>
      <c r="IGS70" s="11"/>
      <c r="IGT70" s="11"/>
      <c r="IGU70" s="11"/>
      <c r="IGV70" s="11"/>
      <c r="IGW70" s="11"/>
      <c r="IGX70" s="11"/>
      <c r="IGY70" s="11"/>
      <c r="IGZ70" s="11"/>
      <c r="IHA70" s="11"/>
      <c r="IHB70" s="11"/>
      <c r="IHC70" s="11"/>
      <c r="IHD70" s="11"/>
      <c r="IHE70" s="11"/>
      <c r="IHF70" s="11"/>
      <c r="IHG70" s="11"/>
      <c r="IHH70" s="11"/>
      <c r="IHI70" s="11"/>
      <c r="IHJ70" s="11"/>
      <c r="IHK70" s="11"/>
      <c r="IHL70" s="11"/>
      <c r="IHM70" s="11"/>
      <c r="IHN70" s="11"/>
      <c r="IHO70" s="11"/>
      <c r="IHP70" s="11"/>
      <c r="IHQ70" s="11"/>
      <c r="IHR70" s="11"/>
      <c r="IHS70" s="11"/>
      <c r="IHT70" s="11"/>
      <c r="IHU70" s="11"/>
      <c r="IHV70" s="11"/>
      <c r="IHW70" s="11"/>
      <c r="IHX70" s="11"/>
      <c r="IHY70" s="11"/>
      <c r="IHZ70" s="11"/>
      <c r="IIA70" s="11"/>
      <c r="IIB70" s="11"/>
      <c r="IIC70" s="11"/>
      <c r="IID70" s="11"/>
      <c r="IIE70" s="11"/>
      <c r="IIF70" s="11"/>
      <c r="IIG70" s="11"/>
      <c r="IIH70" s="11"/>
      <c r="III70" s="11"/>
      <c r="IIJ70" s="11"/>
      <c r="IIK70" s="11"/>
      <c r="IIL70" s="11"/>
      <c r="IIM70" s="11"/>
      <c r="IIN70" s="11"/>
      <c r="IIO70" s="11"/>
      <c r="IIP70" s="11"/>
      <c r="IIQ70" s="11"/>
      <c r="IIR70" s="11"/>
      <c r="IIS70" s="11"/>
      <c r="IIT70" s="11"/>
      <c r="IIU70" s="11"/>
      <c r="IIV70" s="11"/>
      <c r="IIW70" s="11"/>
      <c r="IIX70" s="11"/>
      <c r="IIY70" s="11"/>
      <c r="IIZ70" s="11"/>
      <c r="IJA70" s="11"/>
      <c r="IJB70" s="11"/>
      <c r="IJC70" s="11"/>
      <c r="IJD70" s="11"/>
      <c r="IJE70" s="11"/>
      <c r="IJF70" s="11"/>
      <c r="IJG70" s="11"/>
      <c r="IJH70" s="11"/>
      <c r="IJI70" s="11"/>
      <c r="IJJ70" s="11"/>
      <c r="IJK70" s="11"/>
      <c r="IJL70" s="11"/>
      <c r="IJM70" s="11"/>
      <c r="IJN70" s="11"/>
      <c r="IJO70" s="11"/>
      <c r="IJP70" s="11"/>
      <c r="IJQ70" s="11"/>
      <c r="IJR70" s="11"/>
      <c r="IJS70" s="11"/>
      <c r="IJT70" s="11"/>
      <c r="IJU70" s="11"/>
      <c r="IJV70" s="11"/>
      <c r="IJW70" s="11"/>
      <c r="IJX70" s="11"/>
      <c r="IJY70" s="11"/>
      <c r="IJZ70" s="11"/>
      <c r="IKA70" s="11"/>
      <c r="IKB70" s="11"/>
      <c r="IKC70" s="11"/>
      <c r="IKD70" s="11"/>
      <c r="IKE70" s="11"/>
      <c r="IKF70" s="11"/>
      <c r="IKG70" s="11"/>
      <c r="IKH70" s="11"/>
      <c r="IKI70" s="11"/>
      <c r="IKJ70" s="11"/>
      <c r="IKK70" s="11"/>
      <c r="IKL70" s="11"/>
      <c r="IKM70" s="11"/>
      <c r="IKN70" s="11"/>
      <c r="IKO70" s="11"/>
      <c r="IKP70" s="11"/>
      <c r="IKQ70" s="11"/>
      <c r="IKR70" s="11"/>
      <c r="IKS70" s="11"/>
      <c r="IKT70" s="11"/>
      <c r="IKU70" s="11"/>
      <c r="IKV70" s="11"/>
      <c r="IKW70" s="11"/>
      <c r="IKX70" s="11"/>
      <c r="IKY70" s="11"/>
      <c r="IKZ70" s="11"/>
      <c r="ILA70" s="11"/>
      <c r="ILB70" s="11"/>
      <c r="ILC70" s="11"/>
      <c r="ILD70" s="11"/>
      <c r="ILE70" s="11"/>
      <c r="ILF70" s="11"/>
      <c r="ILG70" s="11"/>
      <c r="ILH70" s="11"/>
      <c r="ILI70" s="11"/>
      <c r="ILJ70" s="11"/>
      <c r="ILK70" s="11"/>
      <c r="ILL70" s="11"/>
      <c r="ILM70" s="11"/>
      <c r="ILN70" s="11"/>
      <c r="ILO70" s="11"/>
      <c r="ILP70" s="11"/>
      <c r="ILQ70" s="11"/>
      <c r="ILR70" s="11"/>
      <c r="ILS70" s="11"/>
      <c r="ILT70" s="11"/>
      <c r="ILU70" s="11"/>
      <c r="ILV70" s="11"/>
      <c r="ILW70" s="11"/>
      <c r="ILX70" s="11"/>
      <c r="ILY70" s="11"/>
      <c r="ILZ70" s="11"/>
      <c r="IMA70" s="11"/>
      <c r="IMB70" s="11"/>
      <c r="IMC70" s="11"/>
      <c r="IMD70" s="11"/>
      <c r="IME70" s="11"/>
      <c r="IMF70" s="11"/>
      <c r="IMG70" s="11"/>
      <c r="IMH70" s="11"/>
      <c r="IMI70" s="11"/>
      <c r="IMJ70" s="11"/>
      <c r="IMK70" s="11"/>
      <c r="IML70" s="11"/>
      <c r="IMM70" s="11"/>
      <c r="IMN70" s="11"/>
      <c r="IMO70" s="11"/>
      <c r="IMP70" s="11"/>
      <c r="IMQ70" s="11"/>
      <c r="IMR70" s="11"/>
      <c r="IMS70" s="11"/>
      <c r="IMT70" s="11"/>
      <c r="IMU70" s="11"/>
      <c r="IMV70" s="11"/>
      <c r="IMW70" s="11"/>
      <c r="IMX70" s="11"/>
      <c r="IMY70" s="11"/>
      <c r="IMZ70" s="11"/>
      <c r="INA70" s="11"/>
      <c r="INB70" s="11"/>
      <c r="INC70" s="11"/>
      <c r="IND70" s="11"/>
      <c r="INE70" s="11"/>
      <c r="INF70" s="11"/>
      <c r="ING70" s="11"/>
      <c r="INH70" s="11"/>
      <c r="INI70" s="11"/>
      <c r="INJ70" s="11"/>
      <c r="INK70" s="11"/>
      <c r="INL70" s="11"/>
      <c r="INM70" s="11"/>
      <c r="INN70" s="11"/>
      <c r="INO70" s="11"/>
      <c r="INP70" s="11"/>
      <c r="INQ70" s="11"/>
      <c r="INR70" s="11"/>
      <c r="INS70" s="11"/>
      <c r="INT70" s="11"/>
      <c r="INU70" s="11"/>
      <c r="INV70" s="11"/>
      <c r="INW70" s="11"/>
      <c r="INX70" s="11"/>
      <c r="INY70" s="11"/>
      <c r="INZ70" s="11"/>
      <c r="IOA70" s="11"/>
      <c r="IOB70" s="11"/>
      <c r="IOC70" s="11"/>
      <c r="IOD70" s="11"/>
      <c r="IOE70" s="11"/>
      <c r="IOF70" s="11"/>
      <c r="IOG70" s="11"/>
      <c r="IOH70" s="11"/>
      <c r="IOI70" s="11"/>
      <c r="IOJ70" s="11"/>
      <c r="IOK70" s="11"/>
      <c r="IOL70" s="11"/>
      <c r="IOM70" s="11"/>
      <c r="ION70" s="11"/>
      <c r="IOO70" s="11"/>
      <c r="IOP70" s="11"/>
      <c r="IOQ70" s="11"/>
      <c r="IOR70" s="11"/>
      <c r="IOS70" s="11"/>
      <c r="IOT70" s="11"/>
      <c r="IOU70" s="11"/>
      <c r="IOV70" s="11"/>
      <c r="IOW70" s="11"/>
      <c r="IOX70" s="11"/>
      <c r="IOY70" s="11"/>
      <c r="IOZ70" s="11"/>
      <c r="IPA70" s="11"/>
      <c r="IPB70" s="11"/>
      <c r="IPC70" s="11"/>
      <c r="IPD70" s="11"/>
      <c r="IPE70" s="11"/>
      <c r="IPF70" s="11"/>
      <c r="IPG70" s="11"/>
      <c r="IPH70" s="11"/>
      <c r="IPI70" s="11"/>
      <c r="IPJ70" s="11"/>
      <c r="IPK70" s="11"/>
      <c r="IPL70" s="11"/>
      <c r="IPM70" s="11"/>
      <c r="IPN70" s="11"/>
      <c r="IPO70" s="11"/>
      <c r="IPP70" s="11"/>
      <c r="IPQ70" s="11"/>
      <c r="IPR70" s="11"/>
      <c r="IPS70" s="11"/>
      <c r="IPT70" s="11"/>
      <c r="IPU70" s="11"/>
      <c r="IPV70" s="11"/>
      <c r="IPW70" s="11"/>
      <c r="IPX70" s="11"/>
      <c r="IPY70" s="11"/>
      <c r="IPZ70" s="11"/>
      <c r="IQA70" s="11"/>
      <c r="IQB70" s="11"/>
      <c r="IQC70" s="11"/>
      <c r="IQD70" s="11"/>
      <c r="IQE70" s="11"/>
      <c r="IQF70" s="11"/>
      <c r="IQG70" s="11"/>
      <c r="IQH70" s="11"/>
      <c r="IQI70" s="11"/>
      <c r="IQJ70" s="11"/>
      <c r="IQK70" s="11"/>
      <c r="IQL70" s="11"/>
      <c r="IQM70" s="11"/>
      <c r="IQN70" s="11"/>
      <c r="IQO70" s="11"/>
      <c r="IQP70" s="11"/>
      <c r="IQQ70" s="11"/>
      <c r="IQR70" s="11"/>
      <c r="IQS70" s="11"/>
      <c r="IQT70" s="11"/>
      <c r="IQU70" s="11"/>
      <c r="IQV70" s="11"/>
      <c r="IQW70" s="11"/>
      <c r="IQX70" s="11"/>
      <c r="IQY70" s="11"/>
      <c r="IQZ70" s="11"/>
      <c r="IRA70" s="11"/>
      <c r="IRB70" s="11"/>
      <c r="IRC70" s="11"/>
      <c r="IRD70" s="11"/>
      <c r="IRE70" s="11"/>
      <c r="IRF70" s="11"/>
      <c r="IRG70" s="11"/>
      <c r="IRH70" s="11"/>
      <c r="IRI70" s="11"/>
      <c r="IRJ70" s="11"/>
      <c r="IRK70" s="11"/>
      <c r="IRL70" s="11"/>
      <c r="IRM70" s="11"/>
      <c r="IRN70" s="11"/>
      <c r="IRO70" s="11"/>
      <c r="IRP70" s="11"/>
      <c r="IRQ70" s="11"/>
      <c r="IRR70" s="11"/>
      <c r="IRS70" s="11"/>
      <c r="IRT70" s="11"/>
      <c r="IRU70" s="11"/>
      <c r="IRV70" s="11"/>
      <c r="IRW70" s="11"/>
      <c r="IRX70" s="11"/>
      <c r="IRY70" s="11"/>
      <c r="IRZ70" s="11"/>
      <c r="ISA70" s="11"/>
      <c r="ISB70" s="11"/>
      <c r="ISC70" s="11"/>
      <c r="ISD70" s="11"/>
      <c r="ISE70" s="11"/>
      <c r="ISF70" s="11"/>
      <c r="ISG70" s="11"/>
      <c r="ISH70" s="11"/>
      <c r="ISI70" s="11"/>
      <c r="ISJ70" s="11"/>
      <c r="ISK70" s="11"/>
      <c r="ISL70" s="11"/>
      <c r="ISM70" s="11"/>
      <c r="ISN70" s="11"/>
      <c r="ISO70" s="11"/>
      <c r="ISP70" s="11"/>
      <c r="ISQ70" s="11"/>
      <c r="ISR70" s="11"/>
      <c r="ISS70" s="11"/>
      <c r="IST70" s="11"/>
      <c r="ISU70" s="11"/>
      <c r="ISV70" s="11"/>
      <c r="ISW70" s="11"/>
      <c r="ISX70" s="11"/>
      <c r="ISY70" s="11"/>
      <c r="ISZ70" s="11"/>
      <c r="ITA70" s="11"/>
      <c r="ITB70" s="11"/>
      <c r="ITC70" s="11"/>
      <c r="ITD70" s="11"/>
      <c r="ITE70" s="11"/>
      <c r="ITF70" s="11"/>
      <c r="ITG70" s="11"/>
      <c r="ITH70" s="11"/>
      <c r="ITI70" s="11"/>
      <c r="ITJ70" s="11"/>
      <c r="ITK70" s="11"/>
      <c r="ITL70" s="11"/>
      <c r="ITM70" s="11"/>
      <c r="ITN70" s="11"/>
      <c r="ITO70" s="11"/>
      <c r="ITP70" s="11"/>
      <c r="ITQ70" s="11"/>
      <c r="ITR70" s="11"/>
      <c r="ITS70" s="11"/>
      <c r="ITT70" s="11"/>
      <c r="ITU70" s="11"/>
      <c r="ITV70" s="11"/>
      <c r="ITW70" s="11"/>
      <c r="ITX70" s="11"/>
      <c r="ITY70" s="11"/>
      <c r="ITZ70" s="11"/>
      <c r="IUA70" s="11"/>
      <c r="IUB70" s="11"/>
      <c r="IUC70" s="11"/>
      <c r="IUD70" s="11"/>
      <c r="IUE70" s="11"/>
      <c r="IUF70" s="11"/>
      <c r="IUG70" s="11"/>
      <c r="IUH70" s="11"/>
      <c r="IUI70" s="11"/>
      <c r="IUJ70" s="11"/>
      <c r="IUK70" s="11"/>
      <c r="IUL70" s="11"/>
      <c r="IUM70" s="11"/>
      <c r="IUN70" s="11"/>
      <c r="IUO70" s="11"/>
      <c r="IUP70" s="11"/>
      <c r="IUQ70" s="11"/>
      <c r="IUR70" s="11"/>
      <c r="IUS70" s="11"/>
      <c r="IUT70" s="11"/>
      <c r="IUU70" s="11"/>
      <c r="IUV70" s="11"/>
      <c r="IUW70" s="11"/>
      <c r="IUX70" s="11"/>
      <c r="IUY70" s="11"/>
      <c r="IUZ70" s="11"/>
      <c r="IVA70" s="11"/>
      <c r="IVB70" s="11"/>
      <c r="IVC70" s="11"/>
      <c r="IVD70" s="11"/>
      <c r="IVE70" s="11"/>
      <c r="IVF70" s="11"/>
      <c r="IVG70" s="11"/>
      <c r="IVH70" s="11"/>
      <c r="IVI70" s="11"/>
      <c r="IVJ70" s="11"/>
      <c r="IVK70" s="11"/>
      <c r="IVL70" s="11"/>
      <c r="IVM70" s="11"/>
      <c r="IVN70" s="11"/>
      <c r="IVO70" s="11"/>
      <c r="IVP70" s="11"/>
      <c r="IVQ70" s="11"/>
      <c r="IVR70" s="11"/>
      <c r="IVS70" s="11"/>
      <c r="IVT70" s="11"/>
      <c r="IVU70" s="11"/>
      <c r="IVV70" s="11"/>
      <c r="IVW70" s="11"/>
      <c r="IVX70" s="11"/>
      <c r="IVY70" s="11"/>
      <c r="IVZ70" s="11"/>
      <c r="IWA70" s="11"/>
      <c r="IWB70" s="11"/>
      <c r="IWC70" s="11"/>
      <c r="IWD70" s="11"/>
      <c r="IWE70" s="11"/>
      <c r="IWF70" s="11"/>
      <c r="IWG70" s="11"/>
      <c r="IWH70" s="11"/>
      <c r="IWI70" s="11"/>
      <c r="IWJ70" s="11"/>
      <c r="IWK70" s="11"/>
      <c r="IWL70" s="11"/>
      <c r="IWM70" s="11"/>
      <c r="IWN70" s="11"/>
      <c r="IWO70" s="11"/>
      <c r="IWP70" s="11"/>
      <c r="IWQ70" s="11"/>
      <c r="IWR70" s="11"/>
      <c r="IWS70" s="11"/>
      <c r="IWT70" s="11"/>
      <c r="IWU70" s="11"/>
      <c r="IWV70" s="11"/>
      <c r="IWW70" s="11"/>
      <c r="IWX70" s="11"/>
      <c r="IWY70" s="11"/>
      <c r="IWZ70" s="11"/>
      <c r="IXA70" s="11"/>
      <c r="IXB70" s="11"/>
      <c r="IXC70" s="11"/>
      <c r="IXD70" s="11"/>
      <c r="IXE70" s="11"/>
      <c r="IXF70" s="11"/>
      <c r="IXG70" s="11"/>
      <c r="IXH70" s="11"/>
      <c r="IXI70" s="11"/>
      <c r="IXJ70" s="11"/>
      <c r="IXK70" s="11"/>
      <c r="IXL70" s="11"/>
      <c r="IXM70" s="11"/>
      <c r="IXN70" s="11"/>
      <c r="IXO70" s="11"/>
      <c r="IXP70" s="11"/>
      <c r="IXQ70" s="11"/>
      <c r="IXR70" s="11"/>
      <c r="IXS70" s="11"/>
      <c r="IXT70" s="11"/>
      <c r="IXU70" s="11"/>
      <c r="IXV70" s="11"/>
      <c r="IXW70" s="11"/>
      <c r="IXX70" s="11"/>
      <c r="IXY70" s="11"/>
      <c r="IXZ70" s="11"/>
      <c r="IYA70" s="11"/>
      <c r="IYB70" s="11"/>
      <c r="IYC70" s="11"/>
      <c r="IYD70" s="11"/>
      <c r="IYE70" s="11"/>
      <c r="IYF70" s="11"/>
      <c r="IYG70" s="11"/>
      <c r="IYH70" s="11"/>
      <c r="IYI70" s="11"/>
      <c r="IYJ70" s="11"/>
      <c r="IYK70" s="11"/>
      <c r="IYL70" s="11"/>
      <c r="IYM70" s="11"/>
      <c r="IYN70" s="11"/>
      <c r="IYO70" s="11"/>
      <c r="IYP70" s="11"/>
      <c r="IYQ70" s="11"/>
      <c r="IYR70" s="11"/>
      <c r="IYS70" s="11"/>
      <c r="IYT70" s="11"/>
      <c r="IYU70" s="11"/>
      <c r="IYV70" s="11"/>
      <c r="IYW70" s="11"/>
      <c r="IYX70" s="11"/>
      <c r="IYY70" s="11"/>
      <c r="IYZ70" s="11"/>
      <c r="IZA70" s="11"/>
      <c r="IZB70" s="11"/>
      <c r="IZC70" s="11"/>
      <c r="IZD70" s="11"/>
      <c r="IZE70" s="11"/>
      <c r="IZF70" s="11"/>
      <c r="IZG70" s="11"/>
      <c r="IZH70" s="11"/>
      <c r="IZI70" s="11"/>
      <c r="IZJ70" s="11"/>
      <c r="IZK70" s="11"/>
      <c r="IZL70" s="11"/>
      <c r="IZM70" s="11"/>
      <c r="IZN70" s="11"/>
      <c r="IZO70" s="11"/>
      <c r="IZP70" s="11"/>
      <c r="IZQ70" s="11"/>
      <c r="IZR70" s="11"/>
      <c r="IZS70" s="11"/>
      <c r="IZT70" s="11"/>
      <c r="IZU70" s="11"/>
      <c r="IZV70" s="11"/>
      <c r="IZW70" s="11"/>
      <c r="IZX70" s="11"/>
      <c r="IZY70" s="11"/>
      <c r="IZZ70" s="11"/>
      <c r="JAA70" s="11"/>
      <c r="JAB70" s="11"/>
      <c r="JAC70" s="11"/>
      <c r="JAD70" s="11"/>
      <c r="JAE70" s="11"/>
      <c r="JAF70" s="11"/>
      <c r="JAG70" s="11"/>
      <c r="JAH70" s="11"/>
      <c r="JAI70" s="11"/>
      <c r="JAJ70" s="11"/>
      <c r="JAK70" s="11"/>
      <c r="JAL70" s="11"/>
      <c r="JAM70" s="11"/>
      <c r="JAN70" s="11"/>
      <c r="JAO70" s="11"/>
      <c r="JAP70" s="11"/>
      <c r="JAQ70" s="11"/>
      <c r="JAR70" s="11"/>
      <c r="JAS70" s="11"/>
      <c r="JAT70" s="11"/>
      <c r="JAU70" s="11"/>
      <c r="JAV70" s="11"/>
      <c r="JAW70" s="11"/>
      <c r="JAX70" s="11"/>
      <c r="JAY70" s="11"/>
      <c r="JAZ70" s="11"/>
      <c r="JBA70" s="11"/>
      <c r="JBB70" s="11"/>
      <c r="JBC70" s="11"/>
      <c r="JBD70" s="11"/>
      <c r="JBE70" s="11"/>
      <c r="JBF70" s="11"/>
      <c r="JBG70" s="11"/>
      <c r="JBH70" s="11"/>
      <c r="JBI70" s="11"/>
      <c r="JBJ70" s="11"/>
      <c r="JBK70" s="11"/>
      <c r="JBL70" s="11"/>
      <c r="JBM70" s="11"/>
      <c r="JBN70" s="11"/>
      <c r="JBO70" s="11"/>
      <c r="JBP70" s="11"/>
      <c r="JBQ70" s="11"/>
      <c r="JBR70" s="11"/>
      <c r="JBS70" s="11"/>
      <c r="JBT70" s="11"/>
      <c r="JBU70" s="11"/>
      <c r="JBV70" s="11"/>
      <c r="JBW70" s="11"/>
      <c r="JBX70" s="11"/>
      <c r="JBY70" s="11"/>
      <c r="JBZ70" s="11"/>
      <c r="JCA70" s="11"/>
      <c r="JCB70" s="11"/>
      <c r="JCC70" s="11"/>
      <c r="JCD70" s="11"/>
      <c r="JCE70" s="11"/>
      <c r="JCF70" s="11"/>
      <c r="JCG70" s="11"/>
      <c r="JCH70" s="11"/>
      <c r="JCI70" s="11"/>
      <c r="JCJ70" s="11"/>
      <c r="JCK70" s="11"/>
      <c r="JCL70" s="11"/>
      <c r="JCM70" s="11"/>
      <c r="JCN70" s="11"/>
      <c r="JCO70" s="11"/>
      <c r="JCP70" s="11"/>
      <c r="JCQ70" s="11"/>
      <c r="JCR70" s="11"/>
      <c r="JCS70" s="11"/>
      <c r="JCT70" s="11"/>
      <c r="JCU70" s="11"/>
      <c r="JCV70" s="11"/>
      <c r="JCW70" s="11"/>
      <c r="JCX70" s="11"/>
      <c r="JCY70" s="11"/>
      <c r="JCZ70" s="11"/>
      <c r="JDA70" s="11"/>
      <c r="JDB70" s="11"/>
      <c r="JDC70" s="11"/>
      <c r="JDD70" s="11"/>
      <c r="JDE70" s="11"/>
      <c r="JDF70" s="11"/>
      <c r="JDG70" s="11"/>
      <c r="JDH70" s="11"/>
      <c r="JDI70" s="11"/>
      <c r="JDJ70" s="11"/>
      <c r="JDK70" s="11"/>
      <c r="JDL70" s="11"/>
      <c r="JDM70" s="11"/>
      <c r="JDN70" s="11"/>
      <c r="JDO70" s="11"/>
      <c r="JDP70" s="11"/>
      <c r="JDQ70" s="11"/>
      <c r="JDR70" s="11"/>
      <c r="JDS70" s="11"/>
      <c r="JDT70" s="11"/>
      <c r="JDU70" s="11"/>
      <c r="JDV70" s="11"/>
      <c r="JDW70" s="11"/>
      <c r="JDX70" s="11"/>
      <c r="JDY70" s="11"/>
      <c r="JDZ70" s="11"/>
      <c r="JEA70" s="11"/>
      <c r="JEB70" s="11"/>
      <c r="JEC70" s="11"/>
      <c r="JED70" s="11"/>
      <c r="JEE70" s="11"/>
      <c r="JEF70" s="11"/>
      <c r="JEG70" s="11"/>
      <c r="JEH70" s="11"/>
      <c r="JEI70" s="11"/>
      <c r="JEJ70" s="11"/>
      <c r="JEK70" s="11"/>
      <c r="JEL70" s="11"/>
      <c r="JEM70" s="11"/>
      <c r="JEN70" s="11"/>
      <c r="JEO70" s="11"/>
      <c r="JEP70" s="11"/>
      <c r="JEQ70" s="11"/>
      <c r="JER70" s="11"/>
      <c r="JES70" s="11"/>
      <c r="JET70" s="11"/>
      <c r="JEU70" s="11"/>
      <c r="JEV70" s="11"/>
      <c r="JEW70" s="11"/>
      <c r="JEX70" s="11"/>
      <c r="JEY70" s="11"/>
      <c r="JEZ70" s="11"/>
      <c r="JFA70" s="11"/>
      <c r="JFB70" s="11"/>
      <c r="JFC70" s="11"/>
      <c r="JFD70" s="11"/>
      <c r="JFE70" s="11"/>
      <c r="JFF70" s="11"/>
      <c r="JFG70" s="11"/>
      <c r="JFH70" s="11"/>
      <c r="JFI70" s="11"/>
      <c r="JFJ70" s="11"/>
      <c r="JFK70" s="11"/>
      <c r="JFL70" s="11"/>
      <c r="JFM70" s="11"/>
      <c r="JFN70" s="11"/>
      <c r="JFO70" s="11"/>
      <c r="JFP70" s="11"/>
      <c r="JFQ70" s="11"/>
      <c r="JFR70" s="11"/>
      <c r="JFS70" s="11"/>
      <c r="JFT70" s="11"/>
      <c r="JFU70" s="11"/>
      <c r="JFV70" s="11"/>
      <c r="JFW70" s="11"/>
      <c r="JFX70" s="11"/>
      <c r="JFY70" s="11"/>
      <c r="JFZ70" s="11"/>
      <c r="JGA70" s="11"/>
      <c r="JGB70" s="11"/>
      <c r="JGC70" s="11"/>
      <c r="JGD70" s="11"/>
      <c r="JGE70" s="11"/>
      <c r="JGF70" s="11"/>
      <c r="JGG70" s="11"/>
      <c r="JGH70" s="11"/>
      <c r="JGI70" s="11"/>
      <c r="JGJ70" s="11"/>
      <c r="JGK70" s="11"/>
      <c r="JGL70" s="11"/>
      <c r="JGM70" s="11"/>
      <c r="JGN70" s="11"/>
      <c r="JGO70" s="11"/>
      <c r="JGP70" s="11"/>
      <c r="JGQ70" s="11"/>
      <c r="JGR70" s="11"/>
      <c r="JGS70" s="11"/>
      <c r="JGT70" s="11"/>
      <c r="JGU70" s="11"/>
      <c r="JGV70" s="11"/>
      <c r="JGW70" s="11"/>
      <c r="JGX70" s="11"/>
      <c r="JGY70" s="11"/>
      <c r="JGZ70" s="11"/>
      <c r="JHA70" s="11"/>
      <c r="JHB70" s="11"/>
      <c r="JHC70" s="11"/>
      <c r="JHD70" s="11"/>
      <c r="JHE70" s="11"/>
      <c r="JHF70" s="11"/>
      <c r="JHG70" s="11"/>
      <c r="JHH70" s="11"/>
      <c r="JHI70" s="11"/>
      <c r="JHJ70" s="11"/>
      <c r="JHK70" s="11"/>
      <c r="JHL70" s="11"/>
      <c r="JHM70" s="11"/>
      <c r="JHN70" s="11"/>
      <c r="JHO70" s="11"/>
      <c r="JHP70" s="11"/>
      <c r="JHQ70" s="11"/>
      <c r="JHR70" s="11"/>
      <c r="JHS70" s="11"/>
      <c r="JHT70" s="11"/>
      <c r="JHU70" s="11"/>
      <c r="JHV70" s="11"/>
      <c r="JHW70" s="11"/>
      <c r="JHX70" s="11"/>
      <c r="JHY70" s="11"/>
      <c r="JHZ70" s="11"/>
      <c r="JIA70" s="11"/>
      <c r="JIB70" s="11"/>
      <c r="JIC70" s="11"/>
      <c r="JID70" s="11"/>
      <c r="JIE70" s="11"/>
      <c r="JIF70" s="11"/>
      <c r="JIG70" s="11"/>
      <c r="JIH70" s="11"/>
      <c r="JII70" s="11"/>
      <c r="JIJ70" s="11"/>
      <c r="JIK70" s="11"/>
      <c r="JIL70" s="11"/>
      <c r="JIM70" s="11"/>
      <c r="JIN70" s="11"/>
      <c r="JIO70" s="11"/>
      <c r="JIP70" s="11"/>
      <c r="JIQ70" s="11"/>
      <c r="JIR70" s="11"/>
      <c r="JIS70" s="11"/>
      <c r="JIT70" s="11"/>
      <c r="JIU70" s="11"/>
      <c r="JIV70" s="11"/>
      <c r="JIW70" s="11"/>
      <c r="JIX70" s="11"/>
      <c r="JIY70" s="11"/>
      <c r="JIZ70" s="11"/>
      <c r="JJA70" s="11"/>
      <c r="JJB70" s="11"/>
      <c r="JJC70" s="11"/>
      <c r="JJD70" s="11"/>
      <c r="JJE70" s="11"/>
      <c r="JJF70" s="11"/>
      <c r="JJG70" s="11"/>
      <c r="JJH70" s="11"/>
      <c r="JJI70" s="11"/>
      <c r="JJJ70" s="11"/>
      <c r="JJK70" s="11"/>
      <c r="JJL70" s="11"/>
      <c r="JJM70" s="11"/>
      <c r="JJN70" s="11"/>
      <c r="JJO70" s="11"/>
      <c r="JJP70" s="11"/>
      <c r="JJQ70" s="11"/>
      <c r="JJR70" s="11"/>
      <c r="JJS70" s="11"/>
      <c r="JJT70" s="11"/>
      <c r="JJU70" s="11"/>
      <c r="JJV70" s="11"/>
      <c r="JJW70" s="11"/>
      <c r="JJX70" s="11"/>
      <c r="JJY70" s="11"/>
      <c r="JJZ70" s="11"/>
      <c r="JKA70" s="11"/>
      <c r="JKB70" s="11"/>
      <c r="JKC70" s="11"/>
      <c r="JKD70" s="11"/>
      <c r="JKE70" s="11"/>
      <c r="JKF70" s="11"/>
      <c r="JKG70" s="11"/>
      <c r="JKH70" s="11"/>
      <c r="JKI70" s="11"/>
      <c r="JKJ70" s="11"/>
      <c r="JKK70" s="11"/>
      <c r="JKL70" s="11"/>
      <c r="JKM70" s="11"/>
      <c r="JKN70" s="11"/>
      <c r="JKO70" s="11"/>
      <c r="JKP70" s="11"/>
      <c r="JKQ70" s="11"/>
      <c r="JKR70" s="11"/>
      <c r="JKS70" s="11"/>
      <c r="JKT70" s="11"/>
      <c r="JKU70" s="11"/>
      <c r="JKV70" s="11"/>
      <c r="JKW70" s="11"/>
      <c r="JKX70" s="11"/>
      <c r="JKY70" s="11"/>
      <c r="JKZ70" s="11"/>
      <c r="JLA70" s="11"/>
      <c r="JLB70" s="11"/>
      <c r="JLC70" s="11"/>
      <c r="JLD70" s="11"/>
      <c r="JLE70" s="11"/>
      <c r="JLF70" s="11"/>
      <c r="JLG70" s="11"/>
      <c r="JLH70" s="11"/>
      <c r="JLI70" s="11"/>
      <c r="JLJ70" s="11"/>
      <c r="JLK70" s="11"/>
      <c r="JLL70" s="11"/>
      <c r="JLM70" s="11"/>
      <c r="JLN70" s="11"/>
      <c r="JLO70" s="11"/>
      <c r="JLP70" s="11"/>
      <c r="JLQ70" s="11"/>
      <c r="JLR70" s="11"/>
      <c r="JLS70" s="11"/>
      <c r="JLT70" s="11"/>
      <c r="JLU70" s="11"/>
      <c r="JLV70" s="11"/>
      <c r="JLW70" s="11"/>
      <c r="JLX70" s="11"/>
      <c r="JLY70" s="11"/>
      <c r="JLZ70" s="11"/>
      <c r="JMA70" s="11"/>
      <c r="JMB70" s="11"/>
      <c r="JMC70" s="11"/>
      <c r="JMD70" s="11"/>
      <c r="JME70" s="11"/>
      <c r="JMF70" s="11"/>
      <c r="JMG70" s="11"/>
      <c r="JMH70" s="11"/>
      <c r="JMI70" s="11"/>
      <c r="JMJ70" s="11"/>
      <c r="JMK70" s="11"/>
      <c r="JML70" s="11"/>
      <c r="JMM70" s="11"/>
      <c r="JMN70" s="11"/>
      <c r="JMO70" s="11"/>
      <c r="JMP70" s="11"/>
      <c r="JMQ70" s="11"/>
      <c r="JMR70" s="11"/>
      <c r="JMS70" s="11"/>
      <c r="JMT70" s="11"/>
      <c r="JMU70" s="11"/>
      <c r="JMV70" s="11"/>
      <c r="JMW70" s="11"/>
      <c r="JMX70" s="11"/>
      <c r="JMY70" s="11"/>
      <c r="JMZ70" s="11"/>
      <c r="JNA70" s="11"/>
      <c r="JNB70" s="11"/>
      <c r="JNC70" s="11"/>
      <c r="JND70" s="11"/>
      <c r="JNE70" s="11"/>
      <c r="JNF70" s="11"/>
      <c r="JNG70" s="11"/>
      <c r="JNH70" s="11"/>
      <c r="JNI70" s="11"/>
      <c r="JNJ70" s="11"/>
      <c r="JNK70" s="11"/>
      <c r="JNL70" s="11"/>
      <c r="JNM70" s="11"/>
      <c r="JNN70" s="11"/>
      <c r="JNO70" s="11"/>
      <c r="JNP70" s="11"/>
      <c r="JNQ70" s="11"/>
      <c r="JNR70" s="11"/>
      <c r="JNS70" s="11"/>
      <c r="JNT70" s="11"/>
      <c r="JNU70" s="11"/>
      <c r="JNV70" s="11"/>
      <c r="JNW70" s="11"/>
      <c r="JNX70" s="11"/>
      <c r="JNY70" s="11"/>
      <c r="JNZ70" s="11"/>
      <c r="JOA70" s="11"/>
      <c r="JOB70" s="11"/>
      <c r="JOC70" s="11"/>
      <c r="JOD70" s="11"/>
      <c r="JOE70" s="11"/>
      <c r="JOF70" s="11"/>
      <c r="JOG70" s="11"/>
      <c r="JOH70" s="11"/>
      <c r="JOI70" s="11"/>
      <c r="JOJ70" s="11"/>
      <c r="JOK70" s="11"/>
      <c r="JOL70" s="11"/>
      <c r="JOM70" s="11"/>
      <c r="JON70" s="11"/>
      <c r="JOO70" s="11"/>
      <c r="JOP70" s="11"/>
      <c r="JOQ70" s="11"/>
      <c r="JOR70" s="11"/>
      <c r="JOS70" s="11"/>
      <c r="JOT70" s="11"/>
      <c r="JOU70" s="11"/>
      <c r="JOV70" s="11"/>
      <c r="JOW70" s="11"/>
      <c r="JOX70" s="11"/>
      <c r="JOY70" s="11"/>
      <c r="JOZ70" s="11"/>
      <c r="JPA70" s="11"/>
      <c r="JPB70" s="11"/>
      <c r="JPC70" s="11"/>
      <c r="JPD70" s="11"/>
      <c r="JPE70" s="11"/>
      <c r="JPF70" s="11"/>
      <c r="JPG70" s="11"/>
      <c r="JPH70" s="11"/>
      <c r="JPI70" s="11"/>
      <c r="JPJ70" s="11"/>
      <c r="JPK70" s="11"/>
      <c r="JPL70" s="11"/>
      <c r="JPM70" s="11"/>
      <c r="JPN70" s="11"/>
      <c r="JPO70" s="11"/>
      <c r="JPP70" s="11"/>
      <c r="JPQ70" s="11"/>
      <c r="JPR70" s="11"/>
      <c r="JPS70" s="11"/>
      <c r="JPT70" s="11"/>
      <c r="JPU70" s="11"/>
      <c r="JPV70" s="11"/>
      <c r="JPW70" s="11"/>
      <c r="JPX70" s="11"/>
      <c r="JPY70" s="11"/>
      <c r="JPZ70" s="11"/>
      <c r="JQA70" s="11"/>
      <c r="JQB70" s="11"/>
      <c r="JQC70" s="11"/>
      <c r="JQD70" s="11"/>
      <c r="JQE70" s="11"/>
      <c r="JQF70" s="11"/>
      <c r="JQG70" s="11"/>
      <c r="JQH70" s="11"/>
      <c r="JQI70" s="11"/>
      <c r="JQJ70" s="11"/>
      <c r="JQK70" s="11"/>
      <c r="JQL70" s="11"/>
      <c r="JQM70" s="11"/>
      <c r="JQN70" s="11"/>
      <c r="JQO70" s="11"/>
      <c r="JQP70" s="11"/>
      <c r="JQQ70" s="11"/>
      <c r="JQR70" s="11"/>
      <c r="JQS70" s="11"/>
      <c r="JQT70" s="11"/>
      <c r="JQU70" s="11"/>
      <c r="JQV70" s="11"/>
      <c r="JQW70" s="11"/>
      <c r="JQX70" s="11"/>
      <c r="JQY70" s="11"/>
      <c r="JQZ70" s="11"/>
      <c r="JRA70" s="11"/>
      <c r="JRB70" s="11"/>
      <c r="JRC70" s="11"/>
      <c r="JRD70" s="11"/>
      <c r="JRE70" s="11"/>
      <c r="JRF70" s="11"/>
      <c r="JRG70" s="11"/>
      <c r="JRH70" s="11"/>
      <c r="JRI70" s="11"/>
      <c r="JRJ70" s="11"/>
      <c r="JRK70" s="11"/>
      <c r="JRL70" s="11"/>
      <c r="JRM70" s="11"/>
      <c r="JRN70" s="11"/>
      <c r="JRO70" s="11"/>
      <c r="JRP70" s="11"/>
      <c r="JRQ70" s="11"/>
      <c r="JRR70" s="11"/>
      <c r="JRS70" s="11"/>
      <c r="JRT70" s="11"/>
      <c r="JRU70" s="11"/>
      <c r="JRV70" s="11"/>
      <c r="JRW70" s="11"/>
      <c r="JRX70" s="11"/>
      <c r="JRY70" s="11"/>
      <c r="JRZ70" s="11"/>
      <c r="JSA70" s="11"/>
      <c r="JSB70" s="11"/>
      <c r="JSC70" s="11"/>
      <c r="JSD70" s="11"/>
      <c r="JSE70" s="11"/>
      <c r="JSF70" s="11"/>
      <c r="JSG70" s="11"/>
      <c r="JSH70" s="11"/>
      <c r="JSI70" s="11"/>
      <c r="JSJ70" s="11"/>
      <c r="JSK70" s="11"/>
      <c r="JSL70" s="11"/>
      <c r="JSM70" s="11"/>
      <c r="JSN70" s="11"/>
      <c r="JSO70" s="11"/>
      <c r="JSP70" s="11"/>
      <c r="JSQ70" s="11"/>
      <c r="JSR70" s="11"/>
      <c r="JSS70" s="11"/>
      <c r="JST70" s="11"/>
      <c r="JSU70" s="11"/>
      <c r="JSV70" s="11"/>
      <c r="JSW70" s="11"/>
      <c r="JSX70" s="11"/>
      <c r="JSY70" s="11"/>
      <c r="JSZ70" s="11"/>
      <c r="JTA70" s="11"/>
      <c r="JTB70" s="11"/>
      <c r="JTC70" s="11"/>
      <c r="JTD70" s="11"/>
      <c r="JTE70" s="11"/>
      <c r="JTF70" s="11"/>
      <c r="JTG70" s="11"/>
      <c r="JTH70" s="11"/>
      <c r="JTI70" s="11"/>
      <c r="JTJ70" s="11"/>
      <c r="JTK70" s="11"/>
      <c r="JTL70" s="11"/>
      <c r="JTM70" s="11"/>
      <c r="JTN70" s="11"/>
      <c r="JTO70" s="11"/>
      <c r="JTP70" s="11"/>
      <c r="JTQ70" s="11"/>
      <c r="JTR70" s="11"/>
      <c r="JTS70" s="11"/>
      <c r="JTT70" s="11"/>
      <c r="JTU70" s="11"/>
      <c r="JTV70" s="11"/>
      <c r="JTW70" s="11"/>
      <c r="JTX70" s="11"/>
      <c r="JTY70" s="11"/>
      <c r="JTZ70" s="11"/>
      <c r="JUA70" s="11"/>
      <c r="JUB70" s="11"/>
      <c r="JUC70" s="11"/>
      <c r="JUD70" s="11"/>
      <c r="JUE70" s="11"/>
      <c r="JUF70" s="11"/>
      <c r="JUG70" s="11"/>
      <c r="JUH70" s="11"/>
      <c r="JUI70" s="11"/>
      <c r="JUJ70" s="11"/>
      <c r="JUK70" s="11"/>
      <c r="JUL70" s="11"/>
      <c r="JUM70" s="11"/>
      <c r="JUN70" s="11"/>
      <c r="JUO70" s="11"/>
      <c r="JUP70" s="11"/>
      <c r="JUQ70" s="11"/>
      <c r="JUR70" s="11"/>
      <c r="JUS70" s="11"/>
      <c r="JUT70" s="11"/>
      <c r="JUU70" s="11"/>
      <c r="JUV70" s="11"/>
      <c r="JUW70" s="11"/>
      <c r="JUX70" s="11"/>
      <c r="JUY70" s="11"/>
      <c r="JUZ70" s="11"/>
      <c r="JVA70" s="11"/>
      <c r="JVB70" s="11"/>
      <c r="JVC70" s="11"/>
      <c r="JVD70" s="11"/>
      <c r="JVE70" s="11"/>
      <c r="JVF70" s="11"/>
      <c r="JVG70" s="11"/>
      <c r="JVH70" s="11"/>
      <c r="JVI70" s="11"/>
      <c r="JVJ70" s="11"/>
      <c r="JVK70" s="11"/>
      <c r="JVL70" s="11"/>
      <c r="JVM70" s="11"/>
      <c r="JVN70" s="11"/>
      <c r="JVO70" s="11"/>
      <c r="JVP70" s="11"/>
      <c r="JVQ70" s="11"/>
      <c r="JVR70" s="11"/>
      <c r="JVS70" s="11"/>
      <c r="JVT70" s="11"/>
      <c r="JVU70" s="11"/>
      <c r="JVV70" s="11"/>
      <c r="JVW70" s="11"/>
      <c r="JVX70" s="11"/>
      <c r="JVY70" s="11"/>
      <c r="JVZ70" s="11"/>
      <c r="JWA70" s="11"/>
      <c r="JWB70" s="11"/>
      <c r="JWC70" s="11"/>
      <c r="JWD70" s="11"/>
      <c r="JWE70" s="11"/>
      <c r="JWF70" s="11"/>
      <c r="JWG70" s="11"/>
      <c r="JWH70" s="11"/>
      <c r="JWI70" s="11"/>
      <c r="JWJ70" s="11"/>
      <c r="JWK70" s="11"/>
      <c r="JWL70" s="11"/>
      <c r="JWM70" s="11"/>
      <c r="JWN70" s="11"/>
      <c r="JWO70" s="11"/>
      <c r="JWP70" s="11"/>
      <c r="JWQ70" s="11"/>
      <c r="JWR70" s="11"/>
      <c r="JWS70" s="11"/>
      <c r="JWT70" s="11"/>
      <c r="JWU70" s="11"/>
      <c r="JWV70" s="11"/>
      <c r="JWW70" s="11"/>
      <c r="JWX70" s="11"/>
      <c r="JWY70" s="11"/>
      <c r="JWZ70" s="11"/>
      <c r="JXA70" s="11"/>
      <c r="JXB70" s="11"/>
      <c r="JXC70" s="11"/>
      <c r="JXD70" s="11"/>
      <c r="JXE70" s="11"/>
      <c r="JXF70" s="11"/>
      <c r="JXG70" s="11"/>
      <c r="JXH70" s="11"/>
      <c r="JXI70" s="11"/>
      <c r="JXJ70" s="11"/>
      <c r="JXK70" s="11"/>
      <c r="JXL70" s="11"/>
      <c r="JXM70" s="11"/>
      <c r="JXN70" s="11"/>
      <c r="JXO70" s="11"/>
      <c r="JXP70" s="11"/>
      <c r="JXQ70" s="11"/>
      <c r="JXR70" s="11"/>
      <c r="JXS70" s="11"/>
      <c r="JXT70" s="11"/>
      <c r="JXU70" s="11"/>
      <c r="JXV70" s="11"/>
      <c r="JXW70" s="11"/>
      <c r="JXX70" s="11"/>
      <c r="JXY70" s="11"/>
      <c r="JXZ70" s="11"/>
      <c r="JYA70" s="11"/>
      <c r="JYB70" s="11"/>
      <c r="JYC70" s="11"/>
      <c r="JYD70" s="11"/>
      <c r="JYE70" s="11"/>
      <c r="JYF70" s="11"/>
      <c r="JYG70" s="11"/>
      <c r="JYH70" s="11"/>
      <c r="JYI70" s="11"/>
      <c r="JYJ70" s="11"/>
      <c r="JYK70" s="11"/>
      <c r="JYL70" s="11"/>
      <c r="JYM70" s="11"/>
      <c r="JYN70" s="11"/>
      <c r="JYO70" s="11"/>
      <c r="JYP70" s="11"/>
      <c r="JYQ70" s="11"/>
      <c r="JYR70" s="11"/>
      <c r="JYS70" s="11"/>
      <c r="JYT70" s="11"/>
      <c r="JYU70" s="11"/>
      <c r="JYV70" s="11"/>
      <c r="JYW70" s="11"/>
      <c r="JYX70" s="11"/>
      <c r="JYY70" s="11"/>
      <c r="JYZ70" s="11"/>
      <c r="JZA70" s="11"/>
      <c r="JZB70" s="11"/>
      <c r="JZC70" s="11"/>
      <c r="JZD70" s="11"/>
      <c r="JZE70" s="11"/>
      <c r="JZF70" s="11"/>
      <c r="JZG70" s="11"/>
      <c r="JZH70" s="11"/>
      <c r="JZI70" s="11"/>
      <c r="JZJ70" s="11"/>
      <c r="JZK70" s="11"/>
      <c r="JZL70" s="11"/>
      <c r="JZM70" s="11"/>
      <c r="JZN70" s="11"/>
      <c r="JZO70" s="11"/>
      <c r="JZP70" s="11"/>
      <c r="JZQ70" s="11"/>
      <c r="JZR70" s="11"/>
      <c r="JZS70" s="11"/>
      <c r="JZT70" s="11"/>
      <c r="JZU70" s="11"/>
      <c r="JZV70" s="11"/>
      <c r="JZW70" s="11"/>
      <c r="JZX70" s="11"/>
      <c r="JZY70" s="11"/>
      <c r="JZZ70" s="11"/>
      <c r="KAA70" s="11"/>
      <c r="KAB70" s="11"/>
      <c r="KAC70" s="11"/>
      <c r="KAD70" s="11"/>
      <c r="KAE70" s="11"/>
      <c r="KAF70" s="11"/>
      <c r="KAG70" s="11"/>
      <c r="KAH70" s="11"/>
      <c r="KAI70" s="11"/>
      <c r="KAJ70" s="11"/>
      <c r="KAK70" s="11"/>
      <c r="KAL70" s="11"/>
      <c r="KAM70" s="11"/>
      <c r="KAN70" s="11"/>
      <c r="KAO70" s="11"/>
      <c r="KAP70" s="11"/>
      <c r="KAQ70" s="11"/>
      <c r="KAR70" s="11"/>
      <c r="KAS70" s="11"/>
      <c r="KAT70" s="11"/>
      <c r="KAU70" s="11"/>
      <c r="KAV70" s="11"/>
      <c r="KAW70" s="11"/>
      <c r="KAX70" s="11"/>
      <c r="KAY70" s="11"/>
      <c r="KAZ70" s="11"/>
      <c r="KBA70" s="11"/>
      <c r="KBB70" s="11"/>
      <c r="KBC70" s="11"/>
      <c r="KBD70" s="11"/>
      <c r="KBE70" s="11"/>
      <c r="KBF70" s="11"/>
      <c r="KBG70" s="11"/>
      <c r="KBH70" s="11"/>
      <c r="KBI70" s="11"/>
      <c r="KBJ70" s="11"/>
      <c r="KBK70" s="11"/>
      <c r="KBL70" s="11"/>
      <c r="KBM70" s="11"/>
      <c r="KBN70" s="11"/>
      <c r="KBO70" s="11"/>
      <c r="KBP70" s="11"/>
      <c r="KBQ70" s="11"/>
      <c r="KBR70" s="11"/>
      <c r="KBS70" s="11"/>
      <c r="KBT70" s="11"/>
      <c r="KBU70" s="11"/>
      <c r="KBV70" s="11"/>
      <c r="KBW70" s="11"/>
      <c r="KBX70" s="11"/>
      <c r="KBY70" s="11"/>
      <c r="KBZ70" s="11"/>
      <c r="KCA70" s="11"/>
      <c r="KCB70" s="11"/>
      <c r="KCC70" s="11"/>
      <c r="KCD70" s="11"/>
      <c r="KCE70" s="11"/>
      <c r="KCF70" s="11"/>
      <c r="KCG70" s="11"/>
      <c r="KCH70" s="11"/>
      <c r="KCI70" s="11"/>
      <c r="KCJ70" s="11"/>
      <c r="KCK70" s="11"/>
      <c r="KCL70" s="11"/>
      <c r="KCM70" s="11"/>
      <c r="KCN70" s="11"/>
      <c r="KCO70" s="11"/>
      <c r="KCP70" s="11"/>
      <c r="KCQ70" s="11"/>
      <c r="KCR70" s="11"/>
      <c r="KCS70" s="11"/>
      <c r="KCT70" s="11"/>
      <c r="KCU70" s="11"/>
      <c r="KCV70" s="11"/>
      <c r="KCW70" s="11"/>
      <c r="KCX70" s="11"/>
      <c r="KCY70" s="11"/>
      <c r="KCZ70" s="11"/>
      <c r="KDA70" s="11"/>
      <c r="KDB70" s="11"/>
      <c r="KDC70" s="11"/>
      <c r="KDD70" s="11"/>
      <c r="KDE70" s="11"/>
      <c r="KDF70" s="11"/>
      <c r="KDG70" s="11"/>
      <c r="KDH70" s="11"/>
      <c r="KDI70" s="11"/>
      <c r="KDJ70" s="11"/>
      <c r="KDK70" s="11"/>
      <c r="KDL70" s="11"/>
      <c r="KDM70" s="11"/>
      <c r="KDN70" s="11"/>
      <c r="KDO70" s="11"/>
      <c r="KDP70" s="11"/>
      <c r="KDQ70" s="11"/>
      <c r="KDR70" s="11"/>
      <c r="KDS70" s="11"/>
      <c r="KDT70" s="11"/>
      <c r="KDU70" s="11"/>
      <c r="KDV70" s="11"/>
      <c r="KDW70" s="11"/>
      <c r="KDX70" s="11"/>
      <c r="KDY70" s="11"/>
      <c r="KDZ70" s="11"/>
      <c r="KEA70" s="11"/>
      <c r="KEB70" s="11"/>
      <c r="KEC70" s="11"/>
      <c r="KED70" s="11"/>
      <c r="KEE70" s="11"/>
      <c r="KEF70" s="11"/>
      <c r="KEG70" s="11"/>
      <c r="KEH70" s="11"/>
      <c r="KEI70" s="11"/>
      <c r="KEJ70" s="11"/>
      <c r="KEK70" s="11"/>
      <c r="KEL70" s="11"/>
      <c r="KEM70" s="11"/>
      <c r="KEN70" s="11"/>
      <c r="KEO70" s="11"/>
      <c r="KEP70" s="11"/>
      <c r="KEQ70" s="11"/>
      <c r="KER70" s="11"/>
      <c r="KES70" s="11"/>
      <c r="KET70" s="11"/>
      <c r="KEU70" s="11"/>
      <c r="KEV70" s="11"/>
      <c r="KEW70" s="11"/>
      <c r="KEX70" s="11"/>
      <c r="KEY70" s="11"/>
      <c r="KEZ70" s="11"/>
      <c r="KFA70" s="11"/>
      <c r="KFB70" s="11"/>
      <c r="KFC70" s="11"/>
      <c r="KFD70" s="11"/>
      <c r="KFE70" s="11"/>
      <c r="KFF70" s="11"/>
      <c r="KFG70" s="11"/>
      <c r="KFH70" s="11"/>
      <c r="KFI70" s="11"/>
      <c r="KFJ70" s="11"/>
      <c r="KFK70" s="11"/>
      <c r="KFL70" s="11"/>
      <c r="KFM70" s="11"/>
      <c r="KFN70" s="11"/>
      <c r="KFO70" s="11"/>
      <c r="KFP70" s="11"/>
      <c r="KFQ70" s="11"/>
      <c r="KFR70" s="11"/>
      <c r="KFS70" s="11"/>
      <c r="KFT70" s="11"/>
      <c r="KFU70" s="11"/>
      <c r="KFV70" s="11"/>
      <c r="KFW70" s="11"/>
      <c r="KFX70" s="11"/>
      <c r="KFY70" s="11"/>
      <c r="KFZ70" s="11"/>
      <c r="KGA70" s="11"/>
      <c r="KGB70" s="11"/>
      <c r="KGC70" s="11"/>
      <c r="KGD70" s="11"/>
      <c r="KGE70" s="11"/>
      <c r="KGF70" s="11"/>
      <c r="KGG70" s="11"/>
      <c r="KGH70" s="11"/>
      <c r="KGI70" s="11"/>
      <c r="KGJ70" s="11"/>
      <c r="KGK70" s="11"/>
      <c r="KGL70" s="11"/>
      <c r="KGM70" s="11"/>
      <c r="KGN70" s="11"/>
      <c r="KGO70" s="11"/>
      <c r="KGP70" s="11"/>
      <c r="KGQ70" s="11"/>
      <c r="KGR70" s="11"/>
      <c r="KGS70" s="11"/>
      <c r="KGT70" s="11"/>
      <c r="KGU70" s="11"/>
      <c r="KGV70" s="11"/>
      <c r="KGW70" s="11"/>
      <c r="KGX70" s="11"/>
      <c r="KGY70" s="11"/>
      <c r="KGZ70" s="11"/>
      <c r="KHA70" s="11"/>
      <c r="KHB70" s="11"/>
      <c r="KHC70" s="11"/>
      <c r="KHD70" s="11"/>
      <c r="KHE70" s="11"/>
      <c r="KHF70" s="11"/>
      <c r="KHG70" s="11"/>
      <c r="KHH70" s="11"/>
      <c r="KHI70" s="11"/>
      <c r="KHJ70" s="11"/>
      <c r="KHK70" s="11"/>
      <c r="KHL70" s="11"/>
      <c r="KHM70" s="11"/>
      <c r="KHN70" s="11"/>
      <c r="KHO70" s="11"/>
      <c r="KHP70" s="11"/>
      <c r="KHQ70" s="11"/>
      <c r="KHR70" s="11"/>
      <c r="KHS70" s="11"/>
      <c r="KHT70" s="11"/>
      <c r="KHU70" s="11"/>
      <c r="KHV70" s="11"/>
      <c r="KHW70" s="11"/>
      <c r="KHX70" s="11"/>
      <c r="KHY70" s="11"/>
      <c r="KHZ70" s="11"/>
      <c r="KIA70" s="11"/>
      <c r="KIB70" s="11"/>
      <c r="KIC70" s="11"/>
      <c r="KID70" s="11"/>
      <c r="KIE70" s="11"/>
      <c r="KIF70" s="11"/>
      <c r="KIG70" s="11"/>
      <c r="KIH70" s="11"/>
      <c r="KII70" s="11"/>
      <c r="KIJ70" s="11"/>
      <c r="KIK70" s="11"/>
      <c r="KIL70" s="11"/>
      <c r="KIM70" s="11"/>
      <c r="KIN70" s="11"/>
      <c r="KIO70" s="11"/>
      <c r="KIP70" s="11"/>
      <c r="KIQ70" s="11"/>
      <c r="KIR70" s="11"/>
      <c r="KIS70" s="11"/>
      <c r="KIT70" s="11"/>
      <c r="KIU70" s="11"/>
      <c r="KIV70" s="11"/>
      <c r="KIW70" s="11"/>
      <c r="KIX70" s="11"/>
      <c r="KIY70" s="11"/>
      <c r="KIZ70" s="11"/>
      <c r="KJA70" s="11"/>
      <c r="KJB70" s="11"/>
      <c r="KJC70" s="11"/>
      <c r="KJD70" s="11"/>
      <c r="KJE70" s="11"/>
      <c r="KJF70" s="11"/>
      <c r="KJG70" s="11"/>
      <c r="KJH70" s="11"/>
      <c r="KJI70" s="11"/>
      <c r="KJJ70" s="11"/>
      <c r="KJK70" s="11"/>
      <c r="KJL70" s="11"/>
      <c r="KJM70" s="11"/>
      <c r="KJN70" s="11"/>
      <c r="KJO70" s="11"/>
      <c r="KJP70" s="11"/>
      <c r="KJQ70" s="11"/>
      <c r="KJR70" s="11"/>
      <c r="KJS70" s="11"/>
      <c r="KJT70" s="11"/>
      <c r="KJU70" s="11"/>
      <c r="KJV70" s="11"/>
      <c r="KJW70" s="11"/>
      <c r="KJX70" s="11"/>
      <c r="KJY70" s="11"/>
      <c r="KJZ70" s="11"/>
      <c r="KKA70" s="11"/>
      <c r="KKB70" s="11"/>
      <c r="KKC70" s="11"/>
      <c r="KKD70" s="11"/>
      <c r="KKE70" s="11"/>
      <c r="KKF70" s="11"/>
      <c r="KKG70" s="11"/>
      <c r="KKH70" s="11"/>
      <c r="KKI70" s="11"/>
      <c r="KKJ70" s="11"/>
      <c r="KKK70" s="11"/>
      <c r="KKL70" s="11"/>
      <c r="KKM70" s="11"/>
      <c r="KKN70" s="11"/>
      <c r="KKO70" s="11"/>
      <c r="KKP70" s="11"/>
      <c r="KKQ70" s="11"/>
      <c r="KKR70" s="11"/>
      <c r="KKS70" s="11"/>
      <c r="KKT70" s="11"/>
      <c r="KKU70" s="11"/>
      <c r="KKV70" s="11"/>
      <c r="KKW70" s="11"/>
      <c r="KKX70" s="11"/>
      <c r="KKY70" s="11"/>
      <c r="KKZ70" s="11"/>
      <c r="KLA70" s="11"/>
      <c r="KLB70" s="11"/>
      <c r="KLC70" s="11"/>
      <c r="KLD70" s="11"/>
      <c r="KLE70" s="11"/>
      <c r="KLF70" s="11"/>
      <c r="KLG70" s="11"/>
      <c r="KLH70" s="11"/>
      <c r="KLI70" s="11"/>
      <c r="KLJ70" s="11"/>
      <c r="KLK70" s="11"/>
      <c r="KLL70" s="11"/>
      <c r="KLM70" s="11"/>
      <c r="KLN70" s="11"/>
      <c r="KLO70" s="11"/>
      <c r="KLP70" s="11"/>
      <c r="KLQ70" s="11"/>
      <c r="KLR70" s="11"/>
      <c r="KLS70" s="11"/>
      <c r="KLT70" s="11"/>
      <c r="KLU70" s="11"/>
      <c r="KLV70" s="11"/>
      <c r="KLW70" s="11"/>
      <c r="KLX70" s="11"/>
      <c r="KLY70" s="11"/>
      <c r="KLZ70" s="11"/>
      <c r="KMA70" s="11"/>
      <c r="KMB70" s="11"/>
      <c r="KMC70" s="11"/>
      <c r="KMD70" s="11"/>
      <c r="KME70" s="11"/>
      <c r="KMF70" s="11"/>
      <c r="KMG70" s="11"/>
      <c r="KMH70" s="11"/>
      <c r="KMI70" s="11"/>
      <c r="KMJ70" s="11"/>
      <c r="KMK70" s="11"/>
      <c r="KML70" s="11"/>
      <c r="KMM70" s="11"/>
      <c r="KMN70" s="11"/>
      <c r="KMO70" s="11"/>
      <c r="KMP70" s="11"/>
      <c r="KMQ70" s="11"/>
      <c r="KMR70" s="11"/>
      <c r="KMS70" s="11"/>
      <c r="KMT70" s="11"/>
      <c r="KMU70" s="11"/>
      <c r="KMV70" s="11"/>
      <c r="KMW70" s="11"/>
      <c r="KMX70" s="11"/>
      <c r="KMY70" s="11"/>
      <c r="KMZ70" s="11"/>
      <c r="KNA70" s="11"/>
      <c r="KNB70" s="11"/>
      <c r="KNC70" s="11"/>
      <c r="KND70" s="11"/>
      <c r="KNE70" s="11"/>
      <c r="KNF70" s="11"/>
      <c r="KNG70" s="11"/>
      <c r="KNH70" s="11"/>
      <c r="KNI70" s="11"/>
      <c r="KNJ70" s="11"/>
      <c r="KNK70" s="11"/>
      <c r="KNL70" s="11"/>
      <c r="KNM70" s="11"/>
      <c r="KNN70" s="11"/>
      <c r="KNO70" s="11"/>
      <c r="KNP70" s="11"/>
      <c r="KNQ70" s="11"/>
      <c r="KNR70" s="11"/>
      <c r="KNS70" s="11"/>
      <c r="KNT70" s="11"/>
      <c r="KNU70" s="11"/>
      <c r="KNV70" s="11"/>
      <c r="KNW70" s="11"/>
      <c r="KNX70" s="11"/>
      <c r="KNY70" s="11"/>
      <c r="KNZ70" s="11"/>
      <c r="KOA70" s="11"/>
      <c r="KOB70" s="11"/>
      <c r="KOC70" s="11"/>
      <c r="KOD70" s="11"/>
      <c r="KOE70" s="11"/>
      <c r="KOF70" s="11"/>
      <c r="KOG70" s="11"/>
      <c r="KOH70" s="11"/>
      <c r="KOI70" s="11"/>
      <c r="KOJ70" s="11"/>
      <c r="KOK70" s="11"/>
      <c r="KOL70" s="11"/>
      <c r="KOM70" s="11"/>
      <c r="KON70" s="11"/>
      <c r="KOO70" s="11"/>
      <c r="KOP70" s="11"/>
      <c r="KOQ70" s="11"/>
      <c r="KOR70" s="11"/>
      <c r="KOS70" s="11"/>
      <c r="KOT70" s="11"/>
      <c r="KOU70" s="11"/>
      <c r="KOV70" s="11"/>
      <c r="KOW70" s="11"/>
      <c r="KOX70" s="11"/>
      <c r="KOY70" s="11"/>
      <c r="KOZ70" s="11"/>
      <c r="KPA70" s="11"/>
      <c r="KPB70" s="11"/>
      <c r="KPC70" s="11"/>
      <c r="KPD70" s="11"/>
      <c r="KPE70" s="11"/>
      <c r="KPF70" s="11"/>
      <c r="KPG70" s="11"/>
      <c r="KPH70" s="11"/>
      <c r="KPI70" s="11"/>
      <c r="KPJ70" s="11"/>
      <c r="KPK70" s="11"/>
      <c r="KPL70" s="11"/>
      <c r="KPM70" s="11"/>
      <c r="KPN70" s="11"/>
      <c r="KPO70" s="11"/>
      <c r="KPP70" s="11"/>
      <c r="KPQ70" s="11"/>
      <c r="KPR70" s="11"/>
      <c r="KPS70" s="11"/>
      <c r="KPT70" s="11"/>
      <c r="KPU70" s="11"/>
      <c r="KPV70" s="11"/>
      <c r="KPW70" s="11"/>
      <c r="KPX70" s="11"/>
      <c r="KPY70" s="11"/>
      <c r="KPZ70" s="11"/>
      <c r="KQA70" s="11"/>
      <c r="KQB70" s="11"/>
      <c r="KQC70" s="11"/>
      <c r="KQD70" s="11"/>
      <c r="KQE70" s="11"/>
      <c r="KQF70" s="11"/>
      <c r="KQG70" s="11"/>
      <c r="KQH70" s="11"/>
      <c r="KQI70" s="11"/>
      <c r="KQJ70" s="11"/>
      <c r="KQK70" s="11"/>
      <c r="KQL70" s="11"/>
      <c r="KQM70" s="11"/>
      <c r="KQN70" s="11"/>
      <c r="KQO70" s="11"/>
      <c r="KQP70" s="11"/>
      <c r="KQQ70" s="11"/>
      <c r="KQR70" s="11"/>
      <c r="KQS70" s="11"/>
      <c r="KQT70" s="11"/>
      <c r="KQU70" s="11"/>
      <c r="KQV70" s="11"/>
      <c r="KQW70" s="11"/>
      <c r="KQX70" s="11"/>
      <c r="KQY70" s="11"/>
      <c r="KQZ70" s="11"/>
      <c r="KRA70" s="11"/>
      <c r="KRB70" s="11"/>
      <c r="KRC70" s="11"/>
      <c r="KRD70" s="11"/>
      <c r="KRE70" s="11"/>
      <c r="KRF70" s="11"/>
      <c r="KRG70" s="11"/>
      <c r="KRH70" s="11"/>
      <c r="KRI70" s="11"/>
      <c r="KRJ70" s="11"/>
      <c r="KRK70" s="11"/>
      <c r="KRL70" s="11"/>
      <c r="KRM70" s="11"/>
      <c r="KRN70" s="11"/>
      <c r="KRO70" s="11"/>
      <c r="KRP70" s="11"/>
      <c r="KRQ70" s="11"/>
      <c r="KRR70" s="11"/>
      <c r="KRS70" s="11"/>
      <c r="KRT70" s="11"/>
      <c r="KRU70" s="11"/>
      <c r="KRV70" s="11"/>
      <c r="KRW70" s="11"/>
      <c r="KRX70" s="11"/>
      <c r="KRY70" s="11"/>
      <c r="KRZ70" s="11"/>
      <c r="KSA70" s="11"/>
      <c r="KSB70" s="11"/>
      <c r="KSC70" s="11"/>
      <c r="KSD70" s="11"/>
      <c r="KSE70" s="11"/>
      <c r="KSF70" s="11"/>
      <c r="KSG70" s="11"/>
      <c r="KSH70" s="11"/>
      <c r="KSI70" s="11"/>
      <c r="KSJ70" s="11"/>
      <c r="KSK70" s="11"/>
      <c r="KSL70" s="11"/>
      <c r="KSM70" s="11"/>
      <c r="KSN70" s="11"/>
      <c r="KSO70" s="11"/>
      <c r="KSP70" s="11"/>
      <c r="KSQ70" s="11"/>
      <c r="KSR70" s="11"/>
      <c r="KSS70" s="11"/>
      <c r="KST70" s="11"/>
      <c r="KSU70" s="11"/>
      <c r="KSV70" s="11"/>
      <c r="KSW70" s="11"/>
      <c r="KSX70" s="11"/>
      <c r="KSY70" s="11"/>
      <c r="KSZ70" s="11"/>
      <c r="KTA70" s="11"/>
      <c r="KTB70" s="11"/>
      <c r="KTC70" s="11"/>
      <c r="KTD70" s="11"/>
      <c r="KTE70" s="11"/>
      <c r="KTF70" s="11"/>
      <c r="KTG70" s="11"/>
      <c r="KTH70" s="11"/>
      <c r="KTI70" s="11"/>
      <c r="KTJ70" s="11"/>
      <c r="KTK70" s="11"/>
      <c r="KTL70" s="11"/>
      <c r="KTM70" s="11"/>
      <c r="KTN70" s="11"/>
      <c r="KTO70" s="11"/>
      <c r="KTP70" s="11"/>
      <c r="KTQ70" s="11"/>
      <c r="KTR70" s="11"/>
      <c r="KTS70" s="11"/>
      <c r="KTT70" s="11"/>
      <c r="KTU70" s="11"/>
      <c r="KTV70" s="11"/>
      <c r="KTW70" s="11"/>
      <c r="KTX70" s="11"/>
      <c r="KTY70" s="11"/>
      <c r="KTZ70" s="11"/>
      <c r="KUA70" s="11"/>
      <c r="KUB70" s="11"/>
      <c r="KUC70" s="11"/>
      <c r="KUD70" s="11"/>
      <c r="KUE70" s="11"/>
      <c r="KUF70" s="11"/>
      <c r="KUG70" s="11"/>
      <c r="KUH70" s="11"/>
      <c r="KUI70" s="11"/>
      <c r="KUJ70" s="11"/>
      <c r="KUK70" s="11"/>
      <c r="KUL70" s="11"/>
      <c r="KUM70" s="11"/>
      <c r="KUN70" s="11"/>
      <c r="KUO70" s="11"/>
      <c r="KUP70" s="11"/>
      <c r="KUQ70" s="11"/>
      <c r="KUR70" s="11"/>
      <c r="KUS70" s="11"/>
      <c r="KUT70" s="11"/>
      <c r="KUU70" s="11"/>
      <c r="KUV70" s="11"/>
      <c r="KUW70" s="11"/>
      <c r="KUX70" s="11"/>
      <c r="KUY70" s="11"/>
      <c r="KUZ70" s="11"/>
      <c r="KVA70" s="11"/>
      <c r="KVB70" s="11"/>
      <c r="KVC70" s="11"/>
      <c r="KVD70" s="11"/>
      <c r="KVE70" s="11"/>
      <c r="KVF70" s="11"/>
      <c r="KVG70" s="11"/>
      <c r="KVH70" s="11"/>
      <c r="KVI70" s="11"/>
      <c r="KVJ70" s="11"/>
      <c r="KVK70" s="11"/>
      <c r="KVL70" s="11"/>
      <c r="KVM70" s="11"/>
      <c r="KVN70" s="11"/>
      <c r="KVO70" s="11"/>
      <c r="KVP70" s="11"/>
      <c r="KVQ70" s="11"/>
      <c r="KVR70" s="11"/>
      <c r="KVS70" s="11"/>
      <c r="KVT70" s="11"/>
      <c r="KVU70" s="11"/>
      <c r="KVV70" s="11"/>
      <c r="KVW70" s="11"/>
      <c r="KVX70" s="11"/>
      <c r="KVY70" s="11"/>
      <c r="KVZ70" s="11"/>
      <c r="KWA70" s="11"/>
      <c r="KWB70" s="11"/>
      <c r="KWC70" s="11"/>
      <c r="KWD70" s="11"/>
      <c r="KWE70" s="11"/>
      <c r="KWF70" s="11"/>
      <c r="KWG70" s="11"/>
      <c r="KWH70" s="11"/>
      <c r="KWI70" s="11"/>
      <c r="KWJ70" s="11"/>
      <c r="KWK70" s="11"/>
      <c r="KWL70" s="11"/>
      <c r="KWM70" s="11"/>
      <c r="KWN70" s="11"/>
      <c r="KWO70" s="11"/>
      <c r="KWP70" s="11"/>
      <c r="KWQ70" s="11"/>
      <c r="KWR70" s="11"/>
      <c r="KWS70" s="11"/>
      <c r="KWT70" s="11"/>
      <c r="KWU70" s="11"/>
      <c r="KWV70" s="11"/>
      <c r="KWW70" s="11"/>
      <c r="KWX70" s="11"/>
      <c r="KWY70" s="11"/>
      <c r="KWZ70" s="11"/>
      <c r="KXA70" s="11"/>
      <c r="KXB70" s="11"/>
      <c r="KXC70" s="11"/>
      <c r="KXD70" s="11"/>
      <c r="KXE70" s="11"/>
      <c r="KXF70" s="11"/>
      <c r="KXG70" s="11"/>
      <c r="KXH70" s="11"/>
      <c r="KXI70" s="11"/>
      <c r="KXJ70" s="11"/>
      <c r="KXK70" s="11"/>
      <c r="KXL70" s="11"/>
      <c r="KXM70" s="11"/>
      <c r="KXN70" s="11"/>
      <c r="KXO70" s="11"/>
      <c r="KXP70" s="11"/>
      <c r="KXQ70" s="11"/>
      <c r="KXR70" s="11"/>
      <c r="KXS70" s="11"/>
      <c r="KXT70" s="11"/>
      <c r="KXU70" s="11"/>
      <c r="KXV70" s="11"/>
      <c r="KXW70" s="11"/>
      <c r="KXX70" s="11"/>
      <c r="KXY70" s="11"/>
      <c r="KXZ70" s="11"/>
      <c r="KYA70" s="11"/>
      <c r="KYB70" s="11"/>
      <c r="KYC70" s="11"/>
      <c r="KYD70" s="11"/>
      <c r="KYE70" s="11"/>
      <c r="KYF70" s="11"/>
      <c r="KYG70" s="11"/>
      <c r="KYH70" s="11"/>
      <c r="KYI70" s="11"/>
      <c r="KYJ70" s="11"/>
      <c r="KYK70" s="11"/>
      <c r="KYL70" s="11"/>
      <c r="KYM70" s="11"/>
      <c r="KYN70" s="11"/>
      <c r="KYO70" s="11"/>
      <c r="KYP70" s="11"/>
      <c r="KYQ70" s="11"/>
      <c r="KYR70" s="11"/>
      <c r="KYS70" s="11"/>
      <c r="KYT70" s="11"/>
      <c r="KYU70" s="11"/>
      <c r="KYV70" s="11"/>
      <c r="KYW70" s="11"/>
      <c r="KYX70" s="11"/>
      <c r="KYY70" s="11"/>
      <c r="KYZ70" s="11"/>
      <c r="KZA70" s="11"/>
      <c r="KZB70" s="11"/>
      <c r="KZC70" s="11"/>
      <c r="KZD70" s="11"/>
      <c r="KZE70" s="11"/>
      <c r="KZF70" s="11"/>
      <c r="KZG70" s="11"/>
      <c r="KZH70" s="11"/>
      <c r="KZI70" s="11"/>
      <c r="KZJ70" s="11"/>
      <c r="KZK70" s="11"/>
      <c r="KZL70" s="11"/>
      <c r="KZM70" s="11"/>
      <c r="KZN70" s="11"/>
      <c r="KZO70" s="11"/>
      <c r="KZP70" s="11"/>
      <c r="KZQ70" s="11"/>
      <c r="KZR70" s="11"/>
      <c r="KZS70" s="11"/>
      <c r="KZT70" s="11"/>
      <c r="KZU70" s="11"/>
      <c r="KZV70" s="11"/>
      <c r="KZW70" s="11"/>
      <c r="KZX70" s="11"/>
      <c r="KZY70" s="11"/>
      <c r="KZZ70" s="11"/>
      <c r="LAA70" s="11"/>
      <c r="LAB70" s="11"/>
      <c r="LAC70" s="11"/>
      <c r="LAD70" s="11"/>
      <c r="LAE70" s="11"/>
      <c r="LAF70" s="11"/>
      <c r="LAG70" s="11"/>
      <c r="LAH70" s="11"/>
      <c r="LAI70" s="11"/>
      <c r="LAJ70" s="11"/>
      <c r="LAK70" s="11"/>
      <c r="LAL70" s="11"/>
      <c r="LAM70" s="11"/>
      <c r="LAN70" s="11"/>
      <c r="LAO70" s="11"/>
      <c r="LAP70" s="11"/>
      <c r="LAQ70" s="11"/>
      <c r="LAR70" s="11"/>
      <c r="LAS70" s="11"/>
      <c r="LAT70" s="11"/>
      <c r="LAU70" s="11"/>
      <c r="LAV70" s="11"/>
      <c r="LAW70" s="11"/>
      <c r="LAX70" s="11"/>
      <c r="LAY70" s="11"/>
      <c r="LAZ70" s="11"/>
      <c r="LBA70" s="11"/>
      <c r="LBB70" s="11"/>
      <c r="LBC70" s="11"/>
      <c r="LBD70" s="11"/>
      <c r="LBE70" s="11"/>
      <c r="LBF70" s="11"/>
      <c r="LBG70" s="11"/>
      <c r="LBH70" s="11"/>
      <c r="LBI70" s="11"/>
      <c r="LBJ70" s="11"/>
      <c r="LBK70" s="11"/>
      <c r="LBL70" s="11"/>
      <c r="LBM70" s="11"/>
      <c r="LBN70" s="11"/>
      <c r="LBO70" s="11"/>
      <c r="LBP70" s="11"/>
      <c r="LBQ70" s="11"/>
      <c r="LBR70" s="11"/>
      <c r="LBS70" s="11"/>
      <c r="LBT70" s="11"/>
      <c r="LBU70" s="11"/>
      <c r="LBV70" s="11"/>
      <c r="LBW70" s="11"/>
      <c r="LBX70" s="11"/>
      <c r="LBY70" s="11"/>
      <c r="LBZ70" s="11"/>
      <c r="LCA70" s="11"/>
      <c r="LCB70" s="11"/>
      <c r="LCC70" s="11"/>
      <c r="LCD70" s="11"/>
      <c r="LCE70" s="11"/>
      <c r="LCF70" s="11"/>
      <c r="LCG70" s="11"/>
      <c r="LCH70" s="11"/>
      <c r="LCI70" s="11"/>
      <c r="LCJ70" s="11"/>
      <c r="LCK70" s="11"/>
      <c r="LCL70" s="11"/>
      <c r="LCM70" s="11"/>
      <c r="LCN70" s="11"/>
      <c r="LCO70" s="11"/>
      <c r="LCP70" s="11"/>
      <c r="LCQ70" s="11"/>
      <c r="LCR70" s="11"/>
      <c r="LCS70" s="11"/>
      <c r="LCT70" s="11"/>
      <c r="LCU70" s="11"/>
      <c r="LCV70" s="11"/>
      <c r="LCW70" s="11"/>
      <c r="LCX70" s="11"/>
      <c r="LCY70" s="11"/>
      <c r="LCZ70" s="11"/>
      <c r="LDA70" s="11"/>
      <c r="LDB70" s="11"/>
      <c r="LDC70" s="11"/>
      <c r="LDD70" s="11"/>
      <c r="LDE70" s="11"/>
      <c r="LDF70" s="11"/>
      <c r="LDG70" s="11"/>
      <c r="LDH70" s="11"/>
      <c r="LDI70" s="11"/>
      <c r="LDJ70" s="11"/>
      <c r="LDK70" s="11"/>
      <c r="LDL70" s="11"/>
      <c r="LDM70" s="11"/>
      <c r="LDN70" s="11"/>
      <c r="LDO70" s="11"/>
      <c r="LDP70" s="11"/>
      <c r="LDQ70" s="11"/>
      <c r="LDR70" s="11"/>
      <c r="LDS70" s="11"/>
      <c r="LDT70" s="11"/>
      <c r="LDU70" s="11"/>
      <c r="LDV70" s="11"/>
      <c r="LDW70" s="11"/>
      <c r="LDX70" s="11"/>
      <c r="LDY70" s="11"/>
      <c r="LDZ70" s="11"/>
      <c r="LEA70" s="11"/>
      <c r="LEB70" s="11"/>
      <c r="LEC70" s="11"/>
      <c r="LED70" s="11"/>
      <c r="LEE70" s="11"/>
      <c r="LEF70" s="11"/>
      <c r="LEG70" s="11"/>
      <c r="LEH70" s="11"/>
      <c r="LEI70" s="11"/>
      <c r="LEJ70" s="11"/>
      <c r="LEK70" s="11"/>
      <c r="LEL70" s="11"/>
      <c r="LEM70" s="11"/>
      <c r="LEN70" s="11"/>
      <c r="LEO70" s="11"/>
      <c r="LEP70" s="11"/>
      <c r="LEQ70" s="11"/>
      <c r="LER70" s="11"/>
      <c r="LES70" s="11"/>
      <c r="LET70" s="11"/>
      <c r="LEU70" s="11"/>
      <c r="LEV70" s="11"/>
      <c r="LEW70" s="11"/>
      <c r="LEX70" s="11"/>
      <c r="LEY70" s="11"/>
      <c r="LEZ70" s="11"/>
      <c r="LFA70" s="11"/>
      <c r="LFB70" s="11"/>
      <c r="LFC70" s="11"/>
      <c r="LFD70" s="11"/>
      <c r="LFE70" s="11"/>
      <c r="LFF70" s="11"/>
      <c r="LFG70" s="11"/>
      <c r="LFH70" s="11"/>
      <c r="LFI70" s="11"/>
      <c r="LFJ70" s="11"/>
      <c r="LFK70" s="11"/>
      <c r="LFL70" s="11"/>
      <c r="LFM70" s="11"/>
      <c r="LFN70" s="11"/>
      <c r="LFO70" s="11"/>
      <c r="LFP70" s="11"/>
      <c r="LFQ70" s="11"/>
      <c r="LFR70" s="11"/>
      <c r="LFS70" s="11"/>
      <c r="LFT70" s="11"/>
      <c r="LFU70" s="11"/>
      <c r="LFV70" s="11"/>
      <c r="LFW70" s="11"/>
      <c r="LFX70" s="11"/>
      <c r="LFY70" s="11"/>
      <c r="LFZ70" s="11"/>
      <c r="LGA70" s="11"/>
      <c r="LGB70" s="11"/>
      <c r="LGC70" s="11"/>
      <c r="LGD70" s="11"/>
      <c r="LGE70" s="11"/>
      <c r="LGF70" s="11"/>
      <c r="LGG70" s="11"/>
      <c r="LGH70" s="11"/>
      <c r="LGI70" s="11"/>
      <c r="LGJ70" s="11"/>
      <c r="LGK70" s="11"/>
      <c r="LGL70" s="11"/>
      <c r="LGM70" s="11"/>
      <c r="LGN70" s="11"/>
      <c r="LGO70" s="11"/>
      <c r="LGP70" s="11"/>
      <c r="LGQ70" s="11"/>
      <c r="LGR70" s="11"/>
      <c r="LGS70" s="11"/>
      <c r="LGT70" s="11"/>
      <c r="LGU70" s="11"/>
      <c r="LGV70" s="11"/>
      <c r="LGW70" s="11"/>
      <c r="LGX70" s="11"/>
      <c r="LGY70" s="11"/>
      <c r="LGZ70" s="11"/>
      <c r="LHA70" s="11"/>
      <c r="LHB70" s="11"/>
      <c r="LHC70" s="11"/>
      <c r="LHD70" s="11"/>
      <c r="LHE70" s="11"/>
      <c r="LHF70" s="11"/>
      <c r="LHG70" s="11"/>
      <c r="LHH70" s="11"/>
      <c r="LHI70" s="11"/>
      <c r="LHJ70" s="11"/>
      <c r="LHK70" s="11"/>
      <c r="LHL70" s="11"/>
      <c r="LHM70" s="11"/>
      <c r="LHN70" s="11"/>
      <c r="LHO70" s="11"/>
      <c r="LHP70" s="11"/>
      <c r="LHQ70" s="11"/>
      <c r="LHR70" s="11"/>
      <c r="LHS70" s="11"/>
      <c r="LHT70" s="11"/>
      <c r="LHU70" s="11"/>
      <c r="LHV70" s="11"/>
      <c r="LHW70" s="11"/>
      <c r="LHX70" s="11"/>
      <c r="LHY70" s="11"/>
      <c r="LHZ70" s="11"/>
      <c r="LIA70" s="11"/>
      <c r="LIB70" s="11"/>
      <c r="LIC70" s="11"/>
      <c r="LID70" s="11"/>
      <c r="LIE70" s="11"/>
      <c r="LIF70" s="11"/>
      <c r="LIG70" s="11"/>
      <c r="LIH70" s="11"/>
      <c r="LII70" s="11"/>
      <c r="LIJ70" s="11"/>
      <c r="LIK70" s="11"/>
      <c r="LIL70" s="11"/>
      <c r="LIM70" s="11"/>
      <c r="LIN70" s="11"/>
      <c r="LIO70" s="11"/>
      <c r="LIP70" s="11"/>
      <c r="LIQ70" s="11"/>
      <c r="LIR70" s="11"/>
      <c r="LIS70" s="11"/>
      <c r="LIT70" s="11"/>
      <c r="LIU70" s="11"/>
      <c r="LIV70" s="11"/>
      <c r="LIW70" s="11"/>
      <c r="LIX70" s="11"/>
      <c r="LIY70" s="11"/>
      <c r="LIZ70" s="11"/>
      <c r="LJA70" s="11"/>
      <c r="LJB70" s="11"/>
      <c r="LJC70" s="11"/>
      <c r="LJD70" s="11"/>
      <c r="LJE70" s="11"/>
      <c r="LJF70" s="11"/>
      <c r="LJG70" s="11"/>
      <c r="LJH70" s="11"/>
      <c r="LJI70" s="11"/>
      <c r="LJJ70" s="11"/>
      <c r="LJK70" s="11"/>
      <c r="LJL70" s="11"/>
      <c r="LJM70" s="11"/>
      <c r="LJN70" s="11"/>
      <c r="LJO70" s="11"/>
      <c r="LJP70" s="11"/>
      <c r="LJQ70" s="11"/>
      <c r="LJR70" s="11"/>
      <c r="LJS70" s="11"/>
      <c r="LJT70" s="11"/>
      <c r="LJU70" s="11"/>
      <c r="LJV70" s="11"/>
      <c r="LJW70" s="11"/>
      <c r="LJX70" s="11"/>
      <c r="LJY70" s="11"/>
      <c r="LJZ70" s="11"/>
      <c r="LKA70" s="11"/>
      <c r="LKB70" s="11"/>
      <c r="LKC70" s="11"/>
      <c r="LKD70" s="11"/>
      <c r="LKE70" s="11"/>
      <c r="LKF70" s="11"/>
      <c r="LKG70" s="11"/>
      <c r="LKH70" s="11"/>
      <c r="LKI70" s="11"/>
      <c r="LKJ70" s="11"/>
      <c r="LKK70" s="11"/>
      <c r="LKL70" s="11"/>
      <c r="LKM70" s="11"/>
      <c r="LKN70" s="11"/>
      <c r="LKO70" s="11"/>
      <c r="LKP70" s="11"/>
      <c r="LKQ70" s="11"/>
      <c r="LKR70" s="11"/>
      <c r="LKS70" s="11"/>
      <c r="LKT70" s="11"/>
      <c r="LKU70" s="11"/>
      <c r="LKV70" s="11"/>
      <c r="LKW70" s="11"/>
      <c r="LKX70" s="11"/>
      <c r="LKY70" s="11"/>
      <c r="LKZ70" s="11"/>
      <c r="LLA70" s="11"/>
      <c r="LLB70" s="11"/>
      <c r="LLC70" s="11"/>
      <c r="LLD70" s="11"/>
      <c r="LLE70" s="11"/>
      <c r="LLF70" s="11"/>
      <c r="LLG70" s="11"/>
      <c r="LLH70" s="11"/>
      <c r="LLI70" s="11"/>
      <c r="LLJ70" s="11"/>
      <c r="LLK70" s="11"/>
      <c r="LLL70" s="11"/>
      <c r="LLM70" s="11"/>
      <c r="LLN70" s="11"/>
      <c r="LLO70" s="11"/>
      <c r="LLP70" s="11"/>
      <c r="LLQ70" s="11"/>
      <c r="LLR70" s="11"/>
      <c r="LLS70" s="11"/>
      <c r="LLT70" s="11"/>
      <c r="LLU70" s="11"/>
      <c r="LLV70" s="11"/>
      <c r="LLW70" s="11"/>
      <c r="LLX70" s="11"/>
      <c r="LLY70" s="11"/>
      <c r="LLZ70" s="11"/>
      <c r="LMA70" s="11"/>
      <c r="LMB70" s="11"/>
      <c r="LMC70" s="11"/>
      <c r="LMD70" s="11"/>
      <c r="LME70" s="11"/>
      <c r="LMF70" s="11"/>
      <c r="LMG70" s="11"/>
      <c r="LMH70" s="11"/>
      <c r="LMI70" s="11"/>
      <c r="LMJ70" s="11"/>
      <c r="LMK70" s="11"/>
      <c r="LML70" s="11"/>
      <c r="LMM70" s="11"/>
      <c r="LMN70" s="11"/>
      <c r="LMO70" s="11"/>
      <c r="LMP70" s="11"/>
      <c r="LMQ70" s="11"/>
      <c r="LMR70" s="11"/>
      <c r="LMS70" s="11"/>
      <c r="LMT70" s="11"/>
      <c r="LMU70" s="11"/>
      <c r="LMV70" s="11"/>
      <c r="LMW70" s="11"/>
      <c r="LMX70" s="11"/>
      <c r="LMY70" s="11"/>
      <c r="LMZ70" s="11"/>
      <c r="LNA70" s="11"/>
      <c r="LNB70" s="11"/>
      <c r="LNC70" s="11"/>
      <c r="LND70" s="11"/>
      <c r="LNE70" s="11"/>
      <c r="LNF70" s="11"/>
      <c r="LNG70" s="11"/>
      <c r="LNH70" s="11"/>
      <c r="LNI70" s="11"/>
      <c r="LNJ70" s="11"/>
      <c r="LNK70" s="11"/>
      <c r="LNL70" s="11"/>
      <c r="LNM70" s="11"/>
      <c r="LNN70" s="11"/>
      <c r="LNO70" s="11"/>
      <c r="LNP70" s="11"/>
      <c r="LNQ70" s="11"/>
      <c r="LNR70" s="11"/>
      <c r="LNS70" s="11"/>
      <c r="LNT70" s="11"/>
      <c r="LNU70" s="11"/>
      <c r="LNV70" s="11"/>
      <c r="LNW70" s="11"/>
      <c r="LNX70" s="11"/>
      <c r="LNY70" s="11"/>
      <c r="LNZ70" s="11"/>
      <c r="LOA70" s="11"/>
      <c r="LOB70" s="11"/>
      <c r="LOC70" s="11"/>
      <c r="LOD70" s="11"/>
      <c r="LOE70" s="11"/>
      <c r="LOF70" s="11"/>
      <c r="LOG70" s="11"/>
      <c r="LOH70" s="11"/>
      <c r="LOI70" s="11"/>
      <c r="LOJ70" s="11"/>
      <c r="LOK70" s="11"/>
      <c r="LOL70" s="11"/>
      <c r="LOM70" s="11"/>
      <c r="LON70" s="11"/>
      <c r="LOO70" s="11"/>
      <c r="LOP70" s="11"/>
      <c r="LOQ70" s="11"/>
      <c r="LOR70" s="11"/>
      <c r="LOS70" s="11"/>
      <c r="LOT70" s="11"/>
      <c r="LOU70" s="11"/>
      <c r="LOV70" s="11"/>
      <c r="LOW70" s="11"/>
      <c r="LOX70" s="11"/>
      <c r="LOY70" s="11"/>
      <c r="LOZ70" s="11"/>
      <c r="LPA70" s="11"/>
      <c r="LPB70" s="11"/>
      <c r="LPC70" s="11"/>
      <c r="LPD70" s="11"/>
      <c r="LPE70" s="11"/>
      <c r="LPF70" s="11"/>
      <c r="LPG70" s="11"/>
      <c r="LPH70" s="11"/>
      <c r="LPI70" s="11"/>
      <c r="LPJ70" s="11"/>
      <c r="LPK70" s="11"/>
      <c r="LPL70" s="11"/>
      <c r="LPM70" s="11"/>
      <c r="LPN70" s="11"/>
      <c r="LPO70" s="11"/>
      <c r="LPP70" s="11"/>
      <c r="LPQ70" s="11"/>
      <c r="LPR70" s="11"/>
      <c r="LPS70" s="11"/>
      <c r="LPT70" s="11"/>
      <c r="LPU70" s="11"/>
      <c r="LPV70" s="11"/>
      <c r="LPW70" s="11"/>
      <c r="LPX70" s="11"/>
      <c r="LPY70" s="11"/>
      <c r="LPZ70" s="11"/>
      <c r="LQA70" s="11"/>
      <c r="LQB70" s="11"/>
      <c r="LQC70" s="11"/>
      <c r="LQD70" s="11"/>
      <c r="LQE70" s="11"/>
      <c r="LQF70" s="11"/>
      <c r="LQG70" s="11"/>
      <c r="LQH70" s="11"/>
      <c r="LQI70" s="11"/>
      <c r="LQJ70" s="11"/>
      <c r="LQK70" s="11"/>
      <c r="LQL70" s="11"/>
      <c r="LQM70" s="11"/>
      <c r="LQN70" s="11"/>
      <c r="LQO70" s="11"/>
      <c r="LQP70" s="11"/>
      <c r="LQQ70" s="11"/>
      <c r="LQR70" s="11"/>
      <c r="LQS70" s="11"/>
      <c r="LQT70" s="11"/>
      <c r="LQU70" s="11"/>
      <c r="LQV70" s="11"/>
      <c r="LQW70" s="11"/>
      <c r="LQX70" s="11"/>
      <c r="LQY70" s="11"/>
      <c r="LQZ70" s="11"/>
      <c r="LRA70" s="11"/>
      <c r="LRB70" s="11"/>
      <c r="LRC70" s="11"/>
      <c r="LRD70" s="11"/>
      <c r="LRE70" s="11"/>
      <c r="LRF70" s="11"/>
      <c r="LRG70" s="11"/>
      <c r="LRH70" s="11"/>
      <c r="LRI70" s="11"/>
      <c r="LRJ70" s="11"/>
      <c r="LRK70" s="11"/>
      <c r="LRL70" s="11"/>
      <c r="LRM70" s="11"/>
      <c r="LRN70" s="11"/>
      <c r="LRO70" s="11"/>
      <c r="LRP70" s="11"/>
      <c r="LRQ70" s="11"/>
      <c r="LRR70" s="11"/>
      <c r="LRS70" s="11"/>
      <c r="LRT70" s="11"/>
      <c r="LRU70" s="11"/>
      <c r="LRV70" s="11"/>
      <c r="LRW70" s="11"/>
      <c r="LRX70" s="11"/>
      <c r="LRY70" s="11"/>
      <c r="LRZ70" s="11"/>
      <c r="LSA70" s="11"/>
      <c r="LSB70" s="11"/>
      <c r="LSC70" s="11"/>
      <c r="LSD70" s="11"/>
      <c r="LSE70" s="11"/>
      <c r="LSF70" s="11"/>
      <c r="LSG70" s="11"/>
      <c r="LSH70" s="11"/>
      <c r="LSI70" s="11"/>
      <c r="LSJ70" s="11"/>
      <c r="LSK70" s="11"/>
      <c r="LSL70" s="11"/>
      <c r="LSM70" s="11"/>
      <c r="LSN70" s="11"/>
      <c r="LSO70" s="11"/>
      <c r="LSP70" s="11"/>
      <c r="LSQ70" s="11"/>
      <c r="LSR70" s="11"/>
      <c r="LSS70" s="11"/>
      <c r="LST70" s="11"/>
      <c r="LSU70" s="11"/>
      <c r="LSV70" s="11"/>
      <c r="LSW70" s="11"/>
      <c r="LSX70" s="11"/>
      <c r="LSY70" s="11"/>
      <c r="LSZ70" s="11"/>
      <c r="LTA70" s="11"/>
      <c r="LTB70" s="11"/>
      <c r="LTC70" s="11"/>
      <c r="LTD70" s="11"/>
      <c r="LTE70" s="11"/>
      <c r="LTF70" s="11"/>
      <c r="LTG70" s="11"/>
      <c r="LTH70" s="11"/>
      <c r="LTI70" s="11"/>
      <c r="LTJ70" s="11"/>
      <c r="LTK70" s="11"/>
      <c r="LTL70" s="11"/>
      <c r="LTM70" s="11"/>
      <c r="LTN70" s="11"/>
      <c r="LTO70" s="11"/>
      <c r="LTP70" s="11"/>
      <c r="LTQ70" s="11"/>
      <c r="LTR70" s="11"/>
      <c r="LTS70" s="11"/>
      <c r="LTT70" s="11"/>
      <c r="LTU70" s="11"/>
      <c r="LTV70" s="11"/>
      <c r="LTW70" s="11"/>
      <c r="LTX70" s="11"/>
      <c r="LTY70" s="11"/>
      <c r="LTZ70" s="11"/>
      <c r="LUA70" s="11"/>
      <c r="LUB70" s="11"/>
      <c r="LUC70" s="11"/>
      <c r="LUD70" s="11"/>
      <c r="LUE70" s="11"/>
      <c r="LUF70" s="11"/>
      <c r="LUG70" s="11"/>
      <c r="LUH70" s="11"/>
      <c r="LUI70" s="11"/>
      <c r="LUJ70" s="11"/>
      <c r="LUK70" s="11"/>
      <c r="LUL70" s="11"/>
      <c r="LUM70" s="11"/>
      <c r="LUN70" s="11"/>
      <c r="LUO70" s="11"/>
      <c r="LUP70" s="11"/>
      <c r="LUQ70" s="11"/>
      <c r="LUR70" s="11"/>
      <c r="LUS70" s="11"/>
      <c r="LUT70" s="11"/>
      <c r="LUU70" s="11"/>
      <c r="LUV70" s="11"/>
      <c r="LUW70" s="11"/>
      <c r="LUX70" s="11"/>
      <c r="LUY70" s="11"/>
      <c r="LUZ70" s="11"/>
      <c r="LVA70" s="11"/>
      <c r="LVB70" s="11"/>
      <c r="LVC70" s="11"/>
      <c r="LVD70" s="11"/>
      <c r="LVE70" s="11"/>
      <c r="LVF70" s="11"/>
      <c r="LVG70" s="11"/>
      <c r="LVH70" s="11"/>
      <c r="LVI70" s="11"/>
      <c r="LVJ70" s="11"/>
      <c r="LVK70" s="11"/>
      <c r="LVL70" s="11"/>
      <c r="LVM70" s="11"/>
      <c r="LVN70" s="11"/>
      <c r="LVO70" s="11"/>
      <c r="LVP70" s="11"/>
      <c r="LVQ70" s="11"/>
      <c r="LVR70" s="11"/>
      <c r="LVS70" s="11"/>
      <c r="LVT70" s="11"/>
      <c r="LVU70" s="11"/>
      <c r="LVV70" s="11"/>
      <c r="LVW70" s="11"/>
      <c r="LVX70" s="11"/>
      <c r="LVY70" s="11"/>
      <c r="LVZ70" s="11"/>
      <c r="LWA70" s="11"/>
      <c r="LWB70" s="11"/>
      <c r="LWC70" s="11"/>
      <c r="LWD70" s="11"/>
      <c r="LWE70" s="11"/>
      <c r="LWF70" s="11"/>
      <c r="LWG70" s="11"/>
      <c r="LWH70" s="11"/>
      <c r="LWI70" s="11"/>
      <c r="LWJ70" s="11"/>
      <c r="LWK70" s="11"/>
      <c r="LWL70" s="11"/>
      <c r="LWM70" s="11"/>
      <c r="LWN70" s="11"/>
      <c r="LWO70" s="11"/>
      <c r="LWP70" s="11"/>
      <c r="LWQ70" s="11"/>
      <c r="LWR70" s="11"/>
      <c r="LWS70" s="11"/>
      <c r="LWT70" s="11"/>
      <c r="LWU70" s="11"/>
      <c r="LWV70" s="11"/>
      <c r="LWW70" s="11"/>
      <c r="LWX70" s="11"/>
      <c r="LWY70" s="11"/>
      <c r="LWZ70" s="11"/>
      <c r="LXA70" s="11"/>
      <c r="LXB70" s="11"/>
      <c r="LXC70" s="11"/>
      <c r="LXD70" s="11"/>
      <c r="LXE70" s="11"/>
      <c r="LXF70" s="11"/>
      <c r="LXG70" s="11"/>
      <c r="LXH70" s="11"/>
      <c r="LXI70" s="11"/>
      <c r="LXJ70" s="11"/>
      <c r="LXK70" s="11"/>
      <c r="LXL70" s="11"/>
      <c r="LXM70" s="11"/>
      <c r="LXN70" s="11"/>
      <c r="LXO70" s="11"/>
      <c r="LXP70" s="11"/>
      <c r="LXQ70" s="11"/>
      <c r="LXR70" s="11"/>
      <c r="LXS70" s="11"/>
      <c r="LXT70" s="11"/>
      <c r="LXU70" s="11"/>
      <c r="LXV70" s="11"/>
      <c r="LXW70" s="11"/>
      <c r="LXX70" s="11"/>
      <c r="LXY70" s="11"/>
      <c r="LXZ70" s="11"/>
      <c r="LYA70" s="11"/>
      <c r="LYB70" s="11"/>
      <c r="LYC70" s="11"/>
      <c r="LYD70" s="11"/>
      <c r="LYE70" s="11"/>
      <c r="LYF70" s="11"/>
      <c r="LYG70" s="11"/>
      <c r="LYH70" s="11"/>
      <c r="LYI70" s="11"/>
      <c r="LYJ70" s="11"/>
      <c r="LYK70" s="11"/>
      <c r="LYL70" s="11"/>
      <c r="LYM70" s="11"/>
      <c r="LYN70" s="11"/>
      <c r="LYO70" s="11"/>
      <c r="LYP70" s="11"/>
      <c r="LYQ70" s="11"/>
      <c r="LYR70" s="11"/>
      <c r="LYS70" s="11"/>
      <c r="LYT70" s="11"/>
      <c r="LYU70" s="11"/>
      <c r="LYV70" s="11"/>
      <c r="LYW70" s="11"/>
      <c r="LYX70" s="11"/>
      <c r="LYY70" s="11"/>
      <c r="LYZ70" s="11"/>
      <c r="LZA70" s="11"/>
      <c r="LZB70" s="11"/>
      <c r="LZC70" s="11"/>
      <c r="LZD70" s="11"/>
      <c r="LZE70" s="11"/>
      <c r="LZF70" s="11"/>
      <c r="LZG70" s="11"/>
      <c r="LZH70" s="11"/>
      <c r="LZI70" s="11"/>
      <c r="LZJ70" s="11"/>
      <c r="LZK70" s="11"/>
      <c r="LZL70" s="11"/>
      <c r="LZM70" s="11"/>
      <c r="LZN70" s="11"/>
      <c r="LZO70" s="11"/>
      <c r="LZP70" s="11"/>
      <c r="LZQ70" s="11"/>
      <c r="LZR70" s="11"/>
      <c r="LZS70" s="11"/>
      <c r="LZT70" s="11"/>
      <c r="LZU70" s="11"/>
      <c r="LZV70" s="11"/>
      <c r="LZW70" s="11"/>
      <c r="LZX70" s="11"/>
      <c r="LZY70" s="11"/>
      <c r="LZZ70" s="11"/>
      <c r="MAA70" s="11"/>
      <c r="MAB70" s="11"/>
      <c r="MAC70" s="11"/>
      <c r="MAD70" s="11"/>
      <c r="MAE70" s="11"/>
      <c r="MAF70" s="11"/>
      <c r="MAG70" s="11"/>
      <c r="MAH70" s="11"/>
      <c r="MAI70" s="11"/>
      <c r="MAJ70" s="11"/>
      <c r="MAK70" s="11"/>
      <c r="MAL70" s="11"/>
      <c r="MAM70" s="11"/>
      <c r="MAN70" s="11"/>
      <c r="MAO70" s="11"/>
      <c r="MAP70" s="11"/>
      <c r="MAQ70" s="11"/>
      <c r="MAR70" s="11"/>
      <c r="MAS70" s="11"/>
      <c r="MAT70" s="11"/>
      <c r="MAU70" s="11"/>
      <c r="MAV70" s="11"/>
      <c r="MAW70" s="11"/>
      <c r="MAX70" s="11"/>
      <c r="MAY70" s="11"/>
      <c r="MAZ70" s="11"/>
      <c r="MBA70" s="11"/>
      <c r="MBB70" s="11"/>
      <c r="MBC70" s="11"/>
      <c r="MBD70" s="11"/>
      <c r="MBE70" s="11"/>
      <c r="MBF70" s="11"/>
      <c r="MBG70" s="11"/>
      <c r="MBH70" s="11"/>
      <c r="MBI70" s="11"/>
      <c r="MBJ70" s="11"/>
      <c r="MBK70" s="11"/>
      <c r="MBL70" s="11"/>
      <c r="MBM70" s="11"/>
      <c r="MBN70" s="11"/>
      <c r="MBO70" s="11"/>
      <c r="MBP70" s="11"/>
      <c r="MBQ70" s="11"/>
      <c r="MBR70" s="11"/>
      <c r="MBS70" s="11"/>
      <c r="MBT70" s="11"/>
      <c r="MBU70" s="11"/>
      <c r="MBV70" s="11"/>
      <c r="MBW70" s="11"/>
      <c r="MBX70" s="11"/>
      <c r="MBY70" s="11"/>
      <c r="MBZ70" s="11"/>
      <c r="MCA70" s="11"/>
      <c r="MCB70" s="11"/>
      <c r="MCC70" s="11"/>
      <c r="MCD70" s="11"/>
      <c r="MCE70" s="11"/>
      <c r="MCF70" s="11"/>
      <c r="MCG70" s="11"/>
      <c r="MCH70" s="11"/>
      <c r="MCI70" s="11"/>
      <c r="MCJ70" s="11"/>
      <c r="MCK70" s="11"/>
      <c r="MCL70" s="11"/>
      <c r="MCM70" s="11"/>
      <c r="MCN70" s="11"/>
      <c r="MCO70" s="11"/>
      <c r="MCP70" s="11"/>
      <c r="MCQ70" s="11"/>
      <c r="MCR70" s="11"/>
      <c r="MCS70" s="11"/>
      <c r="MCT70" s="11"/>
      <c r="MCU70" s="11"/>
      <c r="MCV70" s="11"/>
      <c r="MCW70" s="11"/>
      <c r="MCX70" s="11"/>
      <c r="MCY70" s="11"/>
      <c r="MCZ70" s="11"/>
      <c r="MDA70" s="11"/>
      <c r="MDB70" s="11"/>
      <c r="MDC70" s="11"/>
      <c r="MDD70" s="11"/>
      <c r="MDE70" s="11"/>
      <c r="MDF70" s="11"/>
      <c r="MDG70" s="11"/>
      <c r="MDH70" s="11"/>
      <c r="MDI70" s="11"/>
      <c r="MDJ70" s="11"/>
      <c r="MDK70" s="11"/>
      <c r="MDL70" s="11"/>
      <c r="MDM70" s="11"/>
      <c r="MDN70" s="11"/>
      <c r="MDO70" s="11"/>
      <c r="MDP70" s="11"/>
      <c r="MDQ70" s="11"/>
      <c r="MDR70" s="11"/>
      <c r="MDS70" s="11"/>
      <c r="MDT70" s="11"/>
      <c r="MDU70" s="11"/>
      <c r="MDV70" s="11"/>
      <c r="MDW70" s="11"/>
      <c r="MDX70" s="11"/>
      <c r="MDY70" s="11"/>
      <c r="MDZ70" s="11"/>
      <c r="MEA70" s="11"/>
      <c r="MEB70" s="11"/>
      <c r="MEC70" s="11"/>
      <c r="MED70" s="11"/>
      <c r="MEE70" s="11"/>
      <c r="MEF70" s="11"/>
      <c r="MEG70" s="11"/>
      <c r="MEH70" s="11"/>
      <c r="MEI70" s="11"/>
      <c r="MEJ70" s="11"/>
      <c r="MEK70" s="11"/>
      <c r="MEL70" s="11"/>
      <c r="MEM70" s="11"/>
      <c r="MEN70" s="11"/>
      <c r="MEO70" s="11"/>
      <c r="MEP70" s="11"/>
      <c r="MEQ70" s="11"/>
      <c r="MER70" s="11"/>
      <c r="MES70" s="11"/>
      <c r="MET70" s="11"/>
      <c r="MEU70" s="11"/>
      <c r="MEV70" s="11"/>
      <c r="MEW70" s="11"/>
      <c r="MEX70" s="11"/>
      <c r="MEY70" s="11"/>
      <c r="MEZ70" s="11"/>
      <c r="MFA70" s="11"/>
      <c r="MFB70" s="11"/>
      <c r="MFC70" s="11"/>
      <c r="MFD70" s="11"/>
      <c r="MFE70" s="11"/>
      <c r="MFF70" s="11"/>
      <c r="MFG70" s="11"/>
      <c r="MFH70" s="11"/>
      <c r="MFI70" s="11"/>
      <c r="MFJ70" s="11"/>
      <c r="MFK70" s="11"/>
      <c r="MFL70" s="11"/>
      <c r="MFM70" s="11"/>
      <c r="MFN70" s="11"/>
      <c r="MFO70" s="11"/>
      <c r="MFP70" s="11"/>
      <c r="MFQ70" s="11"/>
      <c r="MFR70" s="11"/>
      <c r="MFS70" s="11"/>
      <c r="MFT70" s="11"/>
      <c r="MFU70" s="11"/>
      <c r="MFV70" s="11"/>
      <c r="MFW70" s="11"/>
      <c r="MFX70" s="11"/>
      <c r="MFY70" s="11"/>
      <c r="MFZ70" s="11"/>
      <c r="MGA70" s="11"/>
      <c r="MGB70" s="11"/>
      <c r="MGC70" s="11"/>
      <c r="MGD70" s="11"/>
      <c r="MGE70" s="11"/>
      <c r="MGF70" s="11"/>
      <c r="MGG70" s="11"/>
      <c r="MGH70" s="11"/>
      <c r="MGI70" s="11"/>
      <c r="MGJ70" s="11"/>
      <c r="MGK70" s="11"/>
      <c r="MGL70" s="11"/>
      <c r="MGM70" s="11"/>
      <c r="MGN70" s="11"/>
      <c r="MGO70" s="11"/>
      <c r="MGP70" s="11"/>
      <c r="MGQ70" s="11"/>
      <c r="MGR70" s="11"/>
      <c r="MGS70" s="11"/>
      <c r="MGT70" s="11"/>
      <c r="MGU70" s="11"/>
      <c r="MGV70" s="11"/>
      <c r="MGW70" s="11"/>
      <c r="MGX70" s="11"/>
      <c r="MGY70" s="11"/>
      <c r="MGZ70" s="11"/>
      <c r="MHA70" s="11"/>
      <c r="MHB70" s="11"/>
      <c r="MHC70" s="11"/>
      <c r="MHD70" s="11"/>
      <c r="MHE70" s="11"/>
      <c r="MHF70" s="11"/>
      <c r="MHG70" s="11"/>
      <c r="MHH70" s="11"/>
      <c r="MHI70" s="11"/>
      <c r="MHJ70" s="11"/>
      <c r="MHK70" s="11"/>
      <c r="MHL70" s="11"/>
      <c r="MHM70" s="11"/>
      <c r="MHN70" s="11"/>
      <c r="MHO70" s="11"/>
      <c r="MHP70" s="11"/>
      <c r="MHQ70" s="11"/>
      <c r="MHR70" s="11"/>
      <c r="MHS70" s="11"/>
      <c r="MHT70" s="11"/>
      <c r="MHU70" s="11"/>
      <c r="MHV70" s="11"/>
      <c r="MHW70" s="11"/>
      <c r="MHX70" s="11"/>
      <c r="MHY70" s="11"/>
      <c r="MHZ70" s="11"/>
      <c r="MIA70" s="11"/>
      <c r="MIB70" s="11"/>
      <c r="MIC70" s="11"/>
      <c r="MID70" s="11"/>
      <c r="MIE70" s="11"/>
      <c r="MIF70" s="11"/>
      <c r="MIG70" s="11"/>
      <c r="MIH70" s="11"/>
      <c r="MII70" s="11"/>
      <c r="MIJ70" s="11"/>
      <c r="MIK70" s="11"/>
      <c r="MIL70" s="11"/>
      <c r="MIM70" s="11"/>
      <c r="MIN70" s="11"/>
      <c r="MIO70" s="11"/>
      <c r="MIP70" s="11"/>
      <c r="MIQ70" s="11"/>
      <c r="MIR70" s="11"/>
      <c r="MIS70" s="11"/>
      <c r="MIT70" s="11"/>
      <c r="MIU70" s="11"/>
      <c r="MIV70" s="11"/>
      <c r="MIW70" s="11"/>
      <c r="MIX70" s="11"/>
      <c r="MIY70" s="11"/>
      <c r="MIZ70" s="11"/>
      <c r="MJA70" s="11"/>
      <c r="MJB70" s="11"/>
      <c r="MJC70" s="11"/>
      <c r="MJD70" s="11"/>
      <c r="MJE70" s="11"/>
      <c r="MJF70" s="11"/>
      <c r="MJG70" s="11"/>
      <c r="MJH70" s="11"/>
      <c r="MJI70" s="11"/>
      <c r="MJJ70" s="11"/>
      <c r="MJK70" s="11"/>
      <c r="MJL70" s="11"/>
      <c r="MJM70" s="11"/>
      <c r="MJN70" s="11"/>
      <c r="MJO70" s="11"/>
      <c r="MJP70" s="11"/>
      <c r="MJQ70" s="11"/>
      <c r="MJR70" s="11"/>
      <c r="MJS70" s="11"/>
      <c r="MJT70" s="11"/>
      <c r="MJU70" s="11"/>
      <c r="MJV70" s="11"/>
      <c r="MJW70" s="11"/>
      <c r="MJX70" s="11"/>
      <c r="MJY70" s="11"/>
      <c r="MJZ70" s="11"/>
      <c r="MKA70" s="11"/>
      <c r="MKB70" s="11"/>
      <c r="MKC70" s="11"/>
      <c r="MKD70" s="11"/>
      <c r="MKE70" s="11"/>
      <c r="MKF70" s="11"/>
      <c r="MKG70" s="11"/>
      <c r="MKH70" s="11"/>
      <c r="MKI70" s="11"/>
      <c r="MKJ70" s="11"/>
      <c r="MKK70" s="11"/>
      <c r="MKL70" s="11"/>
      <c r="MKM70" s="11"/>
      <c r="MKN70" s="11"/>
      <c r="MKO70" s="11"/>
      <c r="MKP70" s="11"/>
      <c r="MKQ70" s="11"/>
      <c r="MKR70" s="11"/>
      <c r="MKS70" s="11"/>
      <c r="MKT70" s="11"/>
      <c r="MKU70" s="11"/>
      <c r="MKV70" s="11"/>
      <c r="MKW70" s="11"/>
      <c r="MKX70" s="11"/>
      <c r="MKY70" s="11"/>
      <c r="MKZ70" s="11"/>
      <c r="MLA70" s="11"/>
      <c r="MLB70" s="11"/>
      <c r="MLC70" s="11"/>
      <c r="MLD70" s="11"/>
      <c r="MLE70" s="11"/>
      <c r="MLF70" s="11"/>
      <c r="MLG70" s="11"/>
      <c r="MLH70" s="11"/>
      <c r="MLI70" s="11"/>
      <c r="MLJ70" s="11"/>
      <c r="MLK70" s="11"/>
      <c r="MLL70" s="11"/>
      <c r="MLM70" s="11"/>
      <c r="MLN70" s="11"/>
      <c r="MLO70" s="11"/>
      <c r="MLP70" s="11"/>
      <c r="MLQ70" s="11"/>
      <c r="MLR70" s="11"/>
      <c r="MLS70" s="11"/>
      <c r="MLT70" s="11"/>
      <c r="MLU70" s="11"/>
      <c r="MLV70" s="11"/>
      <c r="MLW70" s="11"/>
      <c r="MLX70" s="11"/>
      <c r="MLY70" s="11"/>
      <c r="MLZ70" s="11"/>
      <c r="MMA70" s="11"/>
      <c r="MMB70" s="11"/>
      <c r="MMC70" s="11"/>
      <c r="MMD70" s="11"/>
      <c r="MME70" s="11"/>
      <c r="MMF70" s="11"/>
      <c r="MMG70" s="11"/>
      <c r="MMH70" s="11"/>
      <c r="MMI70" s="11"/>
      <c r="MMJ70" s="11"/>
      <c r="MMK70" s="11"/>
      <c r="MML70" s="11"/>
      <c r="MMM70" s="11"/>
      <c r="MMN70" s="11"/>
      <c r="MMO70" s="11"/>
      <c r="MMP70" s="11"/>
      <c r="MMQ70" s="11"/>
      <c r="MMR70" s="11"/>
      <c r="MMS70" s="11"/>
      <c r="MMT70" s="11"/>
      <c r="MMU70" s="11"/>
      <c r="MMV70" s="11"/>
      <c r="MMW70" s="11"/>
      <c r="MMX70" s="11"/>
      <c r="MMY70" s="11"/>
      <c r="MMZ70" s="11"/>
      <c r="MNA70" s="11"/>
      <c r="MNB70" s="11"/>
      <c r="MNC70" s="11"/>
      <c r="MND70" s="11"/>
      <c r="MNE70" s="11"/>
      <c r="MNF70" s="11"/>
      <c r="MNG70" s="11"/>
      <c r="MNH70" s="11"/>
      <c r="MNI70" s="11"/>
      <c r="MNJ70" s="11"/>
      <c r="MNK70" s="11"/>
      <c r="MNL70" s="11"/>
      <c r="MNM70" s="11"/>
      <c r="MNN70" s="11"/>
      <c r="MNO70" s="11"/>
      <c r="MNP70" s="11"/>
      <c r="MNQ70" s="11"/>
      <c r="MNR70" s="11"/>
      <c r="MNS70" s="11"/>
      <c r="MNT70" s="11"/>
      <c r="MNU70" s="11"/>
      <c r="MNV70" s="11"/>
      <c r="MNW70" s="11"/>
      <c r="MNX70" s="11"/>
      <c r="MNY70" s="11"/>
      <c r="MNZ70" s="11"/>
      <c r="MOA70" s="11"/>
      <c r="MOB70" s="11"/>
      <c r="MOC70" s="11"/>
      <c r="MOD70" s="11"/>
      <c r="MOE70" s="11"/>
      <c r="MOF70" s="11"/>
      <c r="MOG70" s="11"/>
      <c r="MOH70" s="11"/>
      <c r="MOI70" s="11"/>
      <c r="MOJ70" s="11"/>
      <c r="MOK70" s="11"/>
      <c r="MOL70" s="11"/>
      <c r="MOM70" s="11"/>
      <c r="MON70" s="11"/>
      <c r="MOO70" s="11"/>
      <c r="MOP70" s="11"/>
      <c r="MOQ70" s="11"/>
      <c r="MOR70" s="11"/>
      <c r="MOS70" s="11"/>
      <c r="MOT70" s="11"/>
      <c r="MOU70" s="11"/>
      <c r="MOV70" s="11"/>
      <c r="MOW70" s="11"/>
      <c r="MOX70" s="11"/>
      <c r="MOY70" s="11"/>
      <c r="MOZ70" s="11"/>
      <c r="MPA70" s="11"/>
      <c r="MPB70" s="11"/>
      <c r="MPC70" s="11"/>
      <c r="MPD70" s="11"/>
      <c r="MPE70" s="11"/>
      <c r="MPF70" s="11"/>
      <c r="MPG70" s="11"/>
      <c r="MPH70" s="11"/>
      <c r="MPI70" s="11"/>
      <c r="MPJ70" s="11"/>
      <c r="MPK70" s="11"/>
      <c r="MPL70" s="11"/>
      <c r="MPM70" s="11"/>
      <c r="MPN70" s="11"/>
      <c r="MPO70" s="11"/>
      <c r="MPP70" s="11"/>
      <c r="MPQ70" s="11"/>
      <c r="MPR70" s="11"/>
      <c r="MPS70" s="11"/>
      <c r="MPT70" s="11"/>
      <c r="MPU70" s="11"/>
      <c r="MPV70" s="11"/>
      <c r="MPW70" s="11"/>
      <c r="MPX70" s="11"/>
      <c r="MPY70" s="11"/>
      <c r="MPZ70" s="11"/>
      <c r="MQA70" s="11"/>
      <c r="MQB70" s="11"/>
      <c r="MQC70" s="11"/>
      <c r="MQD70" s="11"/>
      <c r="MQE70" s="11"/>
      <c r="MQF70" s="11"/>
      <c r="MQG70" s="11"/>
      <c r="MQH70" s="11"/>
      <c r="MQI70" s="11"/>
      <c r="MQJ70" s="11"/>
      <c r="MQK70" s="11"/>
      <c r="MQL70" s="11"/>
      <c r="MQM70" s="11"/>
      <c r="MQN70" s="11"/>
      <c r="MQO70" s="11"/>
      <c r="MQP70" s="11"/>
      <c r="MQQ70" s="11"/>
      <c r="MQR70" s="11"/>
      <c r="MQS70" s="11"/>
      <c r="MQT70" s="11"/>
      <c r="MQU70" s="11"/>
      <c r="MQV70" s="11"/>
      <c r="MQW70" s="11"/>
      <c r="MQX70" s="11"/>
      <c r="MQY70" s="11"/>
      <c r="MQZ70" s="11"/>
      <c r="MRA70" s="11"/>
      <c r="MRB70" s="11"/>
      <c r="MRC70" s="11"/>
      <c r="MRD70" s="11"/>
      <c r="MRE70" s="11"/>
      <c r="MRF70" s="11"/>
      <c r="MRG70" s="11"/>
      <c r="MRH70" s="11"/>
      <c r="MRI70" s="11"/>
      <c r="MRJ70" s="11"/>
      <c r="MRK70" s="11"/>
      <c r="MRL70" s="11"/>
      <c r="MRM70" s="11"/>
      <c r="MRN70" s="11"/>
      <c r="MRO70" s="11"/>
      <c r="MRP70" s="11"/>
      <c r="MRQ70" s="11"/>
      <c r="MRR70" s="11"/>
      <c r="MRS70" s="11"/>
      <c r="MRT70" s="11"/>
      <c r="MRU70" s="11"/>
      <c r="MRV70" s="11"/>
      <c r="MRW70" s="11"/>
      <c r="MRX70" s="11"/>
      <c r="MRY70" s="11"/>
      <c r="MRZ70" s="11"/>
      <c r="MSA70" s="11"/>
      <c r="MSB70" s="11"/>
      <c r="MSC70" s="11"/>
      <c r="MSD70" s="11"/>
      <c r="MSE70" s="11"/>
      <c r="MSF70" s="11"/>
      <c r="MSG70" s="11"/>
      <c r="MSH70" s="11"/>
      <c r="MSI70" s="11"/>
      <c r="MSJ70" s="11"/>
      <c r="MSK70" s="11"/>
      <c r="MSL70" s="11"/>
      <c r="MSM70" s="11"/>
      <c r="MSN70" s="11"/>
      <c r="MSO70" s="11"/>
      <c r="MSP70" s="11"/>
      <c r="MSQ70" s="11"/>
      <c r="MSR70" s="11"/>
      <c r="MSS70" s="11"/>
      <c r="MST70" s="11"/>
      <c r="MSU70" s="11"/>
      <c r="MSV70" s="11"/>
      <c r="MSW70" s="11"/>
      <c r="MSX70" s="11"/>
      <c r="MSY70" s="11"/>
      <c r="MSZ70" s="11"/>
      <c r="MTA70" s="11"/>
      <c r="MTB70" s="11"/>
      <c r="MTC70" s="11"/>
      <c r="MTD70" s="11"/>
      <c r="MTE70" s="11"/>
      <c r="MTF70" s="11"/>
      <c r="MTG70" s="11"/>
      <c r="MTH70" s="11"/>
      <c r="MTI70" s="11"/>
      <c r="MTJ70" s="11"/>
      <c r="MTK70" s="11"/>
      <c r="MTL70" s="11"/>
      <c r="MTM70" s="11"/>
      <c r="MTN70" s="11"/>
      <c r="MTO70" s="11"/>
      <c r="MTP70" s="11"/>
      <c r="MTQ70" s="11"/>
      <c r="MTR70" s="11"/>
      <c r="MTS70" s="11"/>
      <c r="MTT70" s="11"/>
      <c r="MTU70" s="11"/>
      <c r="MTV70" s="11"/>
      <c r="MTW70" s="11"/>
      <c r="MTX70" s="11"/>
      <c r="MTY70" s="11"/>
      <c r="MTZ70" s="11"/>
      <c r="MUA70" s="11"/>
      <c r="MUB70" s="11"/>
      <c r="MUC70" s="11"/>
      <c r="MUD70" s="11"/>
      <c r="MUE70" s="11"/>
      <c r="MUF70" s="11"/>
      <c r="MUG70" s="11"/>
      <c r="MUH70" s="11"/>
      <c r="MUI70" s="11"/>
      <c r="MUJ70" s="11"/>
      <c r="MUK70" s="11"/>
      <c r="MUL70" s="11"/>
      <c r="MUM70" s="11"/>
      <c r="MUN70" s="11"/>
      <c r="MUO70" s="11"/>
      <c r="MUP70" s="11"/>
      <c r="MUQ70" s="11"/>
      <c r="MUR70" s="11"/>
      <c r="MUS70" s="11"/>
      <c r="MUT70" s="11"/>
      <c r="MUU70" s="11"/>
      <c r="MUV70" s="11"/>
      <c r="MUW70" s="11"/>
      <c r="MUX70" s="11"/>
      <c r="MUY70" s="11"/>
      <c r="MUZ70" s="11"/>
      <c r="MVA70" s="11"/>
      <c r="MVB70" s="11"/>
      <c r="MVC70" s="11"/>
      <c r="MVD70" s="11"/>
      <c r="MVE70" s="11"/>
      <c r="MVF70" s="11"/>
      <c r="MVG70" s="11"/>
      <c r="MVH70" s="11"/>
      <c r="MVI70" s="11"/>
      <c r="MVJ70" s="11"/>
      <c r="MVK70" s="11"/>
      <c r="MVL70" s="11"/>
      <c r="MVM70" s="11"/>
      <c r="MVN70" s="11"/>
      <c r="MVO70" s="11"/>
      <c r="MVP70" s="11"/>
      <c r="MVQ70" s="11"/>
      <c r="MVR70" s="11"/>
      <c r="MVS70" s="11"/>
      <c r="MVT70" s="11"/>
      <c r="MVU70" s="11"/>
      <c r="MVV70" s="11"/>
      <c r="MVW70" s="11"/>
      <c r="MVX70" s="11"/>
      <c r="MVY70" s="11"/>
      <c r="MVZ70" s="11"/>
      <c r="MWA70" s="11"/>
      <c r="MWB70" s="11"/>
      <c r="MWC70" s="11"/>
      <c r="MWD70" s="11"/>
      <c r="MWE70" s="11"/>
      <c r="MWF70" s="11"/>
      <c r="MWG70" s="11"/>
      <c r="MWH70" s="11"/>
      <c r="MWI70" s="11"/>
      <c r="MWJ70" s="11"/>
      <c r="MWK70" s="11"/>
      <c r="MWL70" s="11"/>
      <c r="MWM70" s="11"/>
      <c r="MWN70" s="11"/>
      <c r="MWO70" s="11"/>
      <c r="MWP70" s="11"/>
      <c r="MWQ70" s="11"/>
      <c r="MWR70" s="11"/>
      <c r="MWS70" s="11"/>
      <c r="MWT70" s="11"/>
      <c r="MWU70" s="11"/>
      <c r="MWV70" s="11"/>
      <c r="MWW70" s="11"/>
      <c r="MWX70" s="11"/>
      <c r="MWY70" s="11"/>
      <c r="MWZ70" s="11"/>
      <c r="MXA70" s="11"/>
      <c r="MXB70" s="11"/>
      <c r="MXC70" s="11"/>
      <c r="MXD70" s="11"/>
      <c r="MXE70" s="11"/>
      <c r="MXF70" s="11"/>
      <c r="MXG70" s="11"/>
      <c r="MXH70" s="11"/>
      <c r="MXI70" s="11"/>
      <c r="MXJ70" s="11"/>
      <c r="MXK70" s="11"/>
      <c r="MXL70" s="11"/>
      <c r="MXM70" s="11"/>
      <c r="MXN70" s="11"/>
      <c r="MXO70" s="11"/>
      <c r="MXP70" s="11"/>
      <c r="MXQ70" s="11"/>
      <c r="MXR70" s="11"/>
      <c r="MXS70" s="11"/>
      <c r="MXT70" s="11"/>
      <c r="MXU70" s="11"/>
      <c r="MXV70" s="11"/>
      <c r="MXW70" s="11"/>
      <c r="MXX70" s="11"/>
      <c r="MXY70" s="11"/>
      <c r="MXZ70" s="11"/>
      <c r="MYA70" s="11"/>
      <c r="MYB70" s="11"/>
      <c r="MYC70" s="11"/>
      <c r="MYD70" s="11"/>
      <c r="MYE70" s="11"/>
      <c r="MYF70" s="11"/>
      <c r="MYG70" s="11"/>
      <c r="MYH70" s="11"/>
      <c r="MYI70" s="11"/>
      <c r="MYJ70" s="11"/>
      <c r="MYK70" s="11"/>
      <c r="MYL70" s="11"/>
      <c r="MYM70" s="11"/>
      <c r="MYN70" s="11"/>
      <c r="MYO70" s="11"/>
      <c r="MYP70" s="11"/>
      <c r="MYQ70" s="11"/>
      <c r="MYR70" s="11"/>
      <c r="MYS70" s="11"/>
      <c r="MYT70" s="11"/>
      <c r="MYU70" s="11"/>
      <c r="MYV70" s="11"/>
      <c r="MYW70" s="11"/>
      <c r="MYX70" s="11"/>
      <c r="MYY70" s="11"/>
      <c r="MYZ70" s="11"/>
      <c r="MZA70" s="11"/>
      <c r="MZB70" s="11"/>
      <c r="MZC70" s="11"/>
      <c r="MZD70" s="11"/>
      <c r="MZE70" s="11"/>
      <c r="MZF70" s="11"/>
      <c r="MZG70" s="11"/>
      <c r="MZH70" s="11"/>
      <c r="MZI70" s="11"/>
      <c r="MZJ70" s="11"/>
      <c r="MZK70" s="11"/>
      <c r="MZL70" s="11"/>
      <c r="MZM70" s="11"/>
      <c r="MZN70" s="11"/>
      <c r="MZO70" s="11"/>
      <c r="MZP70" s="11"/>
      <c r="MZQ70" s="11"/>
      <c r="MZR70" s="11"/>
      <c r="MZS70" s="11"/>
      <c r="MZT70" s="11"/>
      <c r="MZU70" s="11"/>
      <c r="MZV70" s="11"/>
      <c r="MZW70" s="11"/>
      <c r="MZX70" s="11"/>
      <c r="MZY70" s="11"/>
      <c r="MZZ70" s="11"/>
      <c r="NAA70" s="11"/>
      <c r="NAB70" s="11"/>
      <c r="NAC70" s="11"/>
      <c r="NAD70" s="11"/>
      <c r="NAE70" s="11"/>
      <c r="NAF70" s="11"/>
      <c r="NAG70" s="11"/>
      <c r="NAH70" s="11"/>
      <c r="NAI70" s="11"/>
      <c r="NAJ70" s="11"/>
      <c r="NAK70" s="11"/>
      <c r="NAL70" s="11"/>
      <c r="NAM70" s="11"/>
      <c r="NAN70" s="11"/>
      <c r="NAO70" s="11"/>
      <c r="NAP70" s="11"/>
      <c r="NAQ70" s="11"/>
      <c r="NAR70" s="11"/>
      <c r="NAS70" s="11"/>
      <c r="NAT70" s="11"/>
      <c r="NAU70" s="11"/>
      <c r="NAV70" s="11"/>
      <c r="NAW70" s="11"/>
      <c r="NAX70" s="11"/>
      <c r="NAY70" s="11"/>
      <c r="NAZ70" s="11"/>
      <c r="NBA70" s="11"/>
      <c r="NBB70" s="11"/>
      <c r="NBC70" s="11"/>
      <c r="NBD70" s="11"/>
      <c r="NBE70" s="11"/>
      <c r="NBF70" s="11"/>
      <c r="NBG70" s="11"/>
      <c r="NBH70" s="11"/>
      <c r="NBI70" s="11"/>
      <c r="NBJ70" s="11"/>
      <c r="NBK70" s="11"/>
      <c r="NBL70" s="11"/>
      <c r="NBM70" s="11"/>
      <c r="NBN70" s="11"/>
      <c r="NBO70" s="11"/>
      <c r="NBP70" s="11"/>
      <c r="NBQ70" s="11"/>
      <c r="NBR70" s="11"/>
      <c r="NBS70" s="11"/>
      <c r="NBT70" s="11"/>
      <c r="NBU70" s="11"/>
      <c r="NBV70" s="11"/>
      <c r="NBW70" s="11"/>
      <c r="NBX70" s="11"/>
      <c r="NBY70" s="11"/>
      <c r="NBZ70" s="11"/>
      <c r="NCA70" s="11"/>
      <c r="NCB70" s="11"/>
      <c r="NCC70" s="11"/>
      <c r="NCD70" s="11"/>
      <c r="NCE70" s="11"/>
      <c r="NCF70" s="11"/>
      <c r="NCG70" s="11"/>
      <c r="NCH70" s="11"/>
      <c r="NCI70" s="11"/>
      <c r="NCJ70" s="11"/>
      <c r="NCK70" s="11"/>
      <c r="NCL70" s="11"/>
      <c r="NCM70" s="11"/>
      <c r="NCN70" s="11"/>
      <c r="NCO70" s="11"/>
      <c r="NCP70" s="11"/>
      <c r="NCQ70" s="11"/>
      <c r="NCR70" s="11"/>
      <c r="NCS70" s="11"/>
      <c r="NCT70" s="11"/>
      <c r="NCU70" s="11"/>
      <c r="NCV70" s="11"/>
      <c r="NCW70" s="11"/>
      <c r="NCX70" s="11"/>
      <c r="NCY70" s="11"/>
      <c r="NCZ70" s="11"/>
      <c r="NDA70" s="11"/>
      <c r="NDB70" s="11"/>
      <c r="NDC70" s="11"/>
      <c r="NDD70" s="11"/>
      <c r="NDE70" s="11"/>
      <c r="NDF70" s="11"/>
      <c r="NDG70" s="11"/>
      <c r="NDH70" s="11"/>
      <c r="NDI70" s="11"/>
      <c r="NDJ70" s="11"/>
      <c r="NDK70" s="11"/>
      <c r="NDL70" s="11"/>
      <c r="NDM70" s="11"/>
      <c r="NDN70" s="11"/>
      <c r="NDO70" s="11"/>
      <c r="NDP70" s="11"/>
      <c r="NDQ70" s="11"/>
      <c r="NDR70" s="11"/>
      <c r="NDS70" s="11"/>
      <c r="NDT70" s="11"/>
      <c r="NDU70" s="11"/>
      <c r="NDV70" s="11"/>
      <c r="NDW70" s="11"/>
      <c r="NDX70" s="11"/>
      <c r="NDY70" s="11"/>
      <c r="NDZ70" s="11"/>
      <c r="NEA70" s="11"/>
      <c r="NEB70" s="11"/>
      <c r="NEC70" s="11"/>
      <c r="NED70" s="11"/>
      <c r="NEE70" s="11"/>
      <c r="NEF70" s="11"/>
      <c r="NEG70" s="11"/>
      <c r="NEH70" s="11"/>
      <c r="NEI70" s="11"/>
      <c r="NEJ70" s="11"/>
      <c r="NEK70" s="11"/>
      <c r="NEL70" s="11"/>
      <c r="NEM70" s="11"/>
      <c r="NEN70" s="11"/>
      <c r="NEO70" s="11"/>
      <c r="NEP70" s="11"/>
      <c r="NEQ70" s="11"/>
      <c r="NER70" s="11"/>
      <c r="NES70" s="11"/>
      <c r="NET70" s="11"/>
      <c r="NEU70" s="11"/>
      <c r="NEV70" s="11"/>
      <c r="NEW70" s="11"/>
      <c r="NEX70" s="11"/>
      <c r="NEY70" s="11"/>
      <c r="NEZ70" s="11"/>
      <c r="NFA70" s="11"/>
      <c r="NFB70" s="11"/>
      <c r="NFC70" s="11"/>
      <c r="NFD70" s="11"/>
      <c r="NFE70" s="11"/>
      <c r="NFF70" s="11"/>
      <c r="NFG70" s="11"/>
      <c r="NFH70" s="11"/>
      <c r="NFI70" s="11"/>
      <c r="NFJ70" s="11"/>
      <c r="NFK70" s="11"/>
      <c r="NFL70" s="11"/>
      <c r="NFM70" s="11"/>
      <c r="NFN70" s="11"/>
      <c r="NFO70" s="11"/>
      <c r="NFP70" s="11"/>
      <c r="NFQ70" s="11"/>
      <c r="NFR70" s="11"/>
      <c r="NFS70" s="11"/>
      <c r="NFT70" s="11"/>
      <c r="NFU70" s="11"/>
      <c r="NFV70" s="11"/>
      <c r="NFW70" s="11"/>
      <c r="NFX70" s="11"/>
      <c r="NFY70" s="11"/>
      <c r="NFZ70" s="11"/>
      <c r="NGA70" s="11"/>
      <c r="NGB70" s="11"/>
      <c r="NGC70" s="11"/>
      <c r="NGD70" s="11"/>
      <c r="NGE70" s="11"/>
      <c r="NGF70" s="11"/>
      <c r="NGG70" s="11"/>
      <c r="NGH70" s="11"/>
      <c r="NGI70" s="11"/>
      <c r="NGJ70" s="11"/>
      <c r="NGK70" s="11"/>
      <c r="NGL70" s="11"/>
      <c r="NGM70" s="11"/>
      <c r="NGN70" s="11"/>
      <c r="NGO70" s="11"/>
      <c r="NGP70" s="11"/>
      <c r="NGQ70" s="11"/>
      <c r="NGR70" s="11"/>
      <c r="NGS70" s="11"/>
      <c r="NGT70" s="11"/>
      <c r="NGU70" s="11"/>
      <c r="NGV70" s="11"/>
      <c r="NGW70" s="11"/>
      <c r="NGX70" s="11"/>
      <c r="NGY70" s="11"/>
      <c r="NGZ70" s="11"/>
      <c r="NHA70" s="11"/>
      <c r="NHB70" s="11"/>
      <c r="NHC70" s="11"/>
      <c r="NHD70" s="11"/>
      <c r="NHE70" s="11"/>
      <c r="NHF70" s="11"/>
      <c r="NHG70" s="11"/>
      <c r="NHH70" s="11"/>
      <c r="NHI70" s="11"/>
      <c r="NHJ70" s="11"/>
      <c r="NHK70" s="11"/>
      <c r="NHL70" s="11"/>
      <c r="NHM70" s="11"/>
      <c r="NHN70" s="11"/>
      <c r="NHO70" s="11"/>
      <c r="NHP70" s="11"/>
      <c r="NHQ70" s="11"/>
      <c r="NHR70" s="11"/>
      <c r="NHS70" s="11"/>
      <c r="NHT70" s="11"/>
      <c r="NHU70" s="11"/>
      <c r="NHV70" s="11"/>
      <c r="NHW70" s="11"/>
      <c r="NHX70" s="11"/>
      <c r="NHY70" s="11"/>
      <c r="NHZ70" s="11"/>
      <c r="NIA70" s="11"/>
      <c r="NIB70" s="11"/>
      <c r="NIC70" s="11"/>
      <c r="NID70" s="11"/>
      <c r="NIE70" s="11"/>
      <c r="NIF70" s="11"/>
      <c r="NIG70" s="11"/>
      <c r="NIH70" s="11"/>
      <c r="NII70" s="11"/>
      <c r="NIJ70" s="11"/>
      <c r="NIK70" s="11"/>
      <c r="NIL70" s="11"/>
      <c r="NIM70" s="11"/>
      <c r="NIN70" s="11"/>
      <c r="NIO70" s="11"/>
      <c r="NIP70" s="11"/>
      <c r="NIQ70" s="11"/>
      <c r="NIR70" s="11"/>
      <c r="NIS70" s="11"/>
      <c r="NIT70" s="11"/>
      <c r="NIU70" s="11"/>
      <c r="NIV70" s="11"/>
      <c r="NIW70" s="11"/>
      <c r="NIX70" s="11"/>
      <c r="NIY70" s="11"/>
      <c r="NIZ70" s="11"/>
      <c r="NJA70" s="11"/>
      <c r="NJB70" s="11"/>
      <c r="NJC70" s="11"/>
      <c r="NJD70" s="11"/>
      <c r="NJE70" s="11"/>
      <c r="NJF70" s="11"/>
      <c r="NJG70" s="11"/>
      <c r="NJH70" s="11"/>
      <c r="NJI70" s="11"/>
      <c r="NJJ70" s="11"/>
      <c r="NJK70" s="11"/>
      <c r="NJL70" s="11"/>
      <c r="NJM70" s="11"/>
      <c r="NJN70" s="11"/>
      <c r="NJO70" s="11"/>
      <c r="NJP70" s="11"/>
      <c r="NJQ70" s="11"/>
      <c r="NJR70" s="11"/>
      <c r="NJS70" s="11"/>
      <c r="NJT70" s="11"/>
      <c r="NJU70" s="11"/>
      <c r="NJV70" s="11"/>
      <c r="NJW70" s="11"/>
      <c r="NJX70" s="11"/>
      <c r="NJY70" s="11"/>
      <c r="NJZ70" s="11"/>
      <c r="NKA70" s="11"/>
      <c r="NKB70" s="11"/>
      <c r="NKC70" s="11"/>
      <c r="NKD70" s="11"/>
      <c r="NKE70" s="11"/>
      <c r="NKF70" s="11"/>
      <c r="NKG70" s="11"/>
      <c r="NKH70" s="11"/>
      <c r="NKI70" s="11"/>
      <c r="NKJ70" s="11"/>
      <c r="NKK70" s="11"/>
      <c r="NKL70" s="11"/>
      <c r="NKM70" s="11"/>
      <c r="NKN70" s="11"/>
      <c r="NKO70" s="11"/>
      <c r="NKP70" s="11"/>
      <c r="NKQ70" s="11"/>
      <c r="NKR70" s="11"/>
      <c r="NKS70" s="11"/>
      <c r="NKT70" s="11"/>
      <c r="NKU70" s="11"/>
      <c r="NKV70" s="11"/>
      <c r="NKW70" s="11"/>
      <c r="NKX70" s="11"/>
      <c r="NKY70" s="11"/>
      <c r="NKZ70" s="11"/>
      <c r="NLA70" s="11"/>
      <c r="NLB70" s="11"/>
      <c r="NLC70" s="11"/>
      <c r="NLD70" s="11"/>
      <c r="NLE70" s="11"/>
      <c r="NLF70" s="11"/>
      <c r="NLG70" s="11"/>
      <c r="NLH70" s="11"/>
      <c r="NLI70" s="11"/>
      <c r="NLJ70" s="11"/>
      <c r="NLK70" s="11"/>
      <c r="NLL70" s="11"/>
      <c r="NLM70" s="11"/>
      <c r="NLN70" s="11"/>
      <c r="NLO70" s="11"/>
      <c r="NLP70" s="11"/>
      <c r="NLQ70" s="11"/>
      <c r="NLR70" s="11"/>
      <c r="NLS70" s="11"/>
      <c r="NLT70" s="11"/>
      <c r="NLU70" s="11"/>
      <c r="NLV70" s="11"/>
      <c r="NLW70" s="11"/>
      <c r="NLX70" s="11"/>
      <c r="NLY70" s="11"/>
      <c r="NLZ70" s="11"/>
      <c r="NMA70" s="11"/>
      <c r="NMB70" s="11"/>
      <c r="NMC70" s="11"/>
      <c r="NMD70" s="11"/>
      <c r="NME70" s="11"/>
      <c r="NMF70" s="11"/>
      <c r="NMG70" s="11"/>
      <c r="NMH70" s="11"/>
      <c r="NMI70" s="11"/>
      <c r="NMJ70" s="11"/>
      <c r="NMK70" s="11"/>
      <c r="NML70" s="11"/>
      <c r="NMM70" s="11"/>
      <c r="NMN70" s="11"/>
      <c r="NMO70" s="11"/>
      <c r="NMP70" s="11"/>
      <c r="NMQ70" s="11"/>
      <c r="NMR70" s="11"/>
      <c r="NMS70" s="11"/>
      <c r="NMT70" s="11"/>
      <c r="NMU70" s="11"/>
      <c r="NMV70" s="11"/>
      <c r="NMW70" s="11"/>
      <c r="NMX70" s="11"/>
      <c r="NMY70" s="11"/>
      <c r="NMZ70" s="11"/>
      <c r="NNA70" s="11"/>
      <c r="NNB70" s="11"/>
      <c r="NNC70" s="11"/>
      <c r="NND70" s="11"/>
      <c r="NNE70" s="11"/>
      <c r="NNF70" s="11"/>
      <c r="NNG70" s="11"/>
      <c r="NNH70" s="11"/>
      <c r="NNI70" s="11"/>
      <c r="NNJ70" s="11"/>
      <c r="NNK70" s="11"/>
      <c r="NNL70" s="11"/>
      <c r="NNM70" s="11"/>
      <c r="NNN70" s="11"/>
      <c r="NNO70" s="11"/>
      <c r="NNP70" s="11"/>
      <c r="NNQ70" s="11"/>
      <c r="NNR70" s="11"/>
      <c r="NNS70" s="11"/>
      <c r="NNT70" s="11"/>
      <c r="NNU70" s="11"/>
      <c r="NNV70" s="11"/>
      <c r="NNW70" s="11"/>
      <c r="NNX70" s="11"/>
      <c r="NNY70" s="11"/>
      <c r="NNZ70" s="11"/>
      <c r="NOA70" s="11"/>
      <c r="NOB70" s="11"/>
      <c r="NOC70" s="11"/>
      <c r="NOD70" s="11"/>
      <c r="NOE70" s="11"/>
      <c r="NOF70" s="11"/>
      <c r="NOG70" s="11"/>
      <c r="NOH70" s="11"/>
      <c r="NOI70" s="11"/>
      <c r="NOJ70" s="11"/>
      <c r="NOK70" s="11"/>
      <c r="NOL70" s="11"/>
      <c r="NOM70" s="11"/>
      <c r="NON70" s="11"/>
      <c r="NOO70" s="11"/>
      <c r="NOP70" s="11"/>
      <c r="NOQ70" s="11"/>
      <c r="NOR70" s="11"/>
      <c r="NOS70" s="11"/>
      <c r="NOT70" s="11"/>
      <c r="NOU70" s="11"/>
      <c r="NOV70" s="11"/>
      <c r="NOW70" s="11"/>
      <c r="NOX70" s="11"/>
      <c r="NOY70" s="11"/>
      <c r="NOZ70" s="11"/>
      <c r="NPA70" s="11"/>
      <c r="NPB70" s="11"/>
      <c r="NPC70" s="11"/>
      <c r="NPD70" s="11"/>
      <c r="NPE70" s="11"/>
      <c r="NPF70" s="11"/>
      <c r="NPG70" s="11"/>
      <c r="NPH70" s="11"/>
      <c r="NPI70" s="11"/>
      <c r="NPJ70" s="11"/>
      <c r="NPK70" s="11"/>
      <c r="NPL70" s="11"/>
      <c r="NPM70" s="11"/>
      <c r="NPN70" s="11"/>
      <c r="NPO70" s="11"/>
      <c r="NPP70" s="11"/>
      <c r="NPQ70" s="11"/>
      <c r="NPR70" s="11"/>
      <c r="NPS70" s="11"/>
      <c r="NPT70" s="11"/>
      <c r="NPU70" s="11"/>
      <c r="NPV70" s="11"/>
      <c r="NPW70" s="11"/>
      <c r="NPX70" s="11"/>
      <c r="NPY70" s="11"/>
      <c r="NPZ70" s="11"/>
      <c r="NQA70" s="11"/>
      <c r="NQB70" s="11"/>
      <c r="NQC70" s="11"/>
      <c r="NQD70" s="11"/>
      <c r="NQE70" s="11"/>
      <c r="NQF70" s="11"/>
      <c r="NQG70" s="11"/>
      <c r="NQH70" s="11"/>
      <c r="NQI70" s="11"/>
      <c r="NQJ70" s="11"/>
      <c r="NQK70" s="11"/>
      <c r="NQL70" s="11"/>
      <c r="NQM70" s="11"/>
      <c r="NQN70" s="11"/>
      <c r="NQO70" s="11"/>
      <c r="NQP70" s="11"/>
      <c r="NQQ70" s="11"/>
      <c r="NQR70" s="11"/>
      <c r="NQS70" s="11"/>
      <c r="NQT70" s="11"/>
      <c r="NQU70" s="11"/>
      <c r="NQV70" s="11"/>
      <c r="NQW70" s="11"/>
      <c r="NQX70" s="11"/>
      <c r="NQY70" s="11"/>
      <c r="NQZ70" s="11"/>
      <c r="NRA70" s="11"/>
      <c r="NRB70" s="11"/>
      <c r="NRC70" s="11"/>
      <c r="NRD70" s="11"/>
      <c r="NRE70" s="11"/>
      <c r="NRF70" s="11"/>
      <c r="NRG70" s="11"/>
      <c r="NRH70" s="11"/>
      <c r="NRI70" s="11"/>
      <c r="NRJ70" s="11"/>
      <c r="NRK70" s="11"/>
      <c r="NRL70" s="11"/>
      <c r="NRM70" s="11"/>
      <c r="NRN70" s="11"/>
      <c r="NRO70" s="11"/>
      <c r="NRP70" s="11"/>
      <c r="NRQ70" s="11"/>
      <c r="NRR70" s="11"/>
      <c r="NRS70" s="11"/>
      <c r="NRT70" s="11"/>
      <c r="NRU70" s="11"/>
      <c r="NRV70" s="11"/>
      <c r="NRW70" s="11"/>
      <c r="NRX70" s="11"/>
      <c r="NRY70" s="11"/>
      <c r="NRZ70" s="11"/>
      <c r="NSA70" s="11"/>
      <c r="NSB70" s="11"/>
      <c r="NSC70" s="11"/>
      <c r="NSD70" s="11"/>
      <c r="NSE70" s="11"/>
      <c r="NSF70" s="11"/>
      <c r="NSG70" s="11"/>
      <c r="NSH70" s="11"/>
      <c r="NSI70" s="11"/>
      <c r="NSJ70" s="11"/>
      <c r="NSK70" s="11"/>
      <c r="NSL70" s="11"/>
      <c r="NSM70" s="11"/>
      <c r="NSN70" s="11"/>
      <c r="NSO70" s="11"/>
      <c r="NSP70" s="11"/>
      <c r="NSQ70" s="11"/>
      <c r="NSR70" s="11"/>
      <c r="NSS70" s="11"/>
      <c r="NST70" s="11"/>
      <c r="NSU70" s="11"/>
      <c r="NSV70" s="11"/>
      <c r="NSW70" s="11"/>
      <c r="NSX70" s="11"/>
      <c r="NSY70" s="11"/>
      <c r="NSZ70" s="11"/>
      <c r="NTA70" s="11"/>
      <c r="NTB70" s="11"/>
      <c r="NTC70" s="11"/>
      <c r="NTD70" s="11"/>
      <c r="NTE70" s="11"/>
      <c r="NTF70" s="11"/>
      <c r="NTG70" s="11"/>
      <c r="NTH70" s="11"/>
      <c r="NTI70" s="11"/>
      <c r="NTJ70" s="11"/>
      <c r="NTK70" s="11"/>
      <c r="NTL70" s="11"/>
      <c r="NTM70" s="11"/>
      <c r="NTN70" s="11"/>
      <c r="NTO70" s="11"/>
      <c r="NTP70" s="11"/>
      <c r="NTQ70" s="11"/>
      <c r="NTR70" s="11"/>
      <c r="NTS70" s="11"/>
      <c r="NTT70" s="11"/>
      <c r="NTU70" s="11"/>
      <c r="NTV70" s="11"/>
      <c r="NTW70" s="11"/>
      <c r="NTX70" s="11"/>
      <c r="NTY70" s="11"/>
      <c r="NTZ70" s="11"/>
      <c r="NUA70" s="11"/>
      <c r="NUB70" s="11"/>
      <c r="NUC70" s="11"/>
      <c r="NUD70" s="11"/>
      <c r="NUE70" s="11"/>
      <c r="NUF70" s="11"/>
      <c r="NUG70" s="11"/>
      <c r="NUH70" s="11"/>
      <c r="NUI70" s="11"/>
      <c r="NUJ70" s="11"/>
      <c r="NUK70" s="11"/>
      <c r="NUL70" s="11"/>
      <c r="NUM70" s="11"/>
      <c r="NUN70" s="11"/>
      <c r="NUO70" s="11"/>
      <c r="NUP70" s="11"/>
      <c r="NUQ70" s="11"/>
      <c r="NUR70" s="11"/>
      <c r="NUS70" s="11"/>
      <c r="NUT70" s="11"/>
      <c r="NUU70" s="11"/>
      <c r="NUV70" s="11"/>
      <c r="NUW70" s="11"/>
      <c r="NUX70" s="11"/>
      <c r="NUY70" s="11"/>
      <c r="NUZ70" s="11"/>
      <c r="NVA70" s="11"/>
      <c r="NVB70" s="11"/>
      <c r="NVC70" s="11"/>
      <c r="NVD70" s="11"/>
      <c r="NVE70" s="11"/>
      <c r="NVF70" s="11"/>
      <c r="NVG70" s="11"/>
      <c r="NVH70" s="11"/>
      <c r="NVI70" s="11"/>
      <c r="NVJ70" s="11"/>
      <c r="NVK70" s="11"/>
      <c r="NVL70" s="11"/>
      <c r="NVM70" s="11"/>
      <c r="NVN70" s="11"/>
      <c r="NVO70" s="11"/>
      <c r="NVP70" s="11"/>
      <c r="NVQ70" s="11"/>
      <c r="NVR70" s="11"/>
      <c r="NVS70" s="11"/>
      <c r="NVT70" s="11"/>
      <c r="NVU70" s="11"/>
      <c r="NVV70" s="11"/>
      <c r="NVW70" s="11"/>
      <c r="NVX70" s="11"/>
      <c r="NVY70" s="11"/>
      <c r="NVZ70" s="11"/>
      <c r="NWA70" s="11"/>
      <c r="NWB70" s="11"/>
      <c r="NWC70" s="11"/>
      <c r="NWD70" s="11"/>
      <c r="NWE70" s="11"/>
      <c r="NWF70" s="11"/>
      <c r="NWG70" s="11"/>
      <c r="NWH70" s="11"/>
      <c r="NWI70" s="11"/>
      <c r="NWJ70" s="11"/>
      <c r="NWK70" s="11"/>
      <c r="NWL70" s="11"/>
      <c r="NWM70" s="11"/>
      <c r="NWN70" s="11"/>
      <c r="NWO70" s="11"/>
      <c r="NWP70" s="11"/>
      <c r="NWQ70" s="11"/>
      <c r="NWR70" s="11"/>
      <c r="NWS70" s="11"/>
      <c r="NWT70" s="11"/>
      <c r="NWU70" s="11"/>
      <c r="NWV70" s="11"/>
      <c r="NWW70" s="11"/>
      <c r="NWX70" s="11"/>
      <c r="NWY70" s="11"/>
      <c r="NWZ70" s="11"/>
      <c r="NXA70" s="11"/>
      <c r="NXB70" s="11"/>
      <c r="NXC70" s="11"/>
      <c r="NXD70" s="11"/>
      <c r="NXE70" s="11"/>
      <c r="NXF70" s="11"/>
      <c r="NXG70" s="11"/>
      <c r="NXH70" s="11"/>
      <c r="NXI70" s="11"/>
      <c r="NXJ70" s="11"/>
      <c r="NXK70" s="11"/>
      <c r="NXL70" s="11"/>
      <c r="NXM70" s="11"/>
      <c r="NXN70" s="11"/>
      <c r="NXO70" s="11"/>
      <c r="NXP70" s="11"/>
      <c r="NXQ70" s="11"/>
      <c r="NXR70" s="11"/>
      <c r="NXS70" s="11"/>
      <c r="NXT70" s="11"/>
      <c r="NXU70" s="11"/>
      <c r="NXV70" s="11"/>
      <c r="NXW70" s="11"/>
      <c r="NXX70" s="11"/>
      <c r="NXY70" s="11"/>
      <c r="NXZ70" s="11"/>
      <c r="NYA70" s="11"/>
      <c r="NYB70" s="11"/>
      <c r="NYC70" s="11"/>
      <c r="NYD70" s="11"/>
      <c r="NYE70" s="11"/>
      <c r="NYF70" s="11"/>
      <c r="NYG70" s="11"/>
      <c r="NYH70" s="11"/>
      <c r="NYI70" s="11"/>
      <c r="NYJ70" s="11"/>
      <c r="NYK70" s="11"/>
      <c r="NYL70" s="11"/>
      <c r="NYM70" s="11"/>
      <c r="NYN70" s="11"/>
      <c r="NYO70" s="11"/>
      <c r="NYP70" s="11"/>
      <c r="NYQ70" s="11"/>
      <c r="NYR70" s="11"/>
      <c r="NYS70" s="11"/>
      <c r="NYT70" s="11"/>
      <c r="NYU70" s="11"/>
      <c r="NYV70" s="11"/>
      <c r="NYW70" s="11"/>
      <c r="NYX70" s="11"/>
      <c r="NYY70" s="11"/>
      <c r="NYZ70" s="11"/>
      <c r="NZA70" s="11"/>
      <c r="NZB70" s="11"/>
      <c r="NZC70" s="11"/>
      <c r="NZD70" s="11"/>
      <c r="NZE70" s="11"/>
      <c r="NZF70" s="11"/>
      <c r="NZG70" s="11"/>
      <c r="NZH70" s="11"/>
      <c r="NZI70" s="11"/>
      <c r="NZJ70" s="11"/>
      <c r="NZK70" s="11"/>
      <c r="NZL70" s="11"/>
      <c r="NZM70" s="11"/>
      <c r="NZN70" s="11"/>
      <c r="NZO70" s="11"/>
      <c r="NZP70" s="11"/>
      <c r="NZQ70" s="11"/>
      <c r="NZR70" s="11"/>
      <c r="NZS70" s="11"/>
      <c r="NZT70" s="11"/>
      <c r="NZU70" s="11"/>
      <c r="NZV70" s="11"/>
      <c r="NZW70" s="11"/>
      <c r="NZX70" s="11"/>
      <c r="NZY70" s="11"/>
      <c r="NZZ70" s="11"/>
      <c r="OAA70" s="11"/>
      <c r="OAB70" s="11"/>
      <c r="OAC70" s="11"/>
      <c r="OAD70" s="11"/>
      <c r="OAE70" s="11"/>
      <c r="OAF70" s="11"/>
      <c r="OAG70" s="11"/>
      <c r="OAH70" s="11"/>
      <c r="OAI70" s="11"/>
      <c r="OAJ70" s="11"/>
      <c r="OAK70" s="11"/>
      <c r="OAL70" s="11"/>
      <c r="OAM70" s="11"/>
      <c r="OAN70" s="11"/>
      <c r="OAO70" s="11"/>
      <c r="OAP70" s="11"/>
      <c r="OAQ70" s="11"/>
      <c r="OAR70" s="11"/>
      <c r="OAS70" s="11"/>
      <c r="OAT70" s="11"/>
      <c r="OAU70" s="11"/>
      <c r="OAV70" s="11"/>
      <c r="OAW70" s="11"/>
      <c r="OAX70" s="11"/>
      <c r="OAY70" s="11"/>
      <c r="OAZ70" s="11"/>
      <c r="OBA70" s="11"/>
      <c r="OBB70" s="11"/>
      <c r="OBC70" s="11"/>
      <c r="OBD70" s="11"/>
      <c r="OBE70" s="11"/>
      <c r="OBF70" s="11"/>
      <c r="OBG70" s="11"/>
      <c r="OBH70" s="11"/>
      <c r="OBI70" s="11"/>
      <c r="OBJ70" s="11"/>
      <c r="OBK70" s="11"/>
      <c r="OBL70" s="11"/>
      <c r="OBM70" s="11"/>
      <c r="OBN70" s="11"/>
      <c r="OBO70" s="11"/>
      <c r="OBP70" s="11"/>
      <c r="OBQ70" s="11"/>
      <c r="OBR70" s="11"/>
      <c r="OBS70" s="11"/>
      <c r="OBT70" s="11"/>
      <c r="OBU70" s="11"/>
      <c r="OBV70" s="11"/>
      <c r="OBW70" s="11"/>
      <c r="OBX70" s="11"/>
      <c r="OBY70" s="11"/>
      <c r="OBZ70" s="11"/>
      <c r="OCA70" s="11"/>
      <c r="OCB70" s="11"/>
      <c r="OCC70" s="11"/>
      <c r="OCD70" s="11"/>
      <c r="OCE70" s="11"/>
      <c r="OCF70" s="11"/>
      <c r="OCG70" s="11"/>
      <c r="OCH70" s="11"/>
      <c r="OCI70" s="11"/>
      <c r="OCJ70" s="11"/>
      <c r="OCK70" s="11"/>
      <c r="OCL70" s="11"/>
      <c r="OCM70" s="11"/>
      <c r="OCN70" s="11"/>
      <c r="OCO70" s="11"/>
      <c r="OCP70" s="11"/>
      <c r="OCQ70" s="11"/>
      <c r="OCR70" s="11"/>
      <c r="OCS70" s="11"/>
      <c r="OCT70" s="11"/>
      <c r="OCU70" s="11"/>
      <c r="OCV70" s="11"/>
      <c r="OCW70" s="11"/>
      <c r="OCX70" s="11"/>
      <c r="OCY70" s="11"/>
      <c r="OCZ70" s="11"/>
      <c r="ODA70" s="11"/>
      <c r="ODB70" s="11"/>
      <c r="ODC70" s="11"/>
      <c r="ODD70" s="11"/>
      <c r="ODE70" s="11"/>
      <c r="ODF70" s="11"/>
      <c r="ODG70" s="11"/>
      <c r="ODH70" s="11"/>
      <c r="ODI70" s="11"/>
      <c r="ODJ70" s="11"/>
      <c r="ODK70" s="11"/>
      <c r="ODL70" s="11"/>
      <c r="ODM70" s="11"/>
      <c r="ODN70" s="11"/>
      <c r="ODO70" s="11"/>
      <c r="ODP70" s="11"/>
      <c r="ODQ70" s="11"/>
      <c r="ODR70" s="11"/>
      <c r="ODS70" s="11"/>
      <c r="ODT70" s="11"/>
      <c r="ODU70" s="11"/>
      <c r="ODV70" s="11"/>
      <c r="ODW70" s="11"/>
      <c r="ODX70" s="11"/>
      <c r="ODY70" s="11"/>
      <c r="ODZ70" s="11"/>
      <c r="OEA70" s="11"/>
      <c r="OEB70" s="11"/>
      <c r="OEC70" s="11"/>
      <c r="OED70" s="11"/>
      <c r="OEE70" s="11"/>
      <c r="OEF70" s="11"/>
      <c r="OEG70" s="11"/>
      <c r="OEH70" s="11"/>
      <c r="OEI70" s="11"/>
      <c r="OEJ70" s="11"/>
      <c r="OEK70" s="11"/>
      <c r="OEL70" s="11"/>
      <c r="OEM70" s="11"/>
      <c r="OEN70" s="11"/>
      <c r="OEO70" s="11"/>
      <c r="OEP70" s="11"/>
      <c r="OEQ70" s="11"/>
      <c r="OER70" s="11"/>
      <c r="OES70" s="11"/>
      <c r="OET70" s="11"/>
      <c r="OEU70" s="11"/>
      <c r="OEV70" s="11"/>
      <c r="OEW70" s="11"/>
      <c r="OEX70" s="11"/>
      <c r="OEY70" s="11"/>
      <c r="OEZ70" s="11"/>
      <c r="OFA70" s="11"/>
      <c r="OFB70" s="11"/>
      <c r="OFC70" s="11"/>
      <c r="OFD70" s="11"/>
      <c r="OFE70" s="11"/>
      <c r="OFF70" s="11"/>
      <c r="OFG70" s="11"/>
      <c r="OFH70" s="11"/>
      <c r="OFI70" s="11"/>
      <c r="OFJ70" s="11"/>
      <c r="OFK70" s="11"/>
      <c r="OFL70" s="11"/>
      <c r="OFM70" s="11"/>
      <c r="OFN70" s="11"/>
      <c r="OFO70" s="11"/>
      <c r="OFP70" s="11"/>
      <c r="OFQ70" s="11"/>
      <c r="OFR70" s="11"/>
      <c r="OFS70" s="11"/>
      <c r="OFT70" s="11"/>
      <c r="OFU70" s="11"/>
      <c r="OFV70" s="11"/>
      <c r="OFW70" s="11"/>
      <c r="OFX70" s="11"/>
      <c r="OFY70" s="11"/>
      <c r="OFZ70" s="11"/>
      <c r="OGA70" s="11"/>
      <c r="OGB70" s="11"/>
      <c r="OGC70" s="11"/>
      <c r="OGD70" s="11"/>
      <c r="OGE70" s="11"/>
      <c r="OGF70" s="11"/>
      <c r="OGG70" s="11"/>
      <c r="OGH70" s="11"/>
      <c r="OGI70" s="11"/>
      <c r="OGJ70" s="11"/>
      <c r="OGK70" s="11"/>
      <c r="OGL70" s="11"/>
      <c r="OGM70" s="11"/>
      <c r="OGN70" s="11"/>
      <c r="OGO70" s="11"/>
      <c r="OGP70" s="11"/>
      <c r="OGQ70" s="11"/>
      <c r="OGR70" s="11"/>
      <c r="OGS70" s="11"/>
      <c r="OGT70" s="11"/>
      <c r="OGU70" s="11"/>
      <c r="OGV70" s="11"/>
      <c r="OGW70" s="11"/>
      <c r="OGX70" s="11"/>
      <c r="OGY70" s="11"/>
      <c r="OGZ70" s="11"/>
      <c r="OHA70" s="11"/>
      <c r="OHB70" s="11"/>
      <c r="OHC70" s="11"/>
      <c r="OHD70" s="11"/>
      <c r="OHE70" s="11"/>
      <c r="OHF70" s="11"/>
      <c r="OHG70" s="11"/>
      <c r="OHH70" s="11"/>
      <c r="OHI70" s="11"/>
      <c r="OHJ70" s="11"/>
      <c r="OHK70" s="11"/>
      <c r="OHL70" s="11"/>
      <c r="OHM70" s="11"/>
      <c r="OHN70" s="11"/>
      <c r="OHO70" s="11"/>
      <c r="OHP70" s="11"/>
      <c r="OHQ70" s="11"/>
      <c r="OHR70" s="11"/>
      <c r="OHS70" s="11"/>
      <c r="OHT70" s="11"/>
      <c r="OHU70" s="11"/>
      <c r="OHV70" s="11"/>
      <c r="OHW70" s="11"/>
      <c r="OHX70" s="11"/>
      <c r="OHY70" s="11"/>
      <c r="OHZ70" s="11"/>
      <c r="OIA70" s="11"/>
      <c r="OIB70" s="11"/>
      <c r="OIC70" s="11"/>
      <c r="OID70" s="11"/>
      <c r="OIE70" s="11"/>
      <c r="OIF70" s="11"/>
      <c r="OIG70" s="11"/>
      <c r="OIH70" s="11"/>
      <c r="OII70" s="11"/>
      <c r="OIJ70" s="11"/>
      <c r="OIK70" s="11"/>
      <c r="OIL70" s="11"/>
      <c r="OIM70" s="11"/>
      <c r="OIN70" s="11"/>
      <c r="OIO70" s="11"/>
      <c r="OIP70" s="11"/>
      <c r="OIQ70" s="11"/>
      <c r="OIR70" s="11"/>
      <c r="OIS70" s="11"/>
      <c r="OIT70" s="11"/>
      <c r="OIU70" s="11"/>
      <c r="OIV70" s="11"/>
      <c r="OIW70" s="11"/>
      <c r="OIX70" s="11"/>
      <c r="OIY70" s="11"/>
      <c r="OIZ70" s="11"/>
      <c r="OJA70" s="11"/>
      <c r="OJB70" s="11"/>
      <c r="OJC70" s="11"/>
      <c r="OJD70" s="11"/>
      <c r="OJE70" s="11"/>
      <c r="OJF70" s="11"/>
      <c r="OJG70" s="11"/>
      <c r="OJH70" s="11"/>
      <c r="OJI70" s="11"/>
      <c r="OJJ70" s="11"/>
      <c r="OJK70" s="11"/>
      <c r="OJL70" s="11"/>
      <c r="OJM70" s="11"/>
      <c r="OJN70" s="11"/>
      <c r="OJO70" s="11"/>
      <c r="OJP70" s="11"/>
      <c r="OJQ70" s="11"/>
      <c r="OJR70" s="11"/>
      <c r="OJS70" s="11"/>
      <c r="OJT70" s="11"/>
      <c r="OJU70" s="11"/>
      <c r="OJV70" s="11"/>
      <c r="OJW70" s="11"/>
      <c r="OJX70" s="11"/>
      <c r="OJY70" s="11"/>
      <c r="OJZ70" s="11"/>
      <c r="OKA70" s="11"/>
      <c r="OKB70" s="11"/>
      <c r="OKC70" s="11"/>
      <c r="OKD70" s="11"/>
      <c r="OKE70" s="11"/>
      <c r="OKF70" s="11"/>
      <c r="OKG70" s="11"/>
      <c r="OKH70" s="11"/>
      <c r="OKI70" s="11"/>
      <c r="OKJ70" s="11"/>
      <c r="OKK70" s="11"/>
      <c r="OKL70" s="11"/>
      <c r="OKM70" s="11"/>
      <c r="OKN70" s="11"/>
      <c r="OKO70" s="11"/>
      <c r="OKP70" s="11"/>
      <c r="OKQ70" s="11"/>
      <c r="OKR70" s="11"/>
      <c r="OKS70" s="11"/>
      <c r="OKT70" s="11"/>
      <c r="OKU70" s="11"/>
      <c r="OKV70" s="11"/>
      <c r="OKW70" s="11"/>
      <c r="OKX70" s="11"/>
      <c r="OKY70" s="11"/>
      <c r="OKZ70" s="11"/>
      <c r="OLA70" s="11"/>
      <c r="OLB70" s="11"/>
      <c r="OLC70" s="11"/>
      <c r="OLD70" s="11"/>
      <c r="OLE70" s="11"/>
      <c r="OLF70" s="11"/>
      <c r="OLG70" s="11"/>
      <c r="OLH70" s="11"/>
      <c r="OLI70" s="11"/>
      <c r="OLJ70" s="11"/>
      <c r="OLK70" s="11"/>
      <c r="OLL70" s="11"/>
      <c r="OLM70" s="11"/>
      <c r="OLN70" s="11"/>
      <c r="OLO70" s="11"/>
      <c r="OLP70" s="11"/>
      <c r="OLQ70" s="11"/>
      <c r="OLR70" s="11"/>
      <c r="OLS70" s="11"/>
      <c r="OLT70" s="11"/>
      <c r="OLU70" s="11"/>
      <c r="OLV70" s="11"/>
      <c r="OLW70" s="11"/>
      <c r="OLX70" s="11"/>
      <c r="OLY70" s="11"/>
      <c r="OLZ70" s="11"/>
      <c r="OMA70" s="11"/>
      <c r="OMB70" s="11"/>
      <c r="OMC70" s="11"/>
      <c r="OMD70" s="11"/>
      <c r="OME70" s="11"/>
      <c r="OMF70" s="11"/>
      <c r="OMG70" s="11"/>
      <c r="OMH70" s="11"/>
      <c r="OMI70" s="11"/>
      <c r="OMJ70" s="11"/>
      <c r="OMK70" s="11"/>
      <c r="OML70" s="11"/>
      <c r="OMM70" s="11"/>
      <c r="OMN70" s="11"/>
      <c r="OMO70" s="11"/>
      <c r="OMP70" s="11"/>
      <c r="OMQ70" s="11"/>
      <c r="OMR70" s="11"/>
      <c r="OMS70" s="11"/>
      <c r="OMT70" s="11"/>
      <c r="OMU70" s="11"/>
      <c r="OMV70" s="11"/>
      <c r="OMW70" s="11"/>
      <c r="OMX70" s="11"/>
      <c r="OMY70" s="11"/>
      <c r="OMZ70" s="11"/>
      <c r="ONA70" s="11"/>
      <c r="ONB70" s="11"/>
      <c r="ONC70" s="11"/>
      <c r="OND70" s="11"/>
      <c r="ONE70" s="11"/>
      <c r="ONF70" s="11"/>
      <c r="ONG70" s="11"/>
      <c r="ONH70" s="11"/>
      <c r="ONI70" s="11"/>
      <c r="ONJ70" s="11"/>
      <c r="ONK70" s="11"/>
      <c r="ONL70" s="11"/>
      <c r="ONM70" s="11"/>
      <c r="ONN70" s="11"/>
      <c r="ONO70" s="11"/>
      <c r="ONP70" s="11"/>
      <c r="ONQ70" s="11"/>
      <c r="ONR70" s="11"/>
      <c r="ONS70" s="11"/>
      <c r="ONT70" s="11"/>
      <c r="ONU70" s="11"/>
      <c r="ONV70" s="11"/>
      <c r="ONW70" s="11"/>
      <c r="ONX70" s="11"/>
      <c r="ONY70" s="11"/>
      <c r="ONZ70" s="11"/>
      <c r="OOA70" s="11"/>
      <c r="OOB70" s="11"/>
      <c r="OOC70" s="11"/>
      <c r="OOD70" s="11"/>
      <c r="OOE70" s="11"/>
      <c r="OOF70" s="11"/>
      <c r="OOG70" s="11"/>
      <c r="OOH70" s="11"/>
      <c r="OOI70" s="11"/>
      <c r="OOJ70" s="11"/>
      <c r="OOK70" s="11"/>
      <c r="OOL70" s="11"/>
      <c r="OOM70" s="11"/>
      <c r="OON70" s="11"/>
      <c r="OOO70" s="11"/>
      <c r="OOP70" s="11"/>
      <c r="OOQ70" s="11"/>
      <c r="OOR70" s="11"/>
      <c r="OOS70" s="11"/>
      <c r="OOT70" s="11"/>
      <c r="OOU70" s="11"/>
      <c r="OOV70" s="11"/>
      <c r="OOW70" s="11"/>
      <c r="OOX70" s="11"/>
      <c r="OOY70" s="11"/>
      <c r="OOZ70" s="11"/>
      <c r="OPA70" s="11"/>
      <c r="OPB70" s="11"/>
      <c r="OPC70" s="11"/>
      <c r="OPD70" s="11"/>
      <c r="OPE70" s="11"/>
      <c r="OPF70" s="11"/>
      <c r="OPG70" s="11"/>
      <c r="OPH70" s="11"/>
      <c r="OPI70" s="11"/>
      <c r="OPJ70" s="11"/>
      <c r="OPK70" s="11"/>
      <c r="OPL70" s="11"/>
      <c r="OPM70" s="11"/>
      <c r="OPN70" s="11"/>
      <c r="OPO70" s="11"/>
      <c r="OPP70" s="11"/>
      <c r="OPQ70" s="11"/>
      <c r="OPR70" s="11"/>
      <c r="OPS70" s="11"/>
      <c r="OPT70" s="11"/>
      <c r="OPU70" s="11"/>
      <c r="OPV70" s="11"/>
      <c r="OPW70" s="11"/>
      <c r="OPX70" s="11"/>
      <c r="OPY70" s="11"/>
      <c r="OPZ70" s="11"/>
      <c r="OQA70" s="11"/>
      <c r="OQB70" s="11"/>
      <c r="OQC70" s="11"/>
      <c r="OQD70" s="11"/>
      <c r="OQE70" s="11"/>
      <c r="OQF70" s="11"/>
      <c r="OQG70" s="11"/>
      <c r="OQH70" s="11"/>
      <c r="OQI70" s="11"/>
      <c r="OQJ70" s="11"/>
      <c r="OQK70" s="11"/>
      <c r="OQL70" s="11"/>
      <c r="OQM70" s="11"/>
      <c r="OQN70" s="11"/>
      <c r="OQO70" s="11"/>
      <c r="OQP70" s="11"/>
      <c r="OQQ70" s="11"/>
      <c r="OQR70" s="11"/>
      <c r="OQS70" s="11"/>
      <c r="OQT70" s="11"/>
      <c r="OQU70" s="11"/>
      <c r="OQV70" s="11"/>
      <c r="OQW70" s="11"/>
      <c r="OQX70" s="11"/>
      <c r="OQY70" s="11"/>
      <c r="OQZ70" s="11"/>
      <c r="ORA70" s="11"/>
      <c r="ORB70" s="11"/>
      <c r="ORC70" s="11"/>
      <c r="ORD70" s="11"/>
      <c r="ORE70" s="11"/>
      <c r="ORF70" s="11"/>
      <c r="ORG70" s="11"/>
      <c r="ORH70" s="11"/>
      <c r="ORI70" s="11"/>
      <c r="ORJ70" s="11"/>
      <c r="ORK70" s="11"/>
      <c r="ORL70" s="11"/>
      <c r="ORM70" s="11"/>
      <c r="ORN70" s="11"/>
      <c r="ORO70" s="11"/>
      <c r="ORP70" s="11"/>
      <c r="ORQ70" s="11"/>
      <c r="ORR70" s="11"/>
      <c r="ORS70" s="11"/>
      <c r="ORT70" s="11"/>
      <c r="ORU70" s="11"/>
      <c r="ORV70" s="11"/>
      <c r="ORW70" s="11"/>
      <c r="ORX70" s="11"/>
      <c r="ORY70" s="11"/>
      <c r="ORZ70" s="11"/>
      <c r="OSA70" s="11"/>
      <c r="OSB70" s="11"/>
      <c r="OSC70" s="11"/>
      <c r="OSD70" s="11"/>
      <c r="OSE70" s="11"/>
      <c r="OSF70" s="11"/>
      <c r="OSG70" s="11"/>
      <c r="OSH70" s="11"/>
      <c r="OSI70" s="11"/>
      <c r="OSJ70" s="11"/>
      <c r="OSK70" s="11"/>
      <c r="OSL70" s="11"/>
      <c r="OSM70" s="11"/>
      <c r="OSN70" s="11"/>
      <c r="OSO70" s="11"/>
      <c r="OSP70" s="11"/>
      <c r="OSQ70" s="11"/>
      <c r="OSR70" s="11"/>
      <c r="OSS70" s="11"/>
      <c r="OST70" s="11"/>
      <c r="OSU70" s="11"/>
      <c r="OSV70" s="11"/>
      <c r="OSW70" s="11"/>
      <c r="OSX70" s="11"/>
      <c r="OSY70" s="11"/>
      <c r="OSZ70" s="11"/>
      <c r="OTA70" s="11"/>
      <c r="OTB70" s="11"/>
      <c r="OTC70" s="11"/>
      <c r="OTD70" s="11"/>
      <c r="OTE70" s="11"/>
      <c r="OTF70" s="11"/>
      <c r="OTG70" s="11"/>
      <c r="OTH70" s="11"/>
      <c r="OTI70" s="11"/>
      <c r="OTJ70" s="11"/>
      <c r="OTK70" s="11"/>
      <c r="OTL70" s="11"/>
      <c r="OTM70" s="11"/>
      <c r="OTN70" s="11"/>
      <c r="OTO70" s="11"/>
      <c r="OTP70" s="11"/>
      <c r="OTQ70" s="11"/>
      <c r="OTR70" s="11"/>
      <c r="OTS70" s="11"/>
      <c r="OTT70" s="11"/>
      <c r="OTU70" s="11"/>
      <c r="OTV70" s="11"/>
      <c r="OTW70" s="11"/>
      <c r="OTX70" s="11"/>
      <c r="OTY70" s="11"/>
      <c r="OTZ70" s="11"/>
      <c r="OUA70" s="11"/>
      <c r="OUB70" s="11"/>
      <c r="OUC70" s="11"/>
      <c r="OUD70" s="11"/>
      <c r="OUE70" s="11"/>
      <c r="OUF70" s="11"/>
      <c r="OUG70" s="11"/>
      <c r="OUH70" s="11"/>
      <c r="OUI70" s="11"/>
      <c r="OUJ70" s="11"/>
      <c r="OUK70" s="11"/>
      <c r="OUL70" s="11"/>
      <c r="OUM70" s="11"/>
      <c r="OUN70" s="11"/>
      <c r="OUO70" s="11"/>
      <c r="OUP70" s="11"/>
      <c r="OUQ70" s="11"/>
      <c r="OUR70" s="11"/>
      <c r="OUS70" s="11"/>
      <c r="OUT70" s="11"/>
      <c r="OUU70" s="11"/>
      <c r="OUV70" s="11"/>
      <c r="OUW70" s="11"/>
      <c r="OUX70" s="11"/>
      <c r="OUY70" s="11"/>
      <c r="OUZ70" s="11"/>
      <c r="OVA70" s="11"/>
      <c r="OVB70" s="11"/>
      <c r="OVC70" s="11"/>
      <c r="OVD70" s="11"/>
      <c r="OVE70" s="11"/>
      <c r="OVF70" s="11"/>
      <c r="OVG70" s="11"/>
      <c r="OVH70" s="11"/>
      <c r="OVI70" s="11"/>
      <c r="OVJ70" s="11"/>
      <c r="OVK70" s="11"/>
      <c r="OVL70" s="11"/>
      <c r="OVM70" s="11"/>
      <c r="OVN70" s="11"/>
      <c r="OVO70" s="11"/>
      <c r="OVP70" s="11"/>
      <c r="OVQ70" s="11"/>
      <c r="OVR70" s="11"/>
      <c r="OVS70" s="11"/>
      <c r="OVT70" s="11"/>
      <c r="OVU70" s="11"/>
      <c r="OVV70" s="11"/>
      <c r="OVW70" s="11"/>
      <c r="OVX70" s="11"/>
      <c r="OVY70" s="11"/>
      <c r="OVZ70" s="11"/>
      <c r="OWA70" s="11"/>
      <c r="OWB70" s="11"/>
      <c r="OWC70" s="11"/>
      <c r="OWD70" s="11"/>
      <c r="OWE70" s="11"/>
      <c r="OWF70" s="11"/>
      <c r="OWG70" s="11"/>
      <c r="OWH70" s="11"/>
      <c r="OWI70" s="11"/>
      <c r="OWJ70" s="11"/>
      <c r="OWK70" s="11"/>
      <c r="OWL70" s="11"/>
      <c r="OWM70" s="11"/>
      <c r="OWN70" s="11"/>
      <c r="OWO70" s="11"/>
      <c r="OWP70" s="11"/>
      <c r="OWQ70" s="11"/>
      <c r="OWR70" s="11"/>
      <c r="OWS70" s="11"/>
      <c r="OWT70" s="11"/>
      <c r="OWU70" s="11"/>
      <c r="OWV70" s="11"/>
      <c r="OWW70" s="11"/>
      <c r="OWX70" s="11"/>
      <c r="OWY70" s="11"/>
      <c r="OWZ70" s="11"/>
      <c r="OXA70" s="11"/>
      <c r="OXB70" s="11"/>
      <c r="OXC70" s="11"/>
      <c r="OXD70" s="11"/>
      <c r="OXE70" s="11"/>
      <c r="OXF70" s="11"/>
      <c r="OXG70" s="11"/>
      <c r="OXH70" s="11"/>
      <c r="OXI70" s="11"/>
      <c r="OXJ70" s="11"/>
      <c r="OXK70" s="11"/>
      <c r="OXL70" s="11"/>
      <c r="OXM70" s="11"/>
      <c r="OXN70" s="11"/>
      <c r="OXO70" s="11"/>
      <c r="OXP70" s="11"/>
      <c r="OXQ70" s="11"/>
      <c r="OXR70" s="11"/>
      <c r="OXS70" s="11"/>
      <c r="OXT70" s="11"/>
      <c r="OXU70" s="11"/>
      <c r="OXV70" s="11"/>
      <c r="OXW70" s="11"/>
      <c r="OXX70" s="11"/>
      <c r="OXY70" s="11"/>
      <c r="OXZ70" s="11"/>
      <c r="OYA70" s="11"/>
      <c r="OYB70" s="11"/>
      <c r="OYC70" s="11"/>
      <c r="OYD70" s="11"/>
      <c r="OYE70" s="11"/>
      <c r="OYF70" s="11"/>
      <c r="OYG70" s="11"/>
      <c r="OYH70" s="11"/>
      <c r="OYI70" s="11"/>
      <c r="OYJ70" s="11"/>
      <c r="OYK70" s="11"/>
      <c r="OYL70" s="11"/>
      <c r="OYM70" s="11"/>
      <c r="OYN70" s="11"/>
      <c r="OYO70" s="11"/>
      <c r="OYP70" s="11"/>
      <c r="OYQ70" s="11"/>
      <c r="OYR70" s="11"/>
      <c r="OYS70" s="11"/>
      <c r="OYT70" s="11"/>
      <c r="OYU70" s="11"/>
      <c r="OYV70" s="11"/>
      <c r="OYW70" s="11"/>
      <c r="OYX70" s="11"/>
      <c r="OYY70" s="11"/>
      <c r="OYZ70" s="11"/>
      <c r="OZA70" s="11"/>
      <c r="OZB70" s="11"/>
      <c r="OZC70" s="11"/>
      <c r="OZD70" s="11"/>
      <c r="OZE70" s="11"/>
      <c r="OZF70" s="11"/>
      <c r="OZG70" s="11"/>
      <c r="OZH70" s="11"/>
      <c r="OZI70" s="11"/>
      <c r="OZJ70" s="11"/>
      <c r="OZK70" s="11"/>
      <c r="OZL70" s="11"/>
      <c r="OZM70" s="11"/>
      <c r="OZN70" s="11"/>
      <c r="OZO70" s="11"/>
      <c r="OZP70" s="11"/>
      <c r="OZQ70" s="11"/>
      <c r="OZR70" s="11"/>
      <c r="OZS70" s="11"/>
      <c r="OZT70" s="11"/>
      <c r="OZU70" s="11"/>
      <c r="OZV70" s="11"/>
      <c r="OZW70" s="11"/>
      <c r="OZX70" s="11"/>
      <c r="OZY70" s="11"/>
      <c r="OZZ70" s="11"/>
      <c r="PAA70" s="11"/>
      <c r="PAB70" s="11"/>
      <c r="PAC70" s="11"/>
      <c r="PAD70" s="11"/>
      <c r="PAE70" s="11"/>
      <c r="PAF70" s="11"/>
      <c r="PAG70" s="11"/>
      <c r="PAH70" s="11"/>
      <c r="PAI70" s="11"/>
      <c r="PAJ70" s="11"/>
      <c r="PAK70" s="11"/>
      <c r="PAL70" s="11"/>
      <c r="PAM70" s="11"/>
      <c r="PAN70" s="11"/>
      <c r="PAO70" s="11"/>
      <c r="PAP70" s="11"/>
      <c r="PAQ70" s="11"/>
      <c r="PAR70" s="11"/>
      <c r="PAS70" s="11"/>
      <c r="PAT70" s="11"/>
      <c r="PAU70" s="11"/>
      <c r="PAV70" s="11"/>
      <c r="PAW70" s="11"/>
      <c r="PAX70" s="11"/>
      <c r="PAY70" s="11"/>
      <c r="PAZ70" s="11"/>
      <c r="PBA70" s="11"/>
      <c r="PBB70" s="11"/>
      <c r="PBC70" s="11"/>
      <c r="PBD70" s="11"/>
      <c r="PBE70" s="11"/>
      <c r="PBF70" s="11"/>
      <c r="PBG70" s="11"/>
      <c r="PBH70" s="11"/>
      <c r="PBI70" s="11"/>
      <c r="PBJ70" s="11"/>
      <c r="PBK70" s="11"/>
      <c r="PBL70" s="11"/>
      <c r="PBM70" s="11"/>
      <c r="PBN70" s="11"/>
      <c r="PBO70" s="11"/>
      <c r="PBP70" s="11"/>
      <c r="PBQ70" s="11"/>
      <c r="PBR70" s="11"/>
      <c r="PBS70" s="11"/>
      <c r="PBT70" s="11"/>
      <c r="PBU70" s="11"/>
      <c r="PBV70" s="11"/>
      <c r="PBW70" s="11"/>
      <c r="PBX70" s="11"/>
      <c r="PBY70" s="11"/>
      <c r="PBZ70" s="11"/>
      <c r="PCA70" s="11"/>
      <c r="PCB70" s="11"/>
      <c r="PCC70" s="11"/>
      <c r="PCD70" s="11"/>
      <c r="PCE70" s="11"/>
      <c r="PCF70" s="11"/>
      <c r="PCG70" s="11"/>
      <c r="PCH70" s="11"/>
      <c r="PCI70" s="11"/>
      <c r="PCJ70" s="11"/>
      <c r="PCK70" s="11"/>
      <c r="PCL70" s="11"/>
      <c r="PCM70" s="11"/>
      <c r="PCN70" s="11"/>
      <c r="PCO70" s="11"/>
      <c r="PCP70" s="11"/>
      <c r="PCQ70" s="11"/>
      <c r="PCR70" s="11"/>
      <c r="PCS70" s="11"/>
      <c r="PCT70" s="11"/>
      <c r="PCU70" s="11"/>
      <c r="PCV70" s="11"/>
      <c r="PCW70" s="11"/>
      <c r="PCX70" s="11"/>
      <c r="PCY70" s="11"/>
      <c r="PCZ70" s="11"/>
      <c r="PDA70" s="11"/>
      <c r="PDB70" s="11"/>
      <c r="PDC70" s="11"/>
      <c r="PDD70" s="11"/>
      <c r="PDE70" s="11"/>
      <c r="PDF70" s="11"/>
      <c r="PDG70" s="11"/>
      <c r="PDH70" s="11"/>
      <c r="PDI70" s="11"/>
      <c r="PDJ70" s="11"/>
      <c r="PDK70" s="11"/>
      <c r="PDL70" s="11"/>
      <c r="PDM70" s="11"/>
      <c r="PDN70" s="11"/>
      <c r="PDO70" s="11"/>
      <c r="PDP70" s="11"/>
      <c r="PDQ70" s="11"/>
      <c r="PDR70" s="11"/>
      <c r="PDS70" s="11"/>
      <c r="PDT70" s="11"/>
      <c r="PDU70" s="11"/>
      <c r="PDV70" s="11"/>
      <c r="PDW70" s="11"/>
      <c r="PDX70" s="11"/>
      <c r="PDY70" s="11"/>
      <c r="PDZ70" s="11"/>
      <c r="PEA70" s="11"/>
      <c r="PEB70" s="11"/>
      <c r="PEC70" s="11"/>
      <c r="PED70" s="11"/>
      <c r="PEE70" s="11"/>
      <c r="PEF70" s="11"/>
      <c r="PEG70" s="11"/>
      <c r="PEH70" s="11"/>
      <c r="PEI70" s="11"/>
      <c r="PEJ70" s="11"/>
      <c r="PEK70" s="11"/>
      <c r="PEL70" s="11"/>
      <c r="PEM70" s="11"/>
      <c r="PEN70" s="11"/>
      <c r="PEO70" s="11"/>
      <c r="PEP70" s="11"/>
      <c r="PEQ70" s="11"/>
      <c r="PER70" s="11"/>
      <c r="PES70" s="11"/>
      <c r="PET70" s="11"/>
      <c r="PEU70" s="11"/>
      <c r="PEV70" s="11"/>
      <c r="PEW70" s="11"/>
      <c r="PEX70" s="11"/>
      <c r="PEY70" s="11"/>
      <c r="PEZ70" s="11"/>
      <c r="PFA70" s="11"/>
      <c r="PFB70" s="11"/>
      <c r="PFC70" s="11"/>
      <c r="PFD70" s="11"/>
      <c r="PFE70" s="11"/>
      <c r="PFF70" s="11"/>
      <c r="PFG70" s="11"/>
      <c r="PFH70" s="11"/>
      <c r="PFI70" s="11"/>
      <c r="PFJ70" s="11"/>
      <c r="PFK70" s="11"/>
      <c r="PFL70" s="11"/>
      <c r="PFM70" s="11"/>
      <c r="PFN70" s="11"/>
      <c r="PFO70" s="11"/>
      <c r="PFP70" s="11"/>
      <c r="PFQ70" s="11"/>
      <c r="PFR70" s="11"/>
      <c r="PFS70" s="11"/>
      <c r="PFT70" s="11"/>
      <c r="PFU70" s="11"/>
      <c r="PFV70" s="11"/>
      <c r="PFW70" s="11"/>
      <c r="PFX70" s="11"/>
      <c r="PFY70" s="11"/>
      <c r="PFZ70" s="11"/>
      <c r="PGA70" s="11"/>
      <c r="PGB70" s="11"/>
      <c r="PGC70" s="11"/>
      <c r="PGD70" s="11"/>
      <c r="PGE70" s="11"/>
      <c r="PGF70" s="11"/>
      <c r="PGG70" s="11"/>
      <c r="PGH70" s="11"/>
      <c r="PGI70" s="11"/>
      <c r="PGJ70" s="11"/>
      <c r="PGK70" s="11"/>
      <c r="PGL70" s="11"/>
      <c r="PGM70" s="11"/>
      <c r="PGN70" s="11"/>
      <c r="PGO70" s="11"/>
      <c r="PGP70" s="11"/>
      <c r="PGQ70" s="11"/>
      <c r="PGR70" s="11"/>
      <c r="PGS70" s="11"/>
      <c r="PGT70" s="11"/>
      <c r="PGU70" s="11"/>
      <c r="PGV70" s="11"/>
      <c r="PGW70" s="11"/>
      <c r="PGX70" s="11"/>
      <c r="PGY70" s="11"/>
      <c r="PGZ70" s="11"/>
      <c r="PHA70" s="11"/>
      <c r="PHB70" s="11"/>
      <c r="PHC70" s="11"/>
      <c r="PHD70" s="11"/>
      <c r="PHE70" s="11"/>
      <c r="PHF70" s="11"/>
      <c r="PHG70" s="11"/>
      <c r="PHH70" s="11"/>
      <c r="PHI70" s="11"/>
      <c r="PHJ70" s="11"/>
      <c r="PHK70" s="11"/>
      <c r="PHL70" s="11"/>
      <c r="PHM70" s="11"/>
      <c r="PHN70" s="11"/>
      <c r="PHO70" s="11"/>
      <c r="PHP70" s="11"/>
      <c r="PHQ70" s="11"/>
      <c r="PHR70" s="11"/>
      <c r="PHS70" s="11"/>
      <c r="PHT70" s="11"/>
      <c r="PHU70" s="11"/>
      <c r="PHV70" s="11"/>
      <c r="PHW70" s="11"/>
      <c r="PHX70" s="11"/>
      <c r="PHY70" s="11"/>
      <c r="PHZ70" s="11"/>
      <c r="PIA70" s="11"/>
      <c r="PIB70" s="11"/>
      <c r="PIC70" s="11"/>
      <c r="PID70" s="11"/>
      <c r="PIE70" s="11"/>
      <c r="PIF70" s="11"/>
      <c r="PIG70" s="11"/>
      <c r="PIH70" s="11"/>
      <c r="PII70" s="11"/>
      <c r="PIJ70" s="11"/>
      <c r="PIK70" s="11"/>
      <c r="PIL70" s="11"/>
      <c r="PIM70" s="11"/>
      <c r="PIN70" s="11"/>
      <c r="PIO70" s="11"/>
      <c r="PIP70" s="11"/>
      <c r="PIQ70" s="11"/>
      <c r="PIR70" s="11"/>
      <c r="PIS70" s="11"/>
      <c r="PIT70" s="11"/>
      <c r="PIU70" s="11"/>
      <c r="PIV70" s="11"/>
      <c r="PIW70" s="11"/>
      <c r="PIX70" s="11"/>
      <c r="PIY70" s="11"/>
      <c r="PIZ70" s="11"/>
      <c r="PJA70" s="11"/>
      <c r="PJB70" s="11"/>
      <c r="PJC70" s="11"/>
      <c r="PJD70" s="11"/>
      <c r="PJE70" s="11"/>
      <c r="PJF70" s="11"/>
      <c r="PJG70" s="11"/>
      <c r="PJH70" s="11"/>
      <c r="PJI70" s="11"/>
      <c r="PJJ70" s="11"/>
      <c r="PJK70" s="11"/>
      <c r="PJL70" s="11"/>
      <c r="PJM70" s="11"/>
      <c r="PJN70" s="11"/>
      <c r="PJO70" s="11"/>
      <c r="PJP70" s="11"/>
      <c r="PJQ70" s="11"/>
      <c r="PJR70" s="11"/>
      <c r="PJS70" s="11"/>
      <c r="PJT70" s="11"/>
      <c r="PJU70" s="11"/>
      <c r="PJV70" s="11"/>
      <c r="PJW70" s="11"/>
      <c r="PJX70" s="11"/>
      <c r="PJY70" s="11"/>
      <c r="PJZ70" s="11"/>
      <c r="PKA70" s="11"/>
      <c r="PKB70" s="11"/>
      <c r="PKC70" s="11"/>
      <c r="PKD70" s="11"/>
      <c r="PKE70" s="11"/>
      <c r="PKF70" s="11"/>
      <c r="PKG70" s="11"/>
      <c r="PKH70" s="11"/>
      <c r="PKI70" s="11"/>
      <c r="PKJ70" s="11"/>
      <c r="PKK70" s="11"/>
      <c r="PKL70" s="11"/>
      <c r="PKM70" s="11"/>
      <c r="PKN70" s="11"/>
      <c r="PKO70" s="11"/>
      <c r="PKP70" s="11"/>
      <c r="PKQ70" s="11"/>
      <c r="PKR70" s="11"/>
      <c r="PKS70" s="11"/>
      <c r="PKT70" s="11"/>
      <c r="PKU70" s="11"/>
      <c r="PKV70" s="11"/>
      <c r="PKW70" s="11"/>
      <c r="PKX70" s="11"/>
      <c r="PKY70" s="11"/>
      <c r="PKZ70" s="11"/>
      <c r="PLA70" s="11"/>
      <c r="PLB70" s="11"/>
      <c r="PLC70" s="11"/>
      <c r="PLD70" s="11"/>
      <c r="PLE70" s="11"/>
      <c r="PLF70" s="11"/>
      <c r="PLG70" s="11"/>
      <c r="PLH70" s="11"/>
      <c r="PLI70" s="11"/>
      <c r="PLJ70" s="11"/>
      <c r="PLK70" s="11"/>
      <c r="PLL70" s="11"/>
      <c r="PLM70" s="11"/>
      <c r="PLN70" s="11"/>
      <c r="PLO70" s="11"/>
      <c r="PLP70" s="11"/>
      <c r="PLQ70" s="11"/>
      <c r="PLR70" s="11"/>
      <c r="PLS70" s="11"/>
      <c r="PLT70" s="11"/>
      <c r="PLU70" s="11"/>
      <c r="PLV70" s="11"/>
      <c r="PLW70" s="11"/>
      <c r="PLX70" s="11"/>
      <c r="PLY70" s="11"/>
      <c r="PLZ70" s="11"/>
      <c r="PMA70" s="11"/>
      <c r="PMB70" s="11"/>
      <c r="PMC70" s="11"/>
      <c r="PMD70" s="11"/>
      <c r="PME70" s="11"/>
      <c r="PMF70" s="11"/>
      <c r="PMG70" s="11"/>
      <c r="PMH70" s="11"/>
      <c r="PMI70" s="11"/>
      <c r="PMJ70" s="11"/>
      <c r="PMK70" s="11"/>
      <c r="PML70" s="11"/>
      <c r="PMM70" s="11"/>
      <c r="PMN70" s="11"/>
      <c r="PMO70" s="11"/>
      <c r="PMP70" s="11"/>
      <c r="PMQ70" s="11"/>
      <c r="PMR70" s="11"/>
      <c r="PMS70" s="11"/>
      <c r="PMT70" s="11"/>
      <c r="PMU70" s="11"/>
      <c r="PMV70" s="11"/>
      <c r="PMW70" s="11"/>
      <c r="PMX70" s="11"/>
      <c r="PMY70" s="11"/>
      <c r="PMZ70" s="11"/>
      <c r="PNA70" s="11"/>
      <c r="PNB70" s="11"/>
      <c r="PNC70" s="11"/>
      <c r="PND70" s="11"/>
      <c r="PNE70" s="11"/>
      <c r="PNF70" s="11"/>
      <c r="PNG70" s="11"/>
      <c r="PNH70" s="11"/>
      <c r="PNI70" s="11"/>
      <c r="PNJ70" s="11"/>
      <c r="PNK70" s="11"/>
      <c r="PNL70" s="11"/>
      <c r="PNM70" s="11"/>
      <c r="PNN70" s="11"/>
      <c r="PNO70" s="11"/>
      <c r="PNP70" s="11"/>
      <c r="PNQ70" s="11"/>
      <c r="PNR70" s="11"/>
      <c r="PNS70" s="11"/>
      <c r="PNT70" s="11"/>
      <c r="PNU70" s="11"/>
      <c r="PNV70" s="11"/>
      <c r="PNW70" s="11"/>
      <c r="PNX70" s="11"/>
      <c r="PNY70" s="11"/>
      <c r="PNZ70" s="11"/>
      <c r="POA70" s="11"/>
      <c r="POB70" s="11"/>
      <c r="POC70" s="11"/>
      <c r="POD70" s="11"/>
      <c r="POE70" s="11"/>
      <c r="POF70" s="11"/>
      <c r="POG70" s="11"/>
      <c r="POH70" s="11"/>
      <c r="POI70" s="11"/>
      <c r="POJ70" s="11"/>
      <c r="POK70" s="11"/>
      <c r="POL70" s="11"/>
      <c r="POM70" s="11"/>
      <c r="PON70" s="11"/>
      <c r="POO70" s="11"/>
      <c r="POP70" s="11"/>
      <c r="POQ70" s="11"/>
      <c r="POR70" s="11"/>
      <c r="POS70" s="11"/>
      <c r="POT70" s="11"/>
      <c r="POU70" s="11"/>
      <c r="POV70" s="11"/>
      <c r="POW70" s="11"/>
      <c r="POX70" s="11"/>
      <c r="POY70" s="11"/>
      <c r="POZ70" s="11"/>
      <c r="PPA70" s="11"/>
      <c r="PPB70" s="11"/>
      <c r="PPC70" s="11"/>
      <c r="PPD70" s="11"/>
      <c r="PPE70" s="11"/>
      <c r="PPF70" s="11"/>
      <c r="PPG70" s="11"/>
      <c r="PPH70" s="11"/>
      <c r="PPI70" s="11"/>
      <c r="PPJ70" s="11"/>
      <c r="PPK70" s="11"/>
      <c r="PPL70" s="11"/>
      <c r="PPM70" s="11"/>
      <c r="PPN70" s="11"/>
      <c r="PPO70" s="11"/>
      <c r="PPP70" s="11"/>
      <c r="PPQ70" s="11"/>
      <c r="PPR70" s="11"/>
      <c r="PPS70" s="11"/>
      <c r="PPT70" s="11"/>
      <c r="PPU70" s="11"/>
      <c r="PPV70" s="11"/>
      <c r="PPW70" s="11"/>
      <c r="PPX70" s="11"/>
      <c r="PPY70" s="11"/>
      <c r="PPZ70" s="11"/>
      <c r="PQA70" s="11"/>
      <c r="PQB70" s="11"/>
      <c r="PQC70" s="11"/>
      <c r="PQD70" s="11"/>
      <c r="PQE70" s="11"/>
      <c r="PQF70" s="11"/>
      <c r="PQG70" s="11"/>
      <c r="PQH70" s="11"/>
      <c r="PQI70" s="11"/>
      <c r="PQJ70" s="11"/>
      <c r="PQK70" s="11"/>
      <c r="PQL70" s="11"/>
      <c r="PQM70" s="11"/>
      <c r="PQN70" s="11"/>
      <c r="PQO70" s="11"/>
      <c r="PQP70" s="11"/>
      <c r="PQQ70" s="11"/>
      <c r="PQR70" s="11"/>
      <c r="PQS70" s="11"/>
      <c r="PQT70" s="11"/>
      <c r="PQU70" s="11"/>
      <c r="PQV70" s="11"/>
      <c r="PQW70" s="11"/>
      <c r="PQX70" s="11"/>
      <c r="PQY70" s="11"/>
      <c r="PQZ70" s="11"/>
      <c r="PRA70" s="11"/>
      <c r="PRB70" s="11"/>
      <c r="PRC70" s="11"/>
      <c r="PRD70" s="11"/>
      <c r="PRE70" s="11"/>
      <c r="PRF70" s="11"/>
      <c r="PRG70" s="11"/>
      <c r="PRH70" s="11"/>
      <c r="PRI70" s="11"/>
      <c r="PRJ70" s="11"/>
      <c r="PRK70" s="11"/>
      <c r="PRL70" s="11"/>
      <c r="PRM70" s="11"/>
      <c r="PRN70" s="11"/>
      <c r="PRO70" s="11"/>
      <c r="PRP70" s="11"/>
      <c r="PRQ70" s="11"/>
      <c r="PRR70" s="11"/>
      <c r="PRS70" s="11"/>
      <c r="PRT70" s="11"/>
      <c r="PRU70" s="11"/>
      <c r="PRV70" s="11"/>
      <c r="PRW70" s="11"/>
      <c r="PRX70" s="11"/>
      <c r="PRY70" s="11"/>
      <c r="PRZ70" s="11"/>
      <c r="PSA70" s="11"/>
      <c r="PSB70" s="11"/>
      <c r="PSC70" s="11"/>
      <c r="PSD70" s="11"/>
      <c r="PSE70" s="11"/>
      <c r="PSF70" s="11"/>
      <c r="PSG70" s="11"/>
      <c r="PSH70" s="11"/>
      <c r="PSI70" s="11"/>
      <c r="PSJ70" s="11"/>
      <c r="PSK70" s="11"/>
      <c r="PSL70" s="11"/>
      <c r="PSM70" s="11"/>
      <c r="PSN70" s="11"/>
      <c r="PSO70" s="11"/>
      <c r="PSP70" s="11"/>
      <c r="PSQ70" s="11"/>
      <c r="PSR70" s="11"/>
      <c r="PSS70" s="11"/>
      <c r="PST70" s="11"/>
      <c r="PSU70" s="11"/>
      <c r="PSV70" s="11"/>
      <c r="PSW70" s="11"/>
      <c r="PSX70" s="11"/>
      <c r="PSY70" s="11"/>
      <c r="PSZ70" s="11"/>
      <c r="PTA70" s="11"/>
      <c r="PTB70" s="11"/>
      <c r="PTC70" s="11"/>
      <c r="PTD70" s="11"/>
      <c r="PTE70" s="11"/>
      <c r="PTF70" s="11"/>
      <c r="PTG70" s="11"/>
      <c r="PTH70" s="11"/>
      <c r="PTI70" s="11"/>
      <c r="PTJ70" s="11"/>
      <c r="PTK70" s="11"/>
      <c r="PTL70" s="11"/>
      <c r="PTM70" s="11"/>
      <c r="PTN70" s="11"/>
      <c r="PTO70" s="11"/>
      <c r="PTP70" s="11"/>
      <c r="PTQ70" s="11"/>
      <c r="PTR70" s="11"/>
      <c r="PTS70" s="11"/>
      <c r="PTT70" s="11"/>
      <c r="PTU70" s="11"/>
      <c r="PTV70" s="11"/>
      <c r="PTW70" s="11"/>
      <c r="PTX70" s="11"/>
      <c r="PTY70" s="11"/>
      <c r="PTZ70" s="11"/>
      <c r="PUA70" s="11"/>
      <c r="PUB70" s="11"/>
      <c r="PUC70" s="11"/>
      <c r="PUD70" s="11"/>
      <c r="PUE70" s="11"/>
      <c r="PUF70" s="11"/>
      <c r="PUG70" s="11"/>
      <c r="PUH70" s="11"/>
      <c r="PUI70" s="11"/>
      <c r="PUJ70" s="11"/>
      <c r="PUK70" s="11"/>
      <c r="PUL70" s="11"/>
      <c r="PUM70" s="11"/>
      <c r="PUN70" s="11"/>
      <c r="PUO70" s="11"/>
      <c r="PUP70" s="11"/>
      <c r="PUQ70" s="11"/>
      <c r="PUR70" s="11"/>
      <c r="PUS70" s="11"/>
      <c r="PUT70" s="11"/>
      <c r="PUU70" s="11"/>
      <c r="PUV70" s="11"/>
      <c r="PUW70" s="11"/>
      <c r="PUX70" s="11"/>
      <c r="PUY70" s="11"/>
      <c r="PUZ70" s="11"/>
      <c r="PVA70" s="11"/>
      <c r="PVB70" s="11"/>
      <c r="PVC70" s="11"/>
      <c r="PVD70" s="11"/>
      <c r="PVE70" s="11"/>
      <c r="PVF70" s="11"/>
      <c r="PVG70" s="11"/>
      <c r="PVH70" s="11"/>
      <c r="PVI70" s="11"/>
      <c r="PVJ70" s="11"/>
      <c r="PVK70" s="11"/>
      <c r="PVL70" s="11"/>
      <c r="PVM70" s="11"/>
      <c r="PVN70" s="11"/>
      <c r="PVO70" s="11"/>
      <c r="PVP70" s="11"/>
      <c r="PVQ70" s="11"/>
      <c r="PVR70" s="11"/>
      <c r="PVS70" s="11"/>
      <c r="PVT70" s="11"/>
      <c r="PVU70" s="11"/>
      <c r="PVV70" s="11"/>
      <c r="PVW70" s="11"/>
      <c r="PVX70" s="11"/>
      <c r="PVY70" s="11"/>
      <c r="PVZ70" s="11"/>
      <c r="PWA70" s="11"/>
      <c r="PWB70" s="11"/>
      <c r="PWC70" s="11"/>
      <c r="PWD70" s="11"/>
      <c r="PWE70" s="11"/>
      <c r="PWF70" s="11"/>
      <c r="PWG70" s="11"/>
      <c r="PWH70" s="11"/>
      <c r="PWI70" s="11"/>
      <c r="PWJ70" s="11"/>
      <c r="PWK70" s="11"/>
      <c r="PWL70" s="11"/>
      <c r="PWM70" s="11"/>
      <c r="PWN70" s="11"/>
      <c r="PWO70" s="11"/>
      <c r="PWP70" s="11"/>
      <c r="PWQ70" s="11"/>
      <c r="PWR70" s="11"/>
      <c r="PWS70" s="11"/>
      <c r="PWT70" s="11"/>
      <c r="PWU70" s="11"/>
      <c r="PWV70" s="11"/>
      <c r="PWW70" s="11"/>
      <c r="PWX70" s="11"/>
      <c r="PWY70" s="11"/>
      <c r="PWZ70" s="11"/>
      <c r="PXA70" s="11"/>
      <c r="PXB70" s="11"/>
      <c r="PXC70" s="11"/>
      <c r="PXD70" s="11"/>
      <c r="PXE70" s="11"/>
      <c r="PXF70" s="11"/>
      <c r="PXG70" s="11"/>
      <c r="PXH70" s="11"/>
      <c r="PXI70" s="11"/>
      <c r="PXJ70" s="11"/>
      <c r="PXK70" s="11"/>
      <c r="PXL70" s="11"/>
      <c r="PXM70" s="11"/>
      <c r="PXN70" s="11"/>
      <c r="PXO70" s="11"/>
      <c r="PXP70" s="11"/>
      <c r="PXQ70" s="11"/>
      <c r="PXR70" s="11"/>
      <c r="PXS70" s="11"/>
      <c r="PXT70" s="11"/>
      <c r="PXU70" s="11"/>
      <c r="PXV70" s="11"/>
      <c r="PXW70" s="11"/>
      <c r="PXX70" s="11"/>
      <c r="PXY70" s="11"/>
      <c r="PXZ70" s="11"/>
      <c r="PYA70" s="11"/>
      <c r="PYB70" s="11"/>
      <c r="PYC70" s="11"/>
      <c r="PYD70" s="11"/>
      <c r="PYE70" s="11"/>
      <c r="PYF70" s="11"/>
      <c r="PYG70" s="11"/>
      <c r="PYH70" s="11"/>
      <c r="PYI70" s="11"/>
      <c r="PYJ70" s="11"/>
      <c r="PYK70" s="11"/>
      <c r="PYL70" s="11"/>
      <c r="PYM70" s="11"/>
      <c r="PYN70" s="11"/>
      <c r="PYO70" s="11"/>
      <c r="PYP70" s="11"/>
      <c r="PYQ70" s="11"/>
      <c r="PYR70" s="11"/>
      <c r="PYS70" s="11"/>
      <c r="PYT70" s="11"/>
      <c r="PYU70" s="11"/>
      <c r="PYV70" s="11"/>
      <c r="PYW70" s="11"/>
      <c r="PYX70" s="11"/>
      <c r="PYY70" s="11"/>
      <c r="PYZ70" s="11"/>
      <c r="PZA70" s="11"/>
      <c r="PZB70" s="11"/>
      <c r="PZC70" s="11"/>
      <c r="PZD70" s="11"/>
      <c r="PZE70" s="11"/>
      <c r="PZF70" s="11"/>
      <c r="PZG70" s="11"/>
      <c r="PZH70" s="11"/>
      <c r="PZI70" s="11"/>
      <c r="PZJ70" s="11"/>
      <c r="PZK70" s="11"/>
      <c r="PZL70" s="11"/>
      <c r="PZM70" s="11"/>
      <c r="PZN70" s="11"/>
      <c r="PZO70" s="11"/>
      <c r="PZP70" s="11"/>
      <c r="PZQ70" s="11"/>
      <c r="PZR70" s="11"/>
      <c r="PZS70" s="11"/>
      <c r="PZT70" s="11"/>
      <c r="PZU70" s="11"/>
      <c r="PZV70" s="11"/>
      <c r="PZW70" s="11"/>
      <c r="PZX70" s="11"/>
      <c r="PZY70" s="11"/>
      <c r="PZZ70" s="11"/>
      <c r="QAA70" s="11"/>
      <c r="QAB70" s="11"/>
      <c r="QAC70" s="11"/>
      <c r="QAD70" s="11"/>
      <c r="QAE70" s="11"/>
      <c r="QAF70" s="11"/>
      <c r="QAG70" s="11"/>
      <c r="QAH70" s="11"/>
      <c r="QAI70" s="11"/>
      <c r="QAJ70" s="11"/>
      <c r="QAK70" s="11"/>
      <c r="QAL70" s="11"/>
      <c r="QAM70" s="11"/>
      <c r="QAN70" s="11"/>
      <c r="QAO70" s="11"/>
      <c r="QAP70" s="11"/>
      <c r="QAQ70" s="11"/>
      <c r="QAR70" s="11"/>
      <c r="QAS70" s="11"/>
      <c r="QAT70" s="11"/>
      <c r="QAU70" s="11"/>
      <c r="QAV70" s="11"/>
      <c r="QAW70" s="11"/>
      <c r="QAX70" s="11"/>
      <c r="QAY70" s="11"/>
      <c r="QAZ70" s="11"/>
      <c r="QBA70" s="11"/>
      <c r="QBB70" s="11"/>
      <c r="QBC70" s="11"/>
      <c r="QBD70" s="11"/>
      <c r="QBE70" s="11"/>
      <c r="QBF70" s="11"/>
      <c r="QBG70" s="11"/>
      <c r="QBH70" s="11"/>
      <c r="QBI70" s="11"/>
      <c r="QBJ70" s="11"/>
      <c r="QBK70" s="11"/>
      <c r="QBL70" s="11"/>
      <c r="QBM70" s="11"/>
      <c r="QBN70" s="11"/>
      <c r="QBO70" s="11"/>
      <c r="QBP70" s="11"/>
      <c r="QBQ70" s="11"/>
      <c r="QBR70" s="11"/>
      <c r="QBS70" s="11"/>
      <c r="QBT70" s="11"/>
      <c r="QBU70" s="11"/>
      <c r="QBV70" s="11"/>
      <c r="QBW70" s="11"/>
      <c r="QBX70" s="11"/>
      <c r="QBY70" s="11"/>
      <c r="QBZ70" s="11"/>
      <c r="QCA70" s="11"/>
      <c r="QCB70" s="11"/>
      <c r="QCC70" s="11"/>
      <c r="QCD70" s="11"/>
      <c r="QCE70" s="11"/>
      <c r="QCF70" s="11"/>
      <c r="QCG70" s="11"/>
      <c r="QCH70" s="11"/>
      <c r="QCI70" s="11"/>
      <c r="QCJ70" s="11"/>
      <c r="QCK70" s="11"/>
      <c r="QCL70" s="11"/>
      <c r="QCM70" s="11"/>
      <c r="QCN70" s="11"/>
      <c r="QCO70" s="11"/>
      <c r="QCP70" s="11"/>
      <c r="QCQ70" s="11"/>
      <c r="QCR70" s="11"/>
      <c r="QCS70" s="11"/>
      <c r="QCT70" s="11"/>
      <c r="QCU70" s="11"/>
      <c r="QCV70" s="11"/>
      <c r="QCW70" s="11"/>
      <c r="QCX70" s="11"/>
      <c r="QCY70" s="11"/>
      <c r="QCZ70" s="11"/>
      <c r="QDA70" s="11"/>
      <c r="QDB70" s="11"/>
      <c r="QDC70" s="11"/>
      <c r="QDD70" s="11"/>
      <c r="QDE70" s="11"/>
      <c r="QDF70" s="11"/>
      <c r="QDG70" s="11"/>
      <c r="QDH70" s="11"/>
      <c r="QDI70" s="11"/>
      <c r="QDJ70" s="11"/>
      <c r="QDK70" s="11"/>
      <c r="QDL70" s="11"/>
      <c r="QDM70" s="11"/>
      <c r="QDN70" s="11"/>
      <c r="QDO70" s="11"/>
      <c r="QDP70" s="11"/>
      <c r="QDQ70" s="11"/>
      <c r="QDR70" s="11"/>
      <c r="QDS70" s="11"/>
      <c r="QDT70" s="11"/>
      <c r="QDU70" s="11"/>
      <c r="QDV70" s="11"/>
      <c r="QDW70" s="11"/>
      <c r="QDX70" s="11"/>
      <c r="QDY70" s="11"/>
      <c r="QDZ70" s="11"/>
      <c r="QEA70" s="11"/>
      <c r="QEB70" s="11"/>
      <c r="QEC70" s="11"/>
      <c r="QED70" s="11"/>
      <c r="QEE70" s="11"/>
      <c r="QEF70" s="11"/>
      <c r="QEG70" s="11"/>
      <c r="QEH70" s="11"/>
      <c r="QEI70" s="11"/>
      <c r="QEJ70" s="11"/>
      <c r="QEK70" s="11"/>
      <c r="QEL70" s="11"/>
      <c r="QEM70" s="11"/>
      <c r="QEN70" s="11"/>
      <c r="QEO70" s="11"/>
      <c r="QEP70" s="11"/>
      <c r="QEQ70" s="11"/>
      <c r="QER70" s="11"/>
      <c r="QES70" s="11"/>
      <c r="QET70" s="11"/>
      <c r="QEU70" s="11"/>
      <c r="QEV70" s="11"/>
      <c r="QEW70" s="11"/>
      <c r="QEX70" s="11"/>
      <c r="QEY70" s="11"/>
      <c r="QEZ70" s="11"/>
      <c r="QFA70" s="11"/>
      <c r="QFB70" s="11"/>
      <c r="QFC70" s="11"/>
      <c r="QFD70" s="11"/>
      <c r="QFE70" s="11"/>
      <c r="QFF70" s="11"/>
      <c r="QFG70" s="11"/>
      <c r="QFH70" s="11"/>
      <c r="QFI70" s="11"/>
      <c r="QFJ70" s="11"/>
      <c r="QFK70" s="11"/>
      <c r="QFL70" s="11"/>
      <c r="QFM70" s="11"/>
      <c r="QFN70" s="11"/>
      <c r="QFO70" s="11"/>
      <c r="QFP70" s="11"/>
      <c r="QFQ70" s="11"/>
      <c r="QFR70" s="11"/>
      <c r="QFS70" s="11"/>
      <c r="QFT70" s="11"/>
      <c r="QFU70" s="11"/>
      <c r="QFV70" s="11"/>
      <c r="QFW70" s="11"/>
      <c r="QFX70" s="11"/>
      <c r="QFY70" s="11"/>
      <c r="QFZ70" s="11"/>
      <c r="QGA70" s="11"/>
      <c r="QGB70" s="11"/>
      <c r="QGC70" s="11"/>
      <c r="QGD70" s="11"/>
      <c r="QGE70" s="11"/>
      <c r="QGF70" s="11"/>
      <c r="QGG70" s="11"/>
      <c r="QGH70" s="11"/>
      <c r="QGI70" s="11"/>
      <c r="QGJ70" s="11"/>
      <c r="QGK70" s="11"/>
      <c r="QGL70" s="11"/>
      <c r="QGM70" s="11"/>
      <c r="QGN70" s="11"/>
      <c r="QGO70" s="11"/>
      <c r="QGP70" s="11"/>
      <c r="QGQ70" s="11"/>
      <c r="QGR70" s="11"/>
      <c r="QGS70" s="11"/>
      <c r="QGT70" s="11"/>
      <c r="QGU70" s="11"/>
      <c r="QGV70" s="11"/>
      <c r="QGW70" s="11"/>
      <c r="QGX70" s="11"/>
      <c r="QGY70" s="11"/>
      <c r="QGZ70" s="11"/>
      <c r="QHA70" s="11"/>
      <c r="QHB70" s="11"/>
      <c r="QHC70" s="11"/>
      <c r="QHD70" s="11"/>
      <c r="QHE70" s="11"/>
      <c r="QHF70" s="11"/>
      <c r="QHG70" s="11"/>
      <c r="QHH70" s="11"/>
      <c r="QHI70" s="11"/>
      <c r="QHJ70" s="11"/>
      <c r="QHK70" s="11"/>
      <c r="QHL70" s="11"/>
      <c r="QHM70" s="11"/>
      <c r="QHN70" s="11"/>
      <c r="QHO70" s="11"/>
      <c r="QHP70" s="11"/>
      <c r="QHQ70" s="11"/>
      <c r="QHR70" s="11"/>
      <c r="QHS70" s="11"/>
      <c r="QHT70" s="11"/>
      <c r="QHU70" s="11"/>
      <c r="QHV70" s="11"/>
      <c r="QHW70" s="11"/>
      <c r="QHX70" s="11"/>
      <c r="QHY70" s="11"/>
      <c r="QHZ70" s="11"/>
      <c r="QIA70" s="11"/>
      <c r="QIB70" s="11"/>
      <c r="QIC70" s="11"/>
      <c r="QID70" s="11"/>
      <c r="QIE70" s="11"/>
      <c r="QIF70" s="11"/>
      <c r="QIG70" s="11"/>
      <c r="QIH70" s="11"/>
      <c r="QII70" s="11"/>
      <c r="QIJ70" s="11"/>
      <c r="QIK70" s="11"/>
      <c r="QIL70" s="11"/>
      <c r="QIM70" s="11"/>
      <c r="QIN70" s="11"/>
      <c r="QIO70" s="11"/>
      <c r="QIP70" s="11"/>
      <c r="QIQ70" s="11"/>
      <c r="QIR70" s="11"/>
      <c r="QIS70" s="11"/>
      <c r="QIT70" s="11"/>
      <c r="QIU70" s="11"/>
      <c r="QIV70" s="11"/>
      <c r="QIW70" s="11"/>
      <c r="QIX70" s="11"/>
      <c r="QIY70" s="11"/>
      <c r="QIZ70" s="11"/>
      <c r="QJA70" s="11"/>
      <c r="QJB70" s="11"/>
      <c r="QJC70" s="11"/>
      <c r="QJD70" s="11"/>
      <c r="QJE70" s="11"/>
      <c r="QJF70" s="11"/>
      <c r="QJG70" s="11"/>
      <c r="QJH70" s="11"/>
      <c r="QJI70" s="11"/>
      <c r="QJJ70" s="11"/>
      <c r="QJK70" s="11"/>
      <c r="QJL70" s="11"/>
      <c r="QJM70" s="11"/>
      <c r="QJN70" s="11"/>
      <c r="QJO70" s="11"/>
      <c r="QJP70" s="11"/>
      <c r="QJQ70" s="11"/>
      <c r="QJR70" s="11"/>
      <c r="QJS70" s="11"/>
      <c r="QJT70" s="11"/>
      <c r="QJU70" s="11"/>
      <c r="QJV70" s="11"/>
      <c r="QJW70" s="11"/>
      <c r="QJX70" s="11"/>
      <c r="QJY70" s="11"/>
      <c r="QJZ70" s="11"/>
      <c r="QKA70" s="11"/>
      <c r="QKB70" s="11"/>
      <c r="QKC70" s="11"/>
      <c r="QKD70" s="11"/>
      <c r="QKE70" s="11"/>
      <c r="QKF70" s="11"/>
      <c r="QKG70" s="11"/>
      <c r="QKH70" s="11"/>
      <c r="QKI70" s="11"/>
      <c r="QKJ70" s="11"/>
      <c r="QKK70" s="11"/>
      <c r="QKL70" s="11"/>
      <c r="QKM70" s="11"/>
      <c r="QKN70" s="11"/>
      <c r="QKO70" s="11"/>
      <c r="QKP70" s="11"/>
      <c r="QKQ70" s="11"/>
      <c r="QKR70" s="11"/>
      <c r="QKS70" s="11"/>
      <c r="QKT70" s="11"/>
      <c r="QKU70" s="11"/>
      <c r="QKV70" s="11"/>
      <c r="QKW70" s="11"/>
      <c r="QKX70" s="11"/>
      <c r="QKY70" s="11"/>
      <c r="QKZ70" s="11"/>
      <c r="QLA70" s="11"/>
      <c r="QLB70" s="11"/>
      <c r="QLC70" s="11"/>
      <c r="QLD70" s="11"/>
      <c r="QLE70" s="11"/>
      <c r="QLF70" s="11"/>
      <c r="QLG70" s="11"/>
      <c r="QLH70" s="11"/>
      <c r="QLI70" s="11"/>
      <c r="QLJ70" s="11"/>
      <c r="QLK70" s="11"/>
      <c r="QLL70" s="11"/>
      <c r="QLM70" s="11"/>
      <c r="QLN70" s="11"/>
      <c r="QLO70" s="11"/>
      <c r="QLP70" s="11"/>
      <c r="QLQ70" s="11"/>
      <c r="QLR70" s="11"/>
      <c r="QLS70" s="11"/>
      <c r="QLT70" s="11"/>
      <c r="QLU70" s="11"/>
      <c r="QLV70" s="11"/>
      <c r="QLW70" s="11"/>
      <c r="QLX70" s="11"/>
      <c r="QLY70" s="11"/>
      <c r="QLZ70" s="11"/>
      <c r="QMA70" s="11"/>
      <c r="QMB70" s="11"/>
      <c r="QMC70" s="11"/>
      <c r="QMD70" s="11"/>
      <c r="QME70" s="11"/>
      <c r="QMF70" s="11"/>
      <c r="QMG70" s="11"/>
      <c r="QMH70" s="11"/>
      <c r="QMI70" s="11"/>
      <c r="QMJ70" s="11"/>
      <c r="QMK70" s="11"/>
      <c r="QML70" s="11"/>
      <c r="QMM70" s="11"/>
      <c r="QMN70" s="11"/>
      <c r="QMO70" s="11"/>
      <c r="QMP70" s="11"/>
      <c r="QMQ70" s="11"/>
      <c r="QMR70" s="11"/>
      <c r="QMS70" s="11"/>
      <c r="QMT70" s="11"/>
      <c r="QMU70" s="11"/>
      <c r="QMV70" s="11"/>
      <c r="QMW70" s="11"/>
      <c r="QMX70" s="11"/>
      <c r="QMY70" s="11"/>
      <c r="QMZ70" s="11"/>
      <c r="QNA70" s="11"/>
      <c r="QNB70" s="11"/>
      <c r="QNC70" s="11"/>
      <c r="QND70" s="11"/>
      <c r="QNE70" s="11"/>
      <c r="QNF70" s="11"/>
      <c r="QNG70" s="11"/>
      <c r="QNH70" s="11"/>
      <c r="QNI70" s="11"/>
      <c r="QNJ70" s="11"/>
      <c r="QNK70" s="11"/>
      <c r="QNL70" s="11"/>
      <c r="QNM70" s="11"/>
      <c r="QNN70" s="11"/>
      <c r="QNO70" s="11"/>
      <c r="QNP70" s="11"/>
      <c r="QNQ70" s="11"/>
      <c r="QNR70" s="11"/>
      <c r="QNS70" s="11"/>
      <c r="QNT70" s="11"/>
      <c r="QNU70" s="11"/>
      <c r="QNV70" s="11"/>
      <c r="QNW70" s="11"/>
      <c r="QNX70" s="11"/>
      <c r="QNY70" s="11"/>
      <c r="QNZ70" s="11"/>
      <c r="QOA70" s="11"/>
      <c r="QOB70" s="11"/>
      <c r="QOC70" s="11"/>
      <c r="QOD70" s="11"/>
      <c r="QOE70" s="11"/>
      <c r="QOF70" s="11"/>
      <c r="QOG70" s="11"/>
      <c r="QOH70" s="11"/>
      <c r="QOI70" s="11"/>
      <c r="QOJ70" s="11"/>
      <c r="QOK70" s="11"/>
      <c r="QOL70" s="11"/>
      <c r="QOM70" s="11"/>
      <c r="QON70" s="11"/>
      <c r="QOO70" s="11"/>
      <c r="QOP70" s="11"/>
      <c r="QOQ70" s="11"/>
      <c r="QOR70" s="11"/>
      <c r="QOS70" s="11"/>
      <c r="QOT70" s="11"/>
      <c r="QOU70" s="11"/>
      <c r="QOV70" s="11"/>
      <c r="QOW70" s="11"/>
      <c r="QOX70" s="11"/>
      <c r="QOY70" s="11"/>
      <c r="QOZ70" s="11"/>
      <c r="QPA70" s="11"/>
      <c r="QPB70" s="11"/>
      <c r="QPC70" s="11"/>
      <c r="QPD70" s="11"/>
      <c r="QPE70" s="11"/>
      <c r="QPF70" s="11"/>
      <c r="QPG70" s="11"/>
      <c r="QPH70" s="11"/>
      <c r="QPI70" s="11"/>
      <c r="QPJ70" s="11"/>
      <c r="QPK70" s="11"/>
      <c r="QPL70" s="11"/>
      <c r="QPM70" s="11"/>
      <c r="QPN70" s="11"/>
      <c r="QPO70" s="11"/>
      <c r="QPP70" s="11"/>
      <c r="QPQ70" s="11"/>
      <c r="QPR70" s="11"/>
      <c r="QPS70" s="11"/>
      <c r="QPT70" s="11"/>
      <c r="QPU70" s="11"/>
      <c r="QPV70" s="11"/>
      <c r="QPW70" s="11"/>
      <c r="QPX70" s="11"/>
      <c r="QPY70" s="11"/>
      <c r="QPZ70" s="11"/>
      <c r="QQA70" s="11"/>
      <c r="QQB70" s="11"/>
      <c r="QQC70" s="11"/>
      <c r="QQD70" s="11"/>
      <c r="QQE70" s="11"/>
      <c r="QQF70" s="11"/>
      <c r="QQG70" s="11"/>
      <c r="QQH70" s="11"/>
      <c r="QQI70" s="11"/>
      <c r="QQJ70" s="11"/>
      <c r="QQK70" s="11"/>
      <c r="QQL70" s="11"/>
      <c r="QQM70" s="11"/>
      <c r="QQN70" s="11"/>
      <c r="QQO70" s="11"/>
      <c r="QQP70" s="11"/>
      <c r="QQQ70" s="11"/>
      <c r="QQR70" s="11"/>
      <c r="QQS70" s="11"/>
      <c r="QQT70" s="11"/>
      <c r="QQU70" s="11"/>
      <c r="QQV70" s="11"/>
      <c r="QQW70" s="11"/>
      <c r="QQX70" s="11"/>
      <c r="QQY70" s="11"/>
      <c r="QQZ70" s="11"/>
      <c r="QRA70" s="11"/>
      <c r="QRB70" s="11"/>
      <c r="QRC70" s="11"/>
      <c r="QRD70" s="11"/>
      <c r="QRE70" s="11"/>
      <c r="QRF70" s="11"/>
      <c r="QRG70" s="11"/>
      <c r="QRH70" s="11"/>
      <c r="QRI70" s="11"/>
      <c r="QRJ70" s="11"/>
      <c r="QRK70" s="11"/>
      <c r="QRL70" s="11"/>
      <c r="QRM70" s="11"/>
      <c r="QRN70" s="11"/>
      <c r="QRO70" s="11"/>
      <c r="QRP70" s="11"/>
      <c r="QRQ70" s="11"/>
      <c r="QRR70" s="11"/>
      <c r="QRS70" s="11"/>
      <c r="QRT70" s="11"/>
      <c r="QRU70" s="11"/>
      <c r="QRV70" s="11"/>
      <c r="QRW70" s="11"/>
      <c r="QRX70" s="11"/>
      <c r="QRY70" s="11"/>
      <c r="QRZ70" s="11"/>
      <c r="QSA70" s="11"/>
      <c r="QSB70" s="11"/>
      <c r="QSC70" s="11"/>
      <c r="QSD70" s="11"/>
      <c r="QSE70" s="11"/>
      <c r="QSF70" s="11"/>
      <c r="QSG70" s="11"/>
      <c r="QSH70" s="11"/>
      <c r="QSI70" s="11"/>
      <c r="QSJ70" s="11"/>
      <c r="QSK70" s="11"/>
      <c r="QSL70" s="11"/>
      <c r="QSM70" s="11"/>
      <c r="QSN70" s="11"/>
      <c r="QSO70" s="11"/>
      <c r="QSP70" s="11"/>
      <c r="QSQ70" s="11"/>
      <c r="QSR70" s="11"/>
      <c r="QSS70" s="11"/>
      <c r="QST70" s="11"/>
      <c r="QSU70" s="11"/>
      <c r="QSV70" s="11"/>
      <c r="QSW70" s="11"/>
      <c r="QSX70" s="11"/>
      <c r="QSY70" s="11"/>
      <c r="QSZ70" s="11"/>
      <c r="QTA70" s="11"/>
      <c r="QTB70" s="11"/>
      <c r="QTC70" s="11"/>
      <c r="QTD70" s="11"/>
      <c r="QTE70" s="11"/>
      <c r="QTF70" s="11"/>
      <c r="QTG70" s="11"/>
      <c r="QTH70" s="11"/>
      <c r="QTI70" s="11"/>
      <c r="QTJ70" s="11"/>
      <c r="QTK70" s="11"/>
      <c r="QTL70" s="11"/>
      <c r="QTM70" s="11"/>
      <c r="QTN70" s="11"/>
      <c r="QTO70" s="11"/>
      <c r="QTP70" s="11"/>
      <c r="QTQ70" s="11"/>
      <c r="QTR70" s="11"/>
      <c r="QTS70" s="11"/>
      <c r="QTT70" s="11"/>
      <c r="QTU70" s="11"/>
      <c r="QTV70" s="11"/>
      <c r="QTW70" s="11"/>
      <c r="QTX70" s="11"/>
      <c r="QTY70" s="11"/>
      <c r="QTZ70" s="11"/>
      <c r="QUA70" s="11"/>
      <c r="QUB70" s="11"/>
      <c r="QUC70" s="11"/>
      <c r="QUD70" s="11"/>
      <c r="QUE70" s="11"/>
      <c r="QUF70" s="11"/>
      <c r="QUG70" s="11"/>
      <c r="QUH70" s="11"/>
      <c r="QUI70" s="11"/>
      <c r="QUJ70" s="11"/>
      <c r="QUK70" s="11"/>
      <c r="QUL70" s="11"/>
      <c r="QUM70" s="11"/>
      <c r="QUN70" s="11"/>
      <c r="QUO70" s="11"/>
      <c r="QUP70" s="11"/>
      <c r="QUQ70" s="11"/>
      <c r="QUR70" s="11"/>
      <c r="QUS70" s="11"/>
      <c r="QUT70" s="11"/>
      <c r="QUU70" s="11"/>
      <c r="QUV70" s="11"/>
      <c r="QUW70" s="11"/>
      <c r="QUX70" s="11"/>
      <c r="QUY70" s="11"/>
      <c r="QUZ70" s="11"/>
      <c r="QVA70" s="11"/>
      <c r="QVB70" s="11"/>
      <c r="QVC70" s="11"/>
      <c r="QVD70" s="11"/>
      <c r="QVE70" s="11"/>
      <c r="QVF70" s="11"/>
      <c r="QVG70" s="11"/>
      <c r="QVH70" s="11"/>
      <c r="QVI70" s="11"/>
      <c r="QVJ70" s="11"/>
      <c r="QVK70" s="11"/>
      <c r="QVL70" s="11"/>
      <c r="QVM70" s="11"/>
      <c r="QVN70" s="11"/>
      <c r="QVO70" s="11"/>
      <c r="QVP70" s="11"/>
      <c r="QVQ70" s="11"/>
      <c r="QVR70" s="11"/>
      <c r="QVS70" s="11"/>
      <c r="QVT70" s="11"/>
      <c r="QVU70" s="11"/>
      <c r="QVV70" s="11"/>
      <c r="QVW70" s="11"/>
      <c r="QVX70" s="11"/>
      <c r="QVY70" s="11"/>
      <c r="QVZ70" s="11"/>
      <c r="QWA70" s="11"/>
      <c r="QWB70" s="11"/>
      <c r="QWC70" s="11"/>
      <c r="QWD70" s="11"/>
      <c r="QWE70" s="11"/>
      <c r="QWF70" s="11"/>
      <c r="QWG70" s="11"/>
      <c r="QWH70" s="11"/>
      <c r="QWI70" s="11"/>
      <c r="QWJ70" s="11"/>
      <c r="QWK70" s="11"/>
      <c r="QWL70" s="11"/>
      <c r="QWM70" s="11"/>
      <c r="QWN70" s="11"/>
      <c r="QWO70" s="11"/>
      <c r="QWP70" s="11"/>
      <c r="QWQ70" s="11"/>
      <c r="QWR70" s="11"/>
      <c r="QWS70" s="11"/>
      <c r="QWT70" s="11"/>
      <c r="QWU70" s="11"/>
      <c r="QWV70" s="11"/>
      <c r="QWW70" s="11"/>
      <c r="QWX70" s="11"/>
      <c r="QWY70" s="11"/>
      <c r="QWZ70" s="11"/>
      <c r="QXA70" s="11"/>
      <c r="QXB70" s="11"/>
      <c r="QXC70" s="11"/>
      <c r="QXD70" s="11"/>
      <c r="QXE70" s="11"/>
      <c r="QXF70" s="11"/>
      <c r="QXG70" s="11"/>
      <c r="QXH70" s="11"/>
      <c r="QXI70" s="11"/>
      <c r="QXJ70" s="11"/>
      <c r="QXK70" s="11"/>
      <c r="QXL70" s="11"/>
      <c r="QXM70" s="11"/>
      <c r="QXN70" s="11"/>
      <c r="QXO70" s="11"/>
      <c r="QXP70" s="11"/>
      <c r="QXQ70" s="11"/>
      <c r="QXR70" s="11"/>
      <c r="QXS70" s="11"/>
      <c r="QXT70" s="11"/>
      <c r="QXU70" s="11"/>
      <c r="QXV70" s="11"/>
      <c r="QXW70" s="11"/>
      <c r="QXX70" s="11"/>
      <c r="QXY70" s="11"/>
      <c r="QXZ70" s="11"/>
      <c r="QYA70" s="11"/>
      <c r="QYB70" s="11"/>
      <c r="QYC70" s="11"/>
      <c r="QYD70" s="11"/>
      <c r="QYE70" s="11"/>
      <c r="QYF70" s="11"/>
      <c r="QYG70" s="11"/>
      <c r="QYH70" s="11"/>
      <c r="QYI70" s="11"/>
      <c r="QYJ70" s="11"/>
      <c r="QYK70" s="11"/>
      <c r="QYL70" s="11"/>
      <c r="QYM70" s="11"/>
      <c r="QYN70" s="11"/>
      <c r="QYO70" s="11"/>
      <c r="QYP70" s="11"/>
      <c r="QYQ70" s="11"/>
      <c r="QYR70" s="11"/>
      <c r="QYS70" s="11"/>
      <c r="QYT70" s="11"/>
      <c r="QYU70" s="11"/>
      <c r="QYV70" s="11"/>
      <c r="QYW70" s="11"/>
      <c r="QYX70" s="11"/>
      <c r="QYY70" s="11"/>
      <c r="QYZ70" s="11"/>
      <c r="QZA70" s="11"/>
      <c r="QZB70" s="11"/>
      <c r="QZC70" s="11"/>
      <c r="QZD70" s="11"/>
      <c r="QZE70" s="11"/>
      <c r="QZF70" s="11"/>
      <c r="QZG70" s="11"/>
      <c r="QZH70" s="11"/>
      <c r="QZI70" s="11"/>
      <c r="QZJ70" s="11"/>
      <c r="QZK70" s="11"/>
      <c r="QZL70" s="11"/>
      <c r="QZM70" s="11"/>
      <c r="QZN70" s="11"/>
      <c r="QZO70" s="11"/>
      <c r="QZP70" s="11"/>
      <c r="QZQ70" s="11"/>
      <c r="QZR70" s="11"/>
      <c r="QZS70" s="11"/>
      <c r="QZT70" s="11"/>
      <c r="QZU70" s="11"/>
      <c r="QZV70" s="11"/>
      <c r="QZW70" s="11"/>
      <c r="QZX70" s="11"/>
      <c r="QZY70" s="11"/>
      <c r="QZZ70" s="11"/>
      <c r="RAA70" s="11"/>
      <c r="RAB70" s="11"/>
      <c r="RAC70" s="11"/>
      <c r="RAD70" s="11"/>
      <c r="RAE70" s="11"/>
      <c r="RAF70" s="11"/>
      <c r="RAG70" s="11"/>
      <c r="RAH70" s="11"/>
      <c r="RAI70" s="11"/>
      <c r="RAJ70" s="11"/>
      <c r="RAK70" s="11"/>
      <c r="RAL70" s="11"/>
      <c r="RAM70" s="11"/>
      <c r="RAN70" s="11"/>
      <c r="RAO70" s="11"/>
      <c r="RAP70" s="11"/>
      <c r="RAQ70" s="11"/>
      <c r="RAR70" s="11"/>
      <c r="RAS70" s="11"/>
      <c r="RAT70" s="11"/>
      <c r="RAU70" s="11"/>
      <c r="RAV70" s="11"/>
      <c r="RAW70" s="11"/>
      <c r="RAX70" s="11"/>
      <c r="RAY70" s="11"/>
      <c r="RAZ70" s="11"/>
      <c r="RBA70" s="11"/>
      <c r="RBB70" s="11"/>
      <c r="RBC70" s="11"/>
      <c r="RBD70" s="11"/>
      <c r="RBE70" s="11"/>
      <c r="RBF70" s="11"/>
      <c r="RBG70" s="11"/>
      <c r="RBH70" s="11"/>
      <c r="RBI70" s="11"/>
      <c r="RBJ70" s="11"/>
      <c r="RBK70" s="11"/>
      <c r="RBL70" s="11"/>
      <c r="RBM70" s="11"/>
      <c r="RBN70" s="11"/>
      <c r="RBO70" s="11"/>
      <c r="RBP70" s="11"/>
      <c r="RBQ70" s="11"/>
      <c r="RBR70" s="11"/>
      <c r="RBS70" s="11"/>
      <c r="RBT70" s="11"/>
      <c r="RBU70" s="11"/>
      <c r="RBV70" s="11"/>
      <c r="RBW70" s="11"/>
      <c r="RBX70" s="11"/>
      <c r="RBY70" s="11"/>
      <c r="RBZ70" s="11"/>
      <c r="RCA70" s="11"/>
      <c r="RCB70" s="11"/>
      <c r="RCC70" s="11"/>
      <c r="RCD70" s="11"/>
      <c r="RCE70" s="11"/>
      <c r="RCF70" s="11"/>
      <c r="RCG70" s="11"/>
      <c r="RCH70" s="11"/>
      <c r="RCI70" s="11"/>
      <c r="RCJ70" s="11"/>
      <c r="RCK70" s="11"/>
      <c r="RCL70" s="11"/>
      <c r="RCM70" s="11"/>
      <c r="RCN70" s="11"/>
      <c r="RCO70" s="11"/>
      <c r="RCP70" s="11"/>
      <c r="RCQ70" s="11"/>
      <c r="RCR70" s="11"/>
      <c r="RCS70" s="11"/>
      <c r="RCT70" s="11"/>
      <c r="RCU70" s="11"/>
      <c r="RCV70" s="11"/>
      <c r="RCW70" s="11"/>
      <c r="RCX70" s="11"/>
      <c r="RCY70" s="11"/>
      <c r="RCZ70" s="11"/>
      <c r="RDA70" s="11"/>
      <c r="RDB70" s="11"/>
      <c r="RDC70" s="11"/>
      <c r="RDD70" s="11"/>
      <c r="RDE70" s="11"/>
      <c r="RDF70" s="11"/>
      <c r="RDG70" s="11"/>
      <c r="RDH70" s="11"/>
      <c r="RDI70" s="11"/>
      <c r="RDJ70" s="11"/>
      <c r="RDK70" s="11"/>
      <c r="RDL70" s="11"/>
      <c r="RDM70" s="11"/>
      <c r="RDN70" s="11"/>
      <c r="RDO70" s="11"/>
      <c r="RDP70" s="11"/>
      <c r="RDQ70" s="11"/>
      <c r="RDR70" s="11"/>
      <c r="RDS70" s="11"/>
      <c r="RDT70" s="11"/>
      <c r="RDU70" s="11"/>
      <c r="RDV70" s="11"/>
      <c r="RDW70" s="11"/>
      <c r="RDX70" s="11"/>
      <c r="RDY70" s="11"/>
      <c r="RDZ70" s="11"/>
      <c r="REA70" s="11"/>
      <c r="REB70" s="11"/>
      <c r="REC70" s="11"/>
      <c r="RED70" s="11"/>
      <c r="REE70" s="11"/>
      <c r="REF70" s="11"/>
      <c r="REG70" s="11"/>
      <c r="REH70" s="11"/>
      <c r="REI70" s="11"/>
      <c r="REJ70" s="11"/>
      <c r="REK70" s="11"/>
      <c r="REL70" s="11"/>
      <c r="REM70" s="11"/>
      <c r="REN70" s="11"/>
      <c r="REO70" s="11"/>
      <c r="REP70" s="11"/>
      <c r="REQ70" s="11"/>
      <c r="RER70" s="11"/>
      <c r="RES70" s="11"/>
      <c r="RET70" s="11"/>
      <c r="REU70" s="11"/>
      <c r="REV70" s="11"/>
      <c r="REW70" s="11"/>
      <c r="REX70" s="11"/>
      <c r="REY70" s="11"/>
      <c r="REZ70" s="11"/>
      <c r="RFA70" s="11"/>
      <c r="RFB70" s="11"/>
      <c r="RFC70" s="11"/>
      <c r="RFD70" s="11"/>
      <c r="RFE70" s="11"/>
      <c r="RFF70" s="11"/>
      <c r="RFG70" s="11"/>
      <c r="RFH70" s="11"/>
      <c r="RFI70" s="11"/>
      <c r="RFJ70" s="11"/>
      <c r="RFK70" s="11"/>
      <c r="RFL70" s="11"/>
      <c r="RFM70" s="11"/>
      <c r="RFN70" s="11"/>
      <c r="RFO70" s="11"/>
      <c r="RFP70" s="11"/>
      <c r="RFQ70" s="11"/>
      <c r="RFR70" s="11"/>
      <c r="RFS70" s="11"/>
      <c r="RFT70" s="11"/>
      <c r="RFU70" s="11"/>
      <c r="RFV70" s="11"/>
      <c r="RFW70" s="11"/>
      <c r="RFX70" s="11"/>
      <c r="RFY70" s="11"/>
      <c r="RFZ70" s="11"/>
      <c r="RGA70" s="11"/>
      <c r="RGB70" s="11"/>
      <c r="RGC70" s="11"/>
      <c r="RGD70" s="11"/>
      <c r="RGE70" s="11"/>
      <c r="RGF70" s="11"/>
      <c r="RGG70" s="11"/>
      <c r="RGH70" s="11"/>
      <c r="RGI70" s="11"/>
      <c r="RGJ70" s="11"/>
      <c r="RGK70" s="11"/>
      <c r="RGL70" s="11"/>
      <c r="RGM70" s="11"/>
      <c r="RGN70" s="11"/>
      <c r="RGO70" s="11"/>
      <c r="RGP70" s="11"/>
      <c r="RGQ70" s="11"/>
      <c r="RGR70" s="11"/>
      <c r="RGS70" s="11"/>
      <c r="RGT70" s="11"/>
      <c r="RGU70" s="11"/>
      <c r="RGV70" s="11"/>
      <c r="RGW70" s="11"/>
      <c r="RGX70" s="11"/>
      <c r="RGY70" s="11"/>
      <c r="RGZ70" s="11"/>
      <c r="RHA70" s="11"/>
      <c r="RHB70" s="11"/>
      <c r="RHC70" s="11"/>
      <c r="RHD70" s="11"/>
      <c r="RHE70" s="11"/>
      <c r="RHF70" s="11"/>
      <c r="RHG70" s="11"/>
      <c r="RHH70" s="11"/>
      <c r="RHI70" s="11"/>
      <c r="RHJ70" s="11"/>
      <c r="RHK70" s="11"/>
      <c r="RHL70" s="11"/>
      <c r="RHM70" s="11"/>
      <c r="RHN70" s="11"/>
      <c r="RHO70" s="11"/>
      <c r="RHP70" s="11"/>
      <c r="RHQ70" s="11"/>
      <c r="RHR70" s="11"/>
      <c r="RHS70" s="11"/>
      <c r="RHT70" s="11"/>
      <c r="RHU70" s="11"/>
      <c r="RHV70" s="11"/>
      <c r="RHW70" s="11"/>
      <c r="RHX70" s="11"/>
      <c r="RHY70" s="11"/>
      <c r="RHZ70" s="11"/>
      <c r="RIA70" s="11"/>
      <c r="RIB70" s="11"/>
      <c r="RIC70" s="11"/>
      <c r="RID70" s="11"/>
      <c r="RIE70" s="11"/>
      <c r="RIF70" s="11"/>
      <c r="RIG70" s="11"/>
      <c r="RIH70" s="11"/>
      <c r="RII70" s="11"/>
      <c r="RIJ70" s="11"/>
      <c r="RIK70" s="11"/>
      <c r="RIL70" s="11"/>
      <c r="RIM70" s="11"/>
      <c r="RIN70" s="11"/>
      <c r="RIO70" s="11"/>
      <c r="RIP70" s="11"/>
      <c r="RIQ70" s="11"/>
      <c r="RIR70" s="11"/>
      <c r="RIS70" s="11"/>
      <c r="RIT70" s="11"/>
      <c r="RIU70" s="11"/>
      <c r="RIV70" s="11"/>
      <c r="RIW70" s="11"/>
      <c r="RIX70" s="11"/>
      <c r="RIY70" s="11"/>
      <c r="RIZ70" s="11"/>
      <c r="RJA70" s="11"/>
      <c r="RJB70" s="11"/>
      <c r="RJC70" s="11"/>
      <c r="RJD70" s="11"/>
      <c r="RJE70" s="11"/>
      <c r="RJF70" s="11"/>
      <c r="RJG70" s="11"/>
      <c r="RJH70" s="11"/>
      <c r="RJI70" s="11"/>
      <c r="RJJ70" s="11"/>
      <c r="RJK70" s="11"/>
      <c r="RJL70" s="11"/>
      <c r="RJM70" s="11"/>
      <c r="RJN70" s="11"/>
      <c r="RJO70" s="11"/>
      <c r="RJP70" s="11"/>
      <c r="RJQ70" s="11"/>
      <c r="RJR70" s="11"/>
      <c r="RJS70" s="11"/>
      <c r="RJT70" s="11"/>
      <c r="RJU70" s="11"/>
      <c r="RJV70" s="11"/>
      <c r="RJW70" s="11"/>
      <c r="RJX70" s="11"/>
      <c r="RJY70" s="11"/>
      <c r="RJZ70" s="11"/>
      <c r="RKA70" s="11"/>
      <c r="RKB70" s="11"/>
      <c r="RKC70" s="11"/>
      <c r="RKD70" s="11"/>
      <c r="RKE70" s="11"/>
      <c r="RKF70" s="11"/>
      <c r="RKG70" s="11"/>
      <c r="RKH70" s="11"/>
      <c r="RKI70" s="11"/>
      <c r="RKJ70" s="11"/>
      <c r="RKK70" s="11"/>
      <c r="RKL70" s="11"/>
      <c r="RKM70" s="11"/>
      <c r="RKN70" s="11"/>
      <c r="RKO70" s="11"/>
      <c r="RKP70" s="11"/>
      <c r="RKQ70" s="11"/>
      <c r="RKR70" s="11"/>
      <c r="RKS70" s="11"/>
      <c r="RKT70" s="11"/>
      <c r="RKU70" s="11"/>
      <c r="RKV70" s="11"/>
      <c r="RKW70" s="11"/>
      <c r="RKX70" s="11"/>
      <c r="RKY70" s="11"/>
      <c r="RKZ70" s="11"/>
      <c r="RLA70" s="11"/>
      <c r="RLB70" s="11"/>
      <c r="RLC70" s="11"/>
      <c r="RLD70" s="11"/>
      <c r="RLE70" s="11"/>
      <c r="RLF70" s="11"/>
      <c r="RLG70" s="11"/>
      <c r="RLH70" s="11"/>
      <c r="RLI70" s="11"/>
      <c r="RLJ70" s="11"/>
      <c r="RLK70" s="11"/>
      <c r="RLL70" s="11"/>
      <c r="RLM70" s="11"/>
      <c r="RLN70" s="11"/>
      <c r="RLO70" s="11"/>
      <c r="RLP70" s="11"/>
      <c r="RLQ70" s="11"/>
      <c r="RLR70" s="11"/>
      <c r="RLS70" s="11"/>
      <c r="RLT70" s="11"/>
      <c r="RLU70" s="11"/>
      <c r="RLV70" s="11"/>
      <c r="RLW70" s="11"/>
      <c r="RLX70" s="11"/>
      <c r="RLY70" s="11"/>
      <c r="RLZ70" s="11"/>
      <c r="RMA70" s="11"/>
      <c r="RMB70" s="11"/>
      <c r="RMC70" s="11"/>
      <c r="RMD70" s="11"/>
      <c r="RME70" s="11"/>
      <c r="RMF70" s="11"/>
      <c r="RMG70" s="11"/>
      <c r="RMH70" s="11"/>
      <c r="RMI70" s="11"/>
      <c r="RMJ70" s="11"/>
      <c r="RMK70" s="11"/>
      <c r="RML70" s="11"/>
      <c r="RMM70" s="11"/>
      <c r="RMN70" s="11"/>
      <c r="RMO70" s="11"/>
      <c r="RMP70" s="11"/>
      <c r="RMQ70" s="11"/>
      <c r="RMR70" s="11"/>
      <c r="RMS70" s="11"/>
      <c r="RMT70" s="11"/>
      <c r="RMU70" s="11"/>
      <c r="RMV70" s="11"/>
      <c r="RMW70" s="11"/>
      <c r="RMX70" s="11"/>
      <c r="RMY70" s="11"/>
      <c r="RMZ70" s="11"/>
      <c r="RNA70" s="11"/>
      <c r="RNB70" s="11"/>
      <c r="RNC70" s="11"/>
      <c r="RND70" s="11"/>
      <c r="RNE70" s="11"/>
      <c r="RNF70" s="11"/>
      <c r="RNG70" s="11"/>
      <c r="RNH70" s="11"/>
      <c r="RNI70" s="11"/>
      <c r="RNJ70" s="11"/>
      <c r="RNK70" s="11"/>
      <c r="RNL70" s="11"/>
      <c r="RNM70" s="11"/>
      <c r="RNN70" s="11"/>
      <c r="RNO70" s="11"/>
      <c r="RNP70" s="11"/>
      <c r="RNQ70" s="11"/>
      <c r="RNR70" s="11"/>
      <c r="RNS70" s="11"/>
      <c r="RNT70" s="11"/>
      <c r="RNU70" s="11"/>
      <c r="RNV70" s="11"/>
      <c r="RNW70" s="11"/>
      <c r="RNX70" s="11"/>
      <c r="RNY70" s="11"/>
      <c r="RNZ70" s="11"/>
      <c r="ROA70" s="11"/>
      <c r="ROB70" s="11"/>
      <c r="ROC70" s="11"/>
      <c r="ROD70" s="11"/>
      <c r="ROE70" s="11"/>
      <c r="ROF70" s="11"/>
      <c r="ROG70" s="11"/>
      <c r="ROH70" s="11"/>
      <c r="ROI70" s="11"/>
      <c r="ROJ70" s="11"/>
      <c r="ROK70" s="11"/>
      <c r="ROL70" s="11"/>
      <c r="ROM70" s="11"/>
      <c r="RON70" s="11"/>
      <c r="ROO70" s="11"/>
      <c r="ROP70" s="11"/>
      <c r="ROQ70" s="11"/>
      <c r="ROR70" s="11"/>
      <c r="ROS70" s="11"/>
      <c r="ROT70" s="11"/>
      <c r="ROU70" s="11"/>
      <c r="ROV70" s="11"/>
      <c r="ROW70" s="11"/>
      <c r="ROX70" s="11"/>
      <c r="ROY70" s="11"/>
      <c r="ROZ70" s="11"/>
      <c r="RPA70" s="11"/>
      <c r="RPB70" s="11"/>
      <c r="RPC70" s="11"/>
      <c r="RPD70" s="11"/>
      <c r="RPE70" s="11"/>
      <c r="RPF70" s="11"/>
      <c r="RPG70" s="11"/>
      <c r="RPH70" s="11"/>
      <c r="RPI70" s="11"/>
      <c r="RPJ70" s="11"/>
      <c r="RPK70" s="11"/>
      <c r="RPL70" s="11"/>
      <c r="RPM70" s="11"/>
      <c r="RPN70" s="11"/>
      <c r="RPO70" s="11"/>
      <c r="RPP70" s="11"/>
      <c r="RPQ70" s="11"/>
      <c r="RPR70" s="11"/>
      <c r="RPS70" s="11"/>
      <c r="RPT70" s="11"/>
      <c r="RPU70" s="11"/>
      <c r="RPV70" s="11"/>
      <c r="RPW70" s="11"/>
      <c r="RPX70" s="11"/>
      <c r="RPY70" s="11"/>
      <c r="RPZ70" s="11"/>
      <c r="RQA70" s="11"/>
      <c r="RQB70" s="11"/>
      <c r="RQC70" s="11"/>
      <c r="RQD70" s="11"/>
      <c r="RQE70" s="11"/>
      <c r="RQF70" s="11"/>
      <c r="RQG70" s="11"/>
      <c r="RQH70" s="11"/>
      <c r="RQI70" s="11"/>
      <c r="RQJ70" s="11"/>
      <c r="RQK70" s="11"/>
      <c r="RQL70" s="11"/>
      <c r="RQM70" s="11"/>
      <c r="RQN70" s="11"/>
      <c r="RQO70" s="11"/>
      <c r="RQP70" s="11"/>
      <c r="RQQ70" s="11"/>
      <c r="RQR70" s="11"/>
      <c r="RQS70" s="11"/>
      <c r="RQT70" s="11"/>
      <c r="RQU70" s="11"/>
      <c r="RQV70" s="11"/>
      <c r="RQW70" s="11"/>
      <c r="RQX70" s="11"/>
      <c r="RQY70" s="11"/>
      <c r="RQZ70" s="11"/>
      <c r="RRA70" s="11"/>
      <c r="RRB70" s="11"/>
      <c r="RRC70" s="11"/>
      <c r="RRD70" s="11"/>
      <c r="RRE70" s="11"/>
      <c r="RRF70" s="11"/>
      <c r="RRG70" s="11"/>
      <c r="RRH70" s="11"/>
      <c r="RRI70" s="11"/>
      <c r="RRJ70" s="11"/>
      <c r="RRK70" s="11"/>
      <c r="RRL70" s="11"/>
      <c r="RRM70" s="11"/>
      <c r="RRN70" s="11"/>
      <c r="RRO70" s="11"/>
      <c r="RRP70" s="11"/>
      <c r="RRQ70" s="11"/>
      <c r="RRR70" s="11"/>
      <c r="RRS70" s="11"/>
      <c r="RRT70" s="11"/>
      <c r="RRU70" s="11"/>
      <c r="RRV70" s="11"/>
      <c r="RRW70" s="11"/>
      <c r="RRX70" s="11"/>
      <c r="RRY70" s="11"/>
      <c r="RRZ70" s="11"/>
      <c r="RSA70" s="11"/>
      <c r="RSB70" s="11"/>
      <c r="RSC70" s="11"/>
      <c r="RSD70" s="11"/>
      <c r="RSE70" s="11"/>
      <c r="RSF70" s="11"/>
      <c r="RSG70" s="11"/>
      <c r="RSH70" s="11"/>
      <c r="RSI70" s="11"/>
      <c r="RSJ70" s="11"/>
      <c r="RSK70" s="11"/>
      <c r="RSL70" s="11"/>
      <c r="RSM70" s="11"/>
      <c r="RSN70" s="11"/>
      <c r="RSO70" s="11"/>
      <c r="RSP70" s="11"/>
      <c r="RSQ70" s="11"/>
      <c r="RSR70" s="11"/>
      <c r="RSS70" s="11"/>
      <c r="RST70" s="11"/>
      <c r="RSU70" s="11"/>
      <c r="RSV70" s="11"/>
      <c r="RSW70" s="11"/>
      <c r="RSX70" s="11"/>
      <c r="RSY70" s="11"/>
      <c r="RSZ70" s="11"/>
      <c r="RTA70" s="11"/>
      <c r="RTB70" s="11"/>
      <c r="RTC70" s="11"/>
      <c r="RTD70" s="11"/>
      <c r="RTE70" s="11"/>
      <c r="RTF70" s="11"/>
      <c r="RTG70" s="11"/>
      <c r="RTH70" s="11"/>
      <c r="RTI70" s="11"/>
      <c r="RTJ70" s="11"/>
      <c r="RTK70" s="11"/>
      <c r="RTL70" s="11"/>
      <c r="RTM70" s="11"/>
      <c r="RTN70" s="11"/>
      <c r="RTO70" s="11"/>
      <c r="RTP70" s="11"/>
      <c r="RTQ70" s="11"/>
      <c r="RTR70" s="11"/>
      <c r="RTS70" s="11"/>
      <c r="RTT70" s="11"/>
      <c r="RTU70" s="11"/>
      <c r="RTV70" s="11"/>
      <c r="RTW70" s="11"/>
      <c r="RTX70" s="11"/>
      <c r="RTY70" s="11"/>
      <c r="RTZ70" s="11"/>
      <c r="RUA70" s="11"/>
      <c r="RUB70" s="11"/>
      <c r="RUC70" s="11"/>
      <c r="RUD70" s="11"/>
      <c r="RUE70" s="11"/>
      <c r="RUF70" s="11"/>
      <c r="RUG70" s="11"/>
      <c r="RUH70" s="11"/>
      <c r="RUI70" s="11"/>
      <c r="RUJ70" s="11"/>
      <c r="RUK70" s="11"/>
      <c r="RUL70" s="11"/>
      <c r="RUM70" s="11"/>
      <c r="RUN70" s="11"/>
      <c r="RUO70" s="11"/>
      <c r="RUP70" s="11"/>
      <c r="RUQ70" s="11"/>
      <c r="RUR70" s="11"/>
      <c r="RUS70" s="11"/>
      <c r="RUT70" s="11"/>
      <c r="RUU70" s="11"/>
      <c r="RUV70" s="11"/>
      <c r="RUW70" s="11"/>
      <c r="RUX70" s="11"/>
      <c r="RUY70" s="11"/>
      <c r="RUZ70" s="11"/>
      <c r="RVA70" s="11"/>
      <c r="RVB70" s="11"/>
      <c r="RVC70" s="11"/>
      <c r="RVD70" s="11"/>
      <c r="RVE70" s="11"/>
      <c r="RVF70" s="11"/>
      <c r="RVG70" s="11"/>
      <c r="RVH70" s="11"/>
      <c r="RVI70" s="11"/>
      <c r="RVJ70" s="11"/>
      <c r="RVK70" s="11"/>
      <c r="RVL70" s="11"/>
      <c r="RVM70" s="11"/>
      <c r="RVN70" s="11"/>
      <c r="RVO70" s="11"/>
      <c r="RVP70" s="11"/>
      <c r="RVQ70" s="11"/>
      <c r="RVR70" s="11"/>
      <c r="RVS70" s="11"/>
      <c r="RVT70" s="11"/>
      <c r="RVU70" s="11"/>
      <c r="RVV70" s="11"/>
      <c r="RVW70" s="11"/>
      <c r="RVX70" s="11"/>
      <c r="RVY70" s="11"/>
      <c r="RVZ70" s="11"/>
      <c r="RWA70" s="11"/>
      <c r="RWB70" s="11"/>
      <c r="RWC70" s="11"/>
      <c r="RWD70" s="11"/>
      <c r="RWE70" s="11"/>
      <c r="RWF70" s="11"/>
      <c r="RWG70" s="11"/>
      <c r="RWH70" s="11"/>
      <c r="RWI70" s="11"/>
      <c r="RWJ70" s="11"/>
      <c r="RWK70" s="11"/>
      <c r="RWL70" s="11"/>
      <c r="RWM70" s="11"/>
      <c r="RWN70" s="11"/>
      <c r="RWO70" s="11"/>
      <c r="RWP70" s="11"/>
      <c r="RWQ70" s="11"/>
      <c r="RWR70" s="11"/>
      <c r="RWS70" s="11"/>
      <c r="RWT70" s="11"/>
      <c r="RWU70" s="11"/>
      <c r="RWV70" s="11"/>
      <c r="RWW70" s="11"/>
      <c r="RWX70" s="11"/>
      <c r="RWY70" s="11"/>
      <c r="RWZ70" s="11"/>
      <c r="RXA70" s="11"/>
      <c r="RXB70" s="11"/>
      <c r="RXC70" s="11"/>
      <c r="RXD70" s="11"/>
      <c r="RXE70" s="11"/>
      <c r="RXF70" s="11"/>
      <c r="RXG70" s="11"/>
      <c r="RXH70" s="11"/>
      <c r="RXI70" s="11"/>
      <c r="RXJ70" s="11"/>
      <c r="RXK70" s="11"/>
      <c r="RXL70" s="11"/>
      <c r="RXM70" s="11"/>
      <c r="RXN70" s="11"/>
      <c r="RXO70" s="11"/>
      <c r="RXP70" s="11"/>
      <c r="RXQ70" s="11"/>
      <c r="RXR70" s="11"/>
      <c r="RXS70" s="11"/>
      <c r="RXT70" s="11"/>
      <c r="RXU70" s="11"/>
      <c r="RXV70" s="11"/>
      <c r="RXW70" s="11"/>
      <c r="RXX70" s="11"/>
      <c r="RXY70" s="11"/>
      <c r="RXZ70" s="11"/>
      <c r="RYA70" s="11"/>
      <c r="RYB70" s="11"/>
      <c r="RYC70" s="11"/>
      <c r="RYD70" s="11"/>
      <c r="RYE70" s="11"/>
      <c r="RYF70" s="11"/>
      <c r="RYG70" s="11"/>
      <c r="RYH70" s="11"/>
      <c r="RYI70" s="11"/>
      <c r="RYJ70" s="11"/>
      <c r="RYK70" s="11"/>
      <c r="RYL70" s="11"/>
      <c r="RYM70" s="11"/>
      <c r="RYN70" s="11"/>
      <c r="RYO70" s="11"/>
      <c r="RYP70" s="11"/>
      <c r="RYQ70" s="11"/>
      <c r="RYR70" s="11"/>
      <c r="RYS70" s="11"/>
      <c r="RYT70" s="11"/>
      <c r="RYU70" s="11"/>
      <c r="RYV70" s="11"/>
      <c r="RYW70" s="11"/>
      <c r="RYX70" s="11"/>
      <c r="RYY70" s="11"/>
      <c r="RYZ70" s="11"/>
      <c r="RZA70" s="11"/>
      <c r="RZB70" s="11"/>
      <c r="RZC70" s="11"/>
      <c r="RZD70" s="11"/>
      <c r="RZE70" s="11"/>
      <c r="RZF70" s="11"/>
      <c r="RZG70" s="11"/>
      <c r="RZH70" s="11"/>
      <c r="RZI70" s="11"/>
      <c r="RZJ70" s="11"/>
      <c r="RZK70" s="11"/>
      <c r="RZL70" s="11"/>
      <c r="RZM70" s="11"/>
      <c r="RZN70" s="11"/>
      <c r="RZO70" s="11"/>
      <c r="RZP70" s="11"/>
      <c r="RZQ70" s="11"/>
      <c r="RZR70" s="11"/>
      <c r="RZS70" s="11"/>
      <c r="RZT70" s="11"/>
      <c r="RZU70" s="11"/>
      <c r="RZV70" s="11"/>
      <c r="RZW70" s="11"/>
      <c r="RZX70" s="11"/>
      <c r="RZY70" s="11"/>
      <c r="RZZ70" s="11"/>
      <c r="SAA70" s="11"/>
      <c r="SAB70" s="11"/>
      <c r="SAC70" s="11"/>
      <c r="SAD70" s="11"/>
      <c r="SAE70" s="11"/>
      <c r="SAF70" s="11"/>
      <c r="SAG70" s="11"/>
      <c r="SAH70" s="11"/>
      <c r="SAI70" s="11"/>
      <c r="SAJ70" s="11"/>
      <c r="SAK70" s="11"/>
      <c r="SAL70" s="11"/>
      <c r="SAM70" s="11"/>
      <c r="SAN70" s="11"/>
      <c r="SAO70" s="11"/>
      <c r="SAP70" s="11"/>
      <c r="SAQ70" s="11"/>
      <c r="SAR70" s="11"/>
      <c r="SAS70" s="11"/>
      <c r="SAT70" s="11"/>
      <c r="SAU70" s="11"/>
      <c r="SAV70" s="11"/>
      <c r="SAW70" s="11"/>
      <c r="SAX70" s="11"/>
      <c r="SAY70" s="11"/>
      <c r="SAZ70" s="11"/>
      <c r="SBA70" s="11"/>
      <c r="SBB70" s="11"/>
      <c r="SBC70" s="11"/>
      <c r="SBD70" s="11"/>
      <c r="SBE70" s="11"/>
      <c r="SBF70" s="11"/>
      <c r="SBG70" s="11"/>
      <c r="SBH70" s="11"/>
      <c r="SBI70" s="11"/>
      <c r="SBJ70" s="11"/>
      <c r="SBK70" s="11"/>
      <c r="SBL70" s="11"/>
      <c r="SBM70" s="11"/>
      <c r="SBN70" s="11"/>
      <c r="SBO70" s="11"/>
      <c r="SBP70" s="11"/>
      <c r="SBQ70" s="11"/>
      <c r="SBR70" s="11"/>
      <c r="SBS70" s="11"/>
      <c r="SBT70" s="11"/>
      <c r="SBU70" s="11"/>
      <c r="SBV70" s="11"/>
      <c r="SBW70" s="11"/>
      <c r="SBX70" s="11"/>
      <c r="SBY70" s="11"/>
      <c r="SBZ70" s="11"/>
      <c r="SCA70" s="11"/>
      <c r="SCB70" s="11"/>
      <c r="SCC70" s="11"/>
      <c r="SCD70" s="11"/>
      <c r="SCE70" s="11"/>
      <c r="SCF70" s="11"/>
      <c r="SCG70" s="11"/>
      <c r="SCH70" s="11"/>
      <c r="SCI70" s="11"/>
      <c r="SCJ70" s="11"/>
      <c r="SCK70" s="11"/>
      <c r="SCL70" s="11"/>
      <c r="SCM70" s="11"/>
      <c r="SCN70" s="11"/>
      <c r="SCO70" s="11"/>
      <c r="SCP70" s="11"/>
      <c r="SCQ70" s="11"/>
      <c r="SCR70" s="11"/>
      <c r="SCS70" s="11"/>
      <c r="SCT70" s="11"/>
      <c r="SCU70" s="11"/>
      <c r="SCV70" s="11"/>
      <c r="SCW70" s="11"/>
      <c r="SCX70" s="11"/>
      <c r="SCY70" s="11"/>
      <c r="SCZ70" s="11"/>
      <c r="SDA70" s="11"/>
      <c r="SDB70" s="11"/>
      <c r="SDC70" s="11"/>
      <c r="SDD70" s="11"/>
      <c r="SDE70" s="11"/>
      <c r="SDF70" s="11"/>
      <c r="SDG70" s="11"/>
      <c r="SDH70" s="11"/>
      <c r="SDI70" s="11"/>
      <c r="SDJ70" s="11"/>
      <c r="SDK70" s="11"/>
      <c r="SDL70" s="11"/>
      <c r="SDM70" s="11"/>
      <c r="SDN70" s="11"/>
      <c r="SDO70" s="11"/>
      <c r="SDP70" s="11"/>
      <c r="SDQ70" s="11"/>
      <c r="SDR70" s="11"/>
      <c r="SDS70" s="11"/>
      <c r="SDT70" s="11"/>
      <c r="SDU70" s="11"/>
      <c r="SDV70" s="11"/>
      <c r="SDW70" s="11"/>
      <c r="SDX70" s="11"/>
      <c r="SDY70" s="11"/>
      <c r="SDZ70" s="11"/>
      <c r="SEA70" s="11"/>
      <c r="SEB70" s="11"/>
      <c r="SEC70" s="11"/>
      <c r="SED70" s="11"/>
      <c r="SEE70" s="11"/>
      <c r="SEF70" s="11"/>
      <c r="SEG70" s="11"/>
      <c r="SEH70" s="11"/>
      <c r="SEI70" s="11"/>
      <c r="SEJ70" s="11"/>
      <c r="SEK70" s="11"/>
      <c r="SEL70" s="11"/>
      <c r="SEM70" s="11"/>
      <c r="SEN70" s="11"/>
      <c r="SEO70" s="11"/>
      <c r="SEP70" s="11"/>
      <c r="SEQ70" s="11"/>
      <c r="SER70" s="11"/>
      <c r="SES70" s="11"/>
      <c r="SET70" s="11"/>
      <c r="SEU70" s="11"/>
      <c r="SEV70" s="11"/>
      <c r="SEW70" s="11"/>
      <c r="SEX70" s="11"/>
      <c r="SEY70" s="11"/>
      <c r="SEZ70" s="11"/>
      <c r="SFA70" s="11"/>
      <c r="SFB70" s="11"/>
      <c r="SFC70" s="11"/>
      <c r="SFD70" s="11"/>
      <c r="SFE70" s="11"/>
      <c r="SFF70" s="11"/>
      <c r="SFG70" s="11"/>
      <c r="SFH70" s="11"/>
      <c r="SFI70" s="11"/>
      <c r="SFJ70" s="11"/>
      <c r="SFK70" s="11"/>
      <c r="SFL70" s="11"/>
      <c r="SFM70" s="11"/>
      <c r="SFN70" s="11"/>
      <c r="SFO70" s="11"/>
      <c r="SFP70" s="11"/>
      <c r="SFQ70" s="11"/>
      <c r="SFR70" s="11"/>
      <c r="SFS70" s="11"/>
      <c r="SFT70" s="11"/>
      <c r="SFU70" s="11"/>
      <c r="SFV70" s="11"/>
      <c r="SFW70" s="11"/>
      <c r="SFX70" s="11"/>
      <c r="SFY70" s="11"/>
      <c r="SFZ70" s="11"/>
      <c r="SGA70" s="11"/>
      <c r="SGB70" s="11"/>
      <c r="SGC70" s="11"/>
      <c r="SGD70" s="11"/>
      <c r="SGE70" s="11"/>
      <c r="SGF70" s="11"/>
      <c r="SGG70" s="11"/>
      <c r="SGH70" s="11"/>
      <c r="SGI70" s="11"/>
      <c r="SGJ70" s="11"/>
      <c r="SGK70" s="11"/>
      <c r="SGL70" s="11"/>
      <c r="SGM70" s="11"/>
      <c r="SGN70" s="11"/>
      <c r="SGO70" s="11"/>
      <c r="SGP70" s="11"/>
      <c r="SGQ70" s="11"/>
      <c r="SGR70" s="11"/>
      <c r="SGS70" s="11"/>
      <c r="SGT70" s="11"/>
      <c r="SGU70" s="11"/>
      <c r="SGV70" s="11"/>
      <c r="SGW70" s="11"/>
      <c r="SGX70" s="11"/>
      <c r="SGY70" s="11"/>
      <c r="SGZ70" s="11"/>
      <c r="SHA70" s="11"/>
      <c r="SHB70" s="11"/>
      <c r="SHC70" s="11"/>
      <c r="SHD70" s="11"/>
      <c r="SHE70" s="11"/>
      <c r="SHF70" s="11"/>
      <c r="SHG70" s="11"/>
      <c r="SHH70" s="11"/>
      <c r="SHI70" s="11"/>
      <c r="SHJ70" s="11"/>
      <c r="SHK70" s="11"/>
      <c r="SHL70" s="11"/>
      <c r="SHM70" s="11"/>
      <c r="SHN70" s="11"/>
      <c r="SHO70" s="11"/>
      <c r="SHP70" s="11"/>
      <c r="SHQ70" s="11"/>
      <c r="SHR70" s="11"/>
      <c r="SHS70" s="11"/>
      <c r="SHT70" s="11"/>
      <c r="SHU70" s="11"/>
      <c r="SHV70" s="11"/>
      <c r="SHW70" s="11"/>
      <c r="SHX70" s="11"/>
      <c r="SHY70" s="11"/>
      <c r="SHZ70" s="11"/>
      <c r="SIA70" s="11"/>
      <c r="SIB70" s="11"/>
      <c r="SIC70" s="11"/>
      <c r="SID70" s="11"/>
      <c r="SIE70" s="11"/>
      <c r="SIF70" s="11"/>
      <c r="SIG70" s="11"/>
      <c r="SIH70" s="11"/>
      <c r="SII70" s="11"/>
      <c r="SIJ70" s="11"/>
      <c r="SIK70" s="11"/>
      <c r="SIL70" s="11"/>
      <c r="SIM70" s="11"/>
      <c r="SIN70" s="11"/>
      <c r="SIO70" s="11"/>
      <c r="SIP70" s="11"/>
      <c r="SIQ70" s="11"/>
      <c r="SIR70" s="11"/>
      <c r="SIS70" s="11"/>
      <c r="SIT70" s="11"/>
      <c r="SIU70" s="11"/>
      <c r="SIV70" s="11"/>
      <c r="SIW70" s="11"/>
      <c r="SIX70" s="11"/>
      <c r="SIY70" s="11"/>
      <c r="SIZ70" s="11"/>
      <c r="SJA70" s="11"/>
      <c r="SJB70" s="11"/>
      <c r="SJC70" s="11"/>
      <c r="SJD70" s="11"/>
      <c r="SJE70" s="11"/>
      <c r="SJF70" s="11"/>
      <c r="SJG70" s="11"/>
      <c r="SJH70" s="11"/>
      <c r="SJI70" s="11"/>
      <c r="SJJ70" s="11"/>
      <c r="SJK70" s="11"/>
      <c r="SJL70" s="11"/>
      <c r="SJM70" s="11"/>
      <c r="SJN70" s="11"/>
      <c r="SJO70" s="11"/>
      <c r="SJP70" s="11"/>
      <c r="SJQ70" s="11"/>
      <c r="SJR70" s="11"/>
      <c r="SJS70" s="11"/>
      <c r="SJT70" s="11"/>
      <c r="SJU70" s="11"/>
      <c r="SJV70" s="11"/>
      <c r="SJW70" s="11"/>
      <c r="SJX70" s="11"/>
      <c r="SJY70" s="11"/>
      <c r="SJZ70" s="11"/>
      <c r="SKA70" s="11"/>
      <c r="SKB70" s="11"/>
      <c r="SKC70" s="11"/>
      <c r="SKD70" s="11"/>
      <c r="SKE70" s="11"/>
      <c r="SKF70" s="11"/>
      <c r="SKG70" s="11"/>
      <c r="SKH70" s="11"/>
      <c r="SKI70" s="11"/>
      <c r="SKJ70" s="11"/>
      <c r="SKK70" s="11"/>
      <c r="SKL70" s="11"/>
      <c r="SKM70" s="11"/>
      <c r="SKN70" s="11"/>
      <c r="SKO70" s="11"/>
      <c r="SKP70" s="11"/>
      <c r="SKQ70" s="11"/>
      <c r="SKR70" s="11"/>
      <c r="SKS70" s="11"/>
      <c r="SKT70" s="11"/>
      <c r="SKU70" s="11"/>
      <c r="SKV70" s="11"/>
      <c r="SKW70" s="11"/>
      <c r="SKX70" s="11"/>
      <c r="SKY70" s="11"/>
      <c r="SKZ70" s="11"/>
      <c r="SLA70" s="11"/>
      <c r="SLB70" s="11"/>
      <c r="SLC70" s="11"/>
      <c r="SLD70" s="11"/>
      <c r="SLE70" s="11"/>
      <c r="SLF70" s="11"/>
      <c r="SLG70" s="11"/>
      <c r="SLH70" s="11"/>
      <c r="SLI70" s="11"/>
      <c r="SLJ70" s="11"/>
      <c r="SLK70" s="11"/>
      <c r="SLL70" s="11"/>
      <c r="SLM70" s="11"/>
      <c r="SLN70" s="11"/>
      <c r="SLO70" s="11"/>
      <c r="SLP70" s="11"/>
      <c r="SLQ70" s="11"/>
      <c r="SLR70" s="11"/>
      <c r="SLS70" s="11"/>
      <c r="SLT70" s="11"/>
      <c r="SLU70" s="11"/>
      <c r="SLV70" s="11"/>
      <c r="SLW70" s="11"/>
      <c r="SLX70" s="11"/>
      <c r="SLY70" s="11"/>
      <c r="SLZ70" s="11"/>
      <c r="SMA70" s="11"/>
      <c r="SMB70" s="11"/>
      <c r="SMC70" s="11"/>
      <c r="SMD70" s="11"/>
      <c r="SME70" s="11"/>
      <c r="SMF70" s="11"/>
      <c r="SMG70" s="11"/>
      <c r="SMH70" s="11"/>
      <c r="SMI70" s="11"/>
      <c r="SMJ70" s="11"/>
      <c r="SMK70" s="11"/>
      <c r="SML70" s="11"/>
      <c r="SMM70" s="11"/>
      <c r="SMN70" s="11"/>
      <c r="SMO70" s="11"/>
      <c r="SMP70" s="11"/>
      <c r="SMQ70" s="11"/>
      <c r="SMR70" s="11"/>
      <c r="SMS70" s="11"/>
      <c r="SMT70" s="11"/>
      <c r="SMU70" s="11"/>
      <c r="SMV70" s="11"/>
      <c r="SMW70" s="11"/>
      <c r="SMX70" s="11"/>
      <c r="SMY70" s="11"/>
      <c r="SMZ70" s="11"/>
      <c r="SNA70" s="11"/>
      <c r="SNB70" s="11"/>
      <c r="SNC70" s="11"/>
      <c r="SND70" s="11"/>
      <c r="SNE70" s="11"/>
      <c r="SNF70" s="11"/>
      <c r="SNG70" s="11"/>
      <c r="SNH70" s="11"/>
      <c r="SNI70" s="11"/>
      <c r="SNJ70" s="11"/>
      <c r="SNK70" s="11"/>
      <c r="SNL70" s="11"/>
      <c r="SNM70" s="11"/>
      <c r="SNN70" s="11"/>
      <c r="SNO70" s="11"/>
      <c r="SNP70" s="11"/>
      <c r="SNQ70" s="11"/>
      <c r="SNR70" s="11"/>
      <c r="SNS70" s="11"/>
      <c r="SNT70" s="11"/>
      <c r="SNU70" s="11"/>
      <c r="SNV70" s="11"/>
      <c r="SNW70" s="11"/>
      <c r="SNX70" s="11"/>
      <c r="SNY70" s="11"/>
      <c r="SNZ70" s="11"/>
      <c r="SOA70" s="11"/>
      <c r="SOB70" s="11"/>
      <c r="SOC70" s="11"/>
      <c r="SOD70" s="11"/>
      <c r="SOE70" s="11"/>
      <c r="SOF70" s="11"/>
      <c r="SOG70" s="11"/>
      <c r="SOH70" s="11"/>
      <c r="SOI70" s="11"/>
      <c r="SOJ70" s="11"/>
      <c r="SOK70" s="11"/>
      <c r="SOL70" s="11"/>
      <c r="SOM70" s="11"/>
      <c r="SON70" s="11"/>
      <c r="SOO70" s="11"/>
      <c r="SOP70" s="11"/>
      <c r="SOQ70" s="11"/>
      <c r="SOR70" s="11"/>
      <c r="SOS70" s="11"/>
      <c r="SOT70" s="11"/>
      <c r="SOU70" s="11"/>
      <c r="SOV70" s="11"/>
      <c r="SOW70" s="11"/>
      <c r="SOX70" s="11"/>
      <c r="SOY70" s="11"/>
      <c r="SOZ70" s="11"/>
      <c r="SPA70" s="11"/>
      <c r="SPB70" s="11"/>
      <c r="SPC70" s="11"/>
      <c r="SPD70" s="11"/>
      <c r="SPE70" s="11"/>
      <c r="SPF70" s="11"/>
      <c r="SPG70" s="11"/>
      <c r="SPH70" s="11"/>
      <c r="SPI70" s="11"/>
      <c r="SPJ70" s="11"/>
      <c r="SPK70" s="11"/>
      <c r="SPL70" s="11"/>
      <c r="SPM70" s="11"/>
      <c r="SPN70" s="11"/>
      <c r="SPO70" s="11"/>
      <c r="SPP70" s="11"/>
      <c r="SPQ70" s="11"/>
      <c r="SPR70" s="11"/>
      <c r="SPS70" s="11"/>
      <c r="SPT70" s="11"/>
      <c r="SPU70" s="11"/>
      <c r="SPV70" s="11"/>
      <c r="SPW70" s="11"/>
      <c r="SPX70" s="11"/>
      <c r="SPY70" s="11"/>
      <c r="SPZ70" s="11"/>
      <c r="SQA70" s="11"/>
      <c r="SQB70" s="11"/>
      <c r="SQC70" s="11"/>
      <c r="SQD70" s="11"/>
      <c r="SQE70" s="11"/>
      <c r="SQF70" s="11"/>
      <c r="SQG70" s="11"/>
      <c r="SQH70" s="11"/>
      <c r="SQI70" s="11"/>
      <c r="SQJ70" s="11"/>
      <c r="SQK70" s="11"/>
      <c r="SQL70" s="11"/>
      <c r="SQM70" s="11"/>
      <c r="SQN70" s="11"/>
      <c r="SQO70" s="11"/>
      <c r="SQP70" s="11"/>
      <c r="SQQ70" s="11"/>
      <c r="SQR70" s="11"/>
      <c r="SQS70" s="11"/>
      <c r="SQT70" s="11"/>
      <c r="SQU70" s="11"/>
      <c r="SQV70" s="11"/>
      <c r="SQW70" s="11"/>
      <c r="SQX70" s="11"/>
      <c r="SQY70" s="11"/>
      <c r="SQZ70" s="11"/>
      <c r="SRA70" s="11"/>
      <c r="SRB70" s="11"/>
      <c r="SRC70" s="11"/>
      <c r="SRD70" s="11"/>
      <c r="SRE70" s="11"/>
      <c r="SRF70" s="11"/>
      <c r="SRG70" s="11"/>
      <c r="SRH70" s="11"/>
      <c r="SRI70" s="11"/>
      <c r="SRJ70" s="11"/>
      <c r="SRK70" s="11"/>
      <c r="SRL70" s="11"/>
      <c r="SRM70" s="11"/>
      <c r="SRN70" s="11"/>
      <c r="SRO70" s="11"/>
      <c r="SRP70" s="11"/>
      <c r="SRQ70" s="11"/>
      <c r="SRR70" s="11"/>
      <c r="SRS70" s="11"/>
      <c r="SRT70" s="11"/>
      <c r="SRU70" s="11"/>
      <c r="SRV70" s="11"/>
      <c r="SRW70" s="11"/>
      <c r="SRX70" s="11"/>
      <c r="SRY70" s="11"/>
      <c r="SRZ70" s="11"/>
      <c r="SSA70" s="11"/>
      <c r="SSB70" s="11"/>
      <c r="SSC70" s="11"/>
      <c r="SSD70" s="11"/>
      <c r="SSE70" s="11"/>
      <c r="SSF70" s="11"/>
      <c r="SSG70" s="11"/>
      <c r="SSH70" s="11"/>
      <c r="SSI70" s="11"/>
      <c r="SSJ70" s="11"/>
      <c r="SSK70" s="11"/>
      <c r="SSL70" s="11"/>
      <c r="SSM70" s="11"/>
      <c r="SSN70" s="11"/>
      <c r="SSO70" s="11"/>
      <c r="SSP70" s="11"/>
      <c r="SSQ70" s="11"/>
      <c r="SSR70" s="11"/>
      <c r="SSS70" s="11"/>
      <c r="SST70" s="11"/>
      <c r="SSU70" s="11"/>
      <c r="SSV70" s="11"/>
      <c r="SSW70" s="11"/>
      <c r="SSX70" s="11"/>
      <c r="SSY70" s="11"/>
      <c r="SSZ70" s="11"/>
      <c r="STA70" s="11"/>
      <c r="STB70" s="11"/>
      <c r="STC70" s="11"/>
      <c r="STD70" s="11"/>
      <c r="STE70" s="11"/>
      <c r="STF70" s="11"/>
      <c r="STG70" s="11"/>
      <c r="STH70" s="11"/>
      <c r="STI70" s="11"/>
      <c r="STJ70" s="11"/>
      <c r="STK70" s="11"/>
      <c r="STL70" s="11"/>
      <c r="STM70" s="11"/>
      <c r="STN70" s="11"/>
      <c r="STO70" s="11"/>
      <c r="STP70" s="11"/>
      <c r="STQ70" s="11"/>
      <c r="STR70" s="11"/>
      <c r="STS70" s="11"/>
      <c r="STT70" s="11"/>
      <c r="STU70" s="11"/>
      <c r="STV70" s="11"/>
      <c r="STW70" s="11"/>
      <c r="STX70" s="11"/>
      <c r="STY70" s="11"/>
      <c r="STZ70" s="11"/>
      <c r="SUA70" s="11"/>
      <c r="SUB70" s="11"/>
      <c r="SUC70" s="11"/>
      <c r="SUD70" s="11"/>
      <c r="SUE70" s="11"/>
      <c r="SUF70" s="11"/>
      <c r="SUG70" s="11"/>
      <c r="SUH70" s="11"/>
      <c r="SUI70" s="11"/>
      <c r="SUJ70" s="11"/>
      <c r="SUK70" s="11"/>
      <c r="SUL70" s="11"/>
      <c r="SUM70" s="11"/>
      <c r="SUN70" s="11"/>
      <c r="SUO70" s="11"/>
      <c r="SUP70" s="11"/>
      <c r="SUQ70" s="11"/>
      <c r="SUR70" s="11"/>
      <c r="SUS70" s="11"/>
      <c r="SUT70" s="11"/>
      <c r="SUU70" s="11"/>
      <c r="SUV70" s="11"/>
      <c r="SUW70" s="11"/>
      <c r="SUX70" s="11"/>
      <c r="SUY70" s="11"/>
      <c r="SUZ70" s="11"/>
      <c r="SVA70" s="11"/>
      <c r="SVB70" s="11"/>
      <c r="SVC70" s="11"/>
      <c r="SVD70" s="11"/>
      <c r="SVE70" s="11"/>
      <c r="SVF70" s="11"/>
      <c r="SVG70" s="11"/>
      <c r="SVH70" s="11"/>
      <c r="SVI70" s="11"/>
      <c r="SVJ70" s="11"/>
      <c r="SVK70" s="11"/>
      <c r="SVL70" s="11"/>
      <c r="SVM70" s="11"/>
      <c r="SVN70" s="11"/>
      <c r="SVO70" s="11"/>
      <c r="SVP70" s="11"/>
      <c r="SVQ70" s="11"/>
      <c r="SVR70" s="11"/>
      <c r="SVS70" s="11"/>
      <c r="SVT70" s="11"/>
      <c r="SVU70" s="11"/>
      <c r="SVV70" s="11"/>
      <c r="SVW70" s="11"/>
      <c r="SVX70" s="11"/>
      <c r="SVY70" s="11"/>
      <c r="SVZ70" s="11"/>
      <c r="SWA70" s="11"/>
      <c r="SWB70" s="11"/>
      <c r="SWC70" s="11"/>
      <c r="SWD70" s="11"/>
      <c r="SWE70" s="11"/>
      <c r="SWF70" s="11"/>
      <c r="SWG70" s="11"/>
      <c r="SWH70" s="11"/>
      <c r="SWI70" s="11"/>
      <c r="SWJ70" s="11"/>
      <c r="SWK70" s="11"/>
      <c r="SWL70" s="11"/>
      <c r="SWM70" s="11"/>
      <c r="SWN70" s="11"/>
      <c r="SWO70" s="11"/>
      <c r="SWP70" s="11"/>
      <c r="SWQ70" s="11"/>
      <c r="SWR70" s="11"/>
      <c r="SWS70" s="11"/>
      <c r="SWT70" s="11"/>
      <c r="SWU70" s="11"/>
      <c r="SWV70" s="11"/>
      <c r="SWW70" s="11"/>
      <c r="SWX70" s="11"/>
      <c r="SWY70" s="11"/>
      <c r="SWZ70" s="11"/>
      <c r="SXA70" s="11"/>
      <c r="SXB70" s="11"/>
      <c r="SXC70" s="11"/>
      <c r="SXD70" s="11"/>
      <c r="SXE70" s="11"/>
      <c r="SXF70" s="11"/>
      <c r="SXG70" s="11"/>
      <c r="SXH70" s="11"/>
      <c r="SXI70" s="11"/>
      <c r="SXJ70" s="11"/>
      <c r="SXK70" s="11"/>
      <c r="SXL70" s="11"/>
      <c r="SXM70" s="11"/>
      <c r="SXN70" s="11"/>
      <c r="SXO70" s="11"/>
      <c r="SXP70" s="11"/>
      <c r="SXQ70" s="11"/>
      <c r="SXR70" s="11"/>
      <c r="SXS70" s="11"/>
      <c r="SXT70" s="11"/>
      <c r="SXU70" s="11"/>
      <c r="SXV70" s="11"/>
      <c r="SXW70" s="11"/>
      <c r="SXX70" s="11"/>
      <c r="SXY70" s="11"/>
      <c r="SXZ70" s="11"/>
      <c r="SYA70" s="11"/>
      <c r="SYB70" s="11"/>
      <c r="SYC70" s="11"/>
      <c r="SYD70" s="11"/>
      <c r="SYE70" s="11"/>
      <c r="SYF70" s="11"/>
      <c r="SYG70" s="11"/>
      <c r="SYH70" s="11"/>
      <c r="SYI70" s="11"/>
      <c r="SYJ70" s="11"/>
      <c r="SYK70" s="11"/>
      <c r="SYL70" s="11"/>
      <c r="SYM70" s="11"/>
      <c r="SYN70" s="11"/>
      <c r="SYO70" s="11"/>
      <c r="SYP70" s="11"/>
      <c r="SYQ70" s="11"/>
      <c r="SYR70" s="11"/>
      <c r="SYS70" s="11"/>
      <c r="SYT70" s="11"/>
      <c r="SYU70" s="11"/>
      <c r="SYV70" s="11"/>
      <c r="SYW70" s="11"/>
      <c r="SYX70" s="11"/>
      <c r="SYY70" s="11"/>
      <c r="SYZ70" s="11"/>
      <c r="SZA70" s="11"/>
      <c r="SZB70" s="11"/>
      <c r="SZC70" s="11"/>
      <c r="SZD70" s="11"/>
      <c r="SZE70" s="11"/>
      <c r="SZF70" s="11"/>
      <c r="SZG70" s="11"/>
      <c r="SZH70" s="11"/>
      <c r="SZI70" s="11"/>
      <c r="SZJ70" s="11"/>
      <c r="SZK70" s="11"/>
      <c r="SZL70" s="11"/>
      <c r="SZM70" s="11"/>
      <c r="SZN70" s="11"/>
      <c r="SZO70" s="11"/>
      <c r="SZP70" s="11"/>
      <c r="SZQ70" s="11"/>
      <c r="SZR70" s="11"/>
      <c r="SZS70" s="11"/>
      <c r="SZT70" s="11"/>
      <c r="SZU70" s="11"/>
      <c r="SZV70" s="11"/>
      <c r="SZW70" s="11"/>
      <c r="SZX70" s="11"/>
      <c r="SZY70" s="11"/>
      <c r="SZZ70" s="11"/>
      <c r="TAA70" s="11"/>
      <c r="TAB70" s="11"/>
      <c r="TAC70" s="11"/>
      <c r="TAD70" s="11"/>
      <c r="TAE70" s="11"/>
      <c r="TAF70" s="11"/>
      <c r="TAG70" s="11"/>
      <c r="TAH70" s="11"/>
      <c r="TAI70" s="11"/>
      <c r="TAJ70" s="11"/>
      <c r="TAK70" s="11"/>
      <c r="TAL70" s="11"/>
      <c r="TAM70" s="11"/>
      <c r="TAN70" s="11"/>
      <c r="TAO70" s="11"/>
      <c r="TAP70" s="11"/>
      <c r="TAQ70" s="11"/>
      <c r="TAR70" s="11"/>
      <c r="TAS70" s="11"/>
      <c r="TAT70" s="11"/>
      <c r="TAU70" s="11"/>
      <c r="TAV70" s="11"/>
      <c r="TAW70" s="11"/>
      <c r="TAX70" s="11"/>
      <c r="TAY70" s="11"/>
      <c r="TAZ70" s="11"/>
      <c r="TBA70" s="11"/>
      <c r="TBB70" s="11"/>
      <c r="TBC70" s="11"/>
      <c r="TBD70" s="11"/>
      <c r="TBE70" s="11"/>
      <c r="TBF70" s="11"/>
      <c r="TBG70" s="11"/>
      <c r="TBH70" s="11"/>
      <c r="TBI70" s="11"/>
      <c r="TBJ70" s="11"/>
      <c r="TBK70" s="11"/>
      <c r="TBL70" s="11"/>
      <c r="TBM70" s="11"/>
      <c r="TBN70" s="11"/>
      <c r="TBO70" s="11"/>
      <c r="TBP70" s="11"/>
      <c r="TBQ70" s="11"/>
      <c r="TBR70" s="11"/>
      <c r="TBS70" s="11"/>
      <c r="TBT70" s="11"/>
      <c r="TBU70" s="11"/>
      <c r="TBV70" s="11"/>
      <c r="TBW70" s="11"/>
      <c r="TBX70" s="11"/>
      <c r="TBY70" s="11"/>
      <c r="TBZ70" s="11"/>
      <c r="TCA70" s="11"/>
      <c r="TCB70" s="11"/>
      <c r="TCC70" s="11"/>
      <c r="TCD70" s="11"/>
      <c r="TCE70" s="11"/>
      <c r="TCF70" s="11"/>
      <c r="TCG70" s="11"/>
      <c r="TCH70" s="11"/>
      <c r="TCI70" s="11"/>
      <c r="TCJ70" s="11"/>
      <c r="TCK70" s="11"/>
      <c r="TCL70" s="11"/>
      <c r="TCM70" s="11"/>
      <c r="TCN70" s="11"/>
      <c r="TCO70" s="11"/>
      <c r="TCP70" s="11"/>
      <c r="TCQ70" s="11"/>
      <c r="TCR70" s="11"/>
      <c r="TCS70" s="11"/>
      <c r="TCT70" s="11"/>
      <c r="TCU70" s="11"/>
      <c r="TCV70" s="11"/>
      <c r="TCW70" s="11"/>
      <c r="TCX70" s="11"/>
      <c r="TCY70" s="11"/>
      <c r="TCZ70" s="11"/>
      <c r="TDA70" s="11"/>
      <c r="TDB70" s="11"/>
      <c r="TDC70" s="11"/>
      <c r="TDD70" s="11"/>
      <c r="TDE70" s="11"/>
      <c r="TDF70" s="11"/>
      <c r="TDG70" s="11"/>
      <c r="TDH70" s="11"/>
      <c r="TDI70" s="11"/>
      <c r="TDJ70" s="11"/>
      <c r="TDK70" s="11"/>
      <c r="TDL70" s="11"/>
      <c r="TDM70" s="11"/>
      <c r="TDN70" s="11"/>
      <c r="TDO70" s="11"/>
      <c r="TDP70" s="11"/>
      <c r="TDQ70" s="11"/>
      <c r="TDR70" s="11"/>
      <c r="TDS70" s="11"/>
      <c r="TDT70" s="11"/>
      <c r="TDU70" s="11"/>
      <c r="TDV70" s="11"/>
      <c r="TDW70" s="11"/>
      <c r="TDX70" s="11"/>
      <c r="TDY70" s="11"/>
      <c r="TDZ70" s="11"/>
      <c r="TEA70" s="11"/>
      <c r="TEB70" s="11"/>
      <c r="TEC70" s="11"/>
      <c r="TED70" s="11"/>
      <c r="TEE70" s="11"/>
      <c r="TEF70" s="11"/>
      <c r="TEG70" s="11"/>
      <c r="TEH70" s="11"/>
      <c r="TEI70" s="11"/>
      <c r="TEJ70" s="11"/>
      <c r="TEK70" s="11"/>
      <c r="TEL70" s="11"/>
      <c r="TEM70" s="11"/>
      <c r="TEN70" s="11"/>
      <c r="TEO70" s="11"/>
      <c r="TEP70" s="11"/>
      <c r="TEQ70" s="11"/>
      <c r="TER70" s="11"/>
      <c r="TES70" s="11"/>
      <c r="TET70" s="11"/>
      <c r="TEU70" s="11"/>
      <c r="TEV70" s="11"/>
      <c r="TEW70" s="11"/>
      <c r="TEX70" s="11"/>
      <c r="TEY70" s="11"/>
      <c r="TEZ70" s="11"/>
      <c r="TFA70" s="11"/>
      <c r="TFB70" s="11"/>
      <c r="TFC70" s="11"/>
      <c r="TFD70" s="11"/>
      <c r="TFE70" s="11"/>
      <c r="TFF70" s="11"/>
      <c r="TFG70" s="11"/>
      <c r="TFH70" s="11"/>
      <c r="TFI70" s="11"/>
      <c r="TFJ70" s="11"/>
      <c r="TFK70" s="11"/>
      <c r="TFL70" s="11"/>
      <c r="TFM70" s="11"/>
      <c r="TFN70" s="11"/>
      <c r="TFO70" s="11"/>
      <c r="TFP70" s="11"/>
      <c r="TFQ70" s="11"/>
      <c r="TFR70" s="11"/>
      <c r="TFS70" s="11"/>
      <c r="TFT70" s="11"/>
      <c r="TFU70" s="11"/>
      <c r="TFV70" s="11"/>
      <c r="TFW70" s="11"/>
      <c r="TFX70" s="11"/>
      <c r="TFY70" s="11"/>
      <c r="TFZ70" s="11"/>
      <c r="TGA70" s="11"/>
      <c r="TGB70" s="11"/>
      <c r="TGC70" s="11"/>
      <c r="TGD70" s="11"/>
      <c r="TGE70" s="11"/>
      <c r="TGF70" s="11"/>
      <c r="TGG70" s="11"/>
      <c r="TGH70" s="11"/>
      <c r="TGI70" s="11"/>
      <c r="TGJ70" s="11"/>
      <c r="TGK70" s="11"/>
      <c r="TGL70" s="11"/>
      <c r="TGM70" s="11"/>
      <c r="TGN70" s="11"/>
      <c r="TGO70" s="11"/>
      <c r="TGP70" s="11"/>
      <c r="TGQ70" s="11"/>
      <c r="TGR70" s="11"/>
      <c r="TGS70" s="11"/>
      <c r="TGT70" s="11"/>
      <c r="TGU70" s="11"/>
      <c r="TGV70" s="11"/>
      <c r="TGW70" s="11"/>
      <c r="TGX70" s="11"/>
      <c r="TGY70" s="11"/>
      <c r="TGZ70" s="11"/>
      <c r="THA70" s="11"/>
      <c r="THB70" s="11"/>
      <c r="THC70" s="11"/>
      <c r="THD70" s="11"/>
      <c r="THE70" s="11"/>
      <c r="THF70" s="11"/>
      <c r="THG70" s="11"/>
      <c r="THH70" s="11"/>
      <c r="THI70" s="11"/>
      <c r="THJ70" s="11"/>
      <c r="THK70" s="11"/>
      <c r="THL70" s="11"/>
      <c r="THM70" s="11"/>
      <c r="THN70" s="11"/>
      <c r="THO70" s="11"/>
      <c r="THP70" s="11"/>
      <c r="THQ70" s="11"/>
      <c r="THR70" s="11"/>
      <c r="THS70" s="11"/>
      <c r="THT70" s="11"/>
      <c r="THU70" s="11"/>
      <c r="THV70" s="11"/>
      <c r="THW70" s="11"/>
      <c r="THX70" s="11"/>
      <c r="THY70" s="11"/>
      <c r="THZ70" s="11"/>
      <c r="TIA70" s="11"/>
      <c r="TIB70" s="11"/>
      <c r="TIC70" s="11"/>
      <c r="TID70" s="11"/>
      <c r="TIE70" s="11"/>
      <c r="TIF70" s="11"/>
      <c r="TIG70" s="11"/>
      <c r="TIH70" s="11"/>
      <c r="TII70" s="11"/>
      <c r="TIJ70" s="11"/>
      <c r="TIK70" s="11"/>
      <c r="TIL70" s="11"/>
      <c r="TIM70" s="11"/>
      <c r="TIN70" s="11"/>
      <c r="TIO70" s="11"/>
      <c r="TIP70" s="11"/>
      <c r="TIQ70" s="11"/>
      <c r="TIR70" s="11"/>
      <c r="TIS70" s="11"/>
      <c r="TIT70" s="11"/>
      <c r="TIU70" s="11"/>
      <c r="TIV70" s="11"/>
      <c r="TIW70" s="11"/>
      <c r="TIX70" s="11"/>
      <c r="TIY70" s="11"/>
      <c r="TIZ70" s="11"/>
      <c r="TJA70" s="11"/>
      <c r="TJB70" s="11"/>
      <c r="TJC70" s="11"/>
      <c r="TJD70" s="11"/>
      <c r="TJE70" s="11"/>
      <c r="TJF70" s="11"/>
      <c r="TJG70" s="11"/>
      <c r="TJH70" s="11"/>
      <c r="TJI70" s="11"/>
      <c r="TJJ70" s="11"/>
      <c r="TJK70" s="11"/>
      <c r="TJL70" s="11"/>
      <c r="TJM70" s="11"/>
      <c r="TJN70" s="11"/>
      <c r="TJO70" s="11"/>
      <c r="TJP70" s="11"/>
      <c r="TJQ70" s="11"/>
      <c r="TJR70" s="11"/>
      <c r="TJS70" s="11"/>
      <c r="TJT70" s="11"/>
      <c r="TJU70" s="11"/>
      <c r="TJV70" s="11"/>
      <c r="TJW70" s="11"/>
      <c r="TJX70" s="11"/>
      <c r="TJY70" s="11"/>
      <c r="TJZ70" s="11"/>
      <c r="TKA70" s="11"/>
      <c r="TKB70" s="11"/>
      <c r="TKC70" s="11"/>
      <c r="TKD70" s="11"/>
      <c r="TKE70" s="11"/>
      <c r="TKF70" s="11"/>
      <c r="TKG70" s="11"/>
      <c r="TKH70" s="11"/>
      <c r="TKI70" s="11"/>
      <c r="TKJ70" s="11"/>
      <c r="TKK70" s="11"/>
      <c r="TKL70" s="11"/>
      <c r="TKM70" s="11"/>
      <c r="TKN70" s="11"/>
      <c r="TKO70" s="11"/>
      <c r="TKP70" s="11"/>
      <c r="TKQ70" s="11"/>
      <c r="TKR70" s="11"/>
      <c r="TKS70" s="11"/>
      <c r="TKT70" s="11"/>
      <c r="TKU70" s="11"/>
      <c r="TKV70" s="11"/>
      <c r="TKW70" s="11"/>
      <c r="TKX70" s="11"/>
      <c r="TKY70" s="11"/>
      <c r="TKZ70" s="11"/>
      <c r="TLA70" s="11"/>
      <c r="TLB70" s="11"/>
      <c r="TLC70" s="11"/>
      <c r="TLD70" s="11"/>
      <c r="TLE70" s="11"/>
      <c r="TLF70" s="11"/>
      <c r="TLG70" s="11"/>
      <c r="TLH70" s="11"/>
      <c r="TLI70" s="11"/>
      <c r="TLJ70" s="11"/>
      <c r="TLK70" s="11"/>
      <c r="TLL70" s="11"/>
      <c r="TLM70" s="11"/>
      <c r="TLN70" s="11"/>
      <c r="TLO70" s="11"/>
      <c r="TLP70" s="11"/>
      <c r="TLQ70" s="11"/>
      <c r="TLR70" s="11"/>
      <c r="TLS70" s="11"/>
      <c r="TLT70" s="11"/>
      <c r="TLU70" s="11"/>
      <c r="TLV70" s="11"/>
      <c r="TLW70" s="11"/>
      <c r="TLX70" s="11"/>
      <c r="TLY70" s="11"/>
      <c r="TLZ70" s="11"/>
      <c r="TMA70" s="11"/>
      <c r="TMB70" s="11"/>
      <c r="TMC70" s="11"/>
      <c r="TMD70" s="11"/>
      <c r="TME70" s="11"/>
      <c r="TMF70" s="11"/>
      <c r="TMG70" s="11"/>
      <c r="TMH70" s="11"/>
      <c r="TMI70" s="11"/>
      <c r="TMJ70" s="11"/>
      <c r="TMK70" s="11"/>
      <c r="TML70" s="11"/>
      <c r="TMM70" s="11"/>
      <c r="TMN70" s="11"/>
      <c r="TMO70" s="11"/>
      <c r="TMP70" s="11"/>
      <c r="TMQ70" s="11"/>
      <c r="TMR70" s="11"/>
      <c r="TMS70" s="11"/>
      <c r="TMT70" s="11"/>
      <c r="TMU70" s="11"/>
      <c r="TMV70" s="11"/>
      <c r="TMW70" s="11"/>
      <c r="TMX70" s="11"/>
      <c r="TMY70" s="11"/>
      <c r="TMZ70" s="11"/>
      <c r="TNA70" s="11"/>
      <c r="TNB70" s="11"/>
      <c r="TNC70" s="11"/>
      <c r="TND70" s="11"/>
      <c r="TNE70" s="11"/>
      <c r="TNF70" s="11"/>
      <c r="TNG70" s="11"/>
      <c r="TNH70" s="11"/>
      <c r="TNI70" s="11"/>
      <c r="TNJ70" s="11"/>
      <c r="TNK70" s="11"/>
      <c r="TNL70" s="11"/>
      <c r="TNM70" s="11"/>
      <c r="TNN70" s="11"/>
      <c r="TNO70" s="11"/>
      <c r="TNP70" s="11"/>
      <c r="TNQ70" s="11"/>
      <c r="TNR70" s="11"/>
      <c r="TNS70" s="11"/>
      <c r="TNT70" s="11"/>
      <c r="TNU70" s="11"/>
      <c r="TNV70" s="11"/>
      <c r="TNW70" s="11"/>
      <c r="TNX70" s="11"/>
      <c r="TNY70" s="11"/>
      <c r="TNZ70" s="11"/>
      <c r="TOA70" s="11"/>
      <c r="TOB70" s="11"/>
      <c r="TOC70" s="11"/>
      <c r="TOD70" s="11"/>
      <c r="TOE70" s="11"/>
      <c r="TOF70" s="11"/>
      <c r="TOG70" s="11"/>
      <c r="TOH70" s="11"/>
      <c r="TOI70" s="11"/>
      <c r="TOJ70" s="11"/>
      <c r="TOK70" s="11"/>
      <c r="TOL70" s="11"/>
      <c r="TOM70" s="11"/>
      <c r="TON70" s="11"/>
      <c r="TOO70" s="11"/>
      <c r="TOP70" s="11"/>
      <c r="TOQ70" s="11"/>
      <c r="TOR70" s="11"/>
      <c r="TOS70" s="11"/>
      <c r="TOT70" s="11"/>
      <c r="TOU70" s="11"/>
      <c r="TOV70" s="11"/>
      <c r="TOW70" s="11"/>
      <c r="TOX70" s="11"/>
      <c r="TOY70" s="11"/>
      <c r="TOZ70" s="11"/>
      <c r="TPA70" s="11"/>
      <c r="TPB70" s="11"/>
      <c r="TPC70" s="11"/>
      <c r="TPD70" s="11"/>
      <c r="TPE70" s="11"/>
      <c r="TPF70" s="11"/>
      <c r="TPG70" s="11"/>
      <c r="TPH70" s="11"/>
      <c r="TPI70" s="11"/>
      <c r="TPJ70" s="11"/>
      <c r="TPK70" s="11"/>
      <c r="TPL70" s="11"/>
      <c r="TPM70" s="11"/>
      <c r="TPN70" s="11"/>
      <c r="TPO70" s="11"/>
      <c r="TPP70" s="11"/>
      <c r="TPQ70" s="11"/>
      <c r="TPR70" s="11"/>
      <c r="TPS70" s="11"/>
      <c r="TPT70" s="11"/>
      <c r="TPU70" s="11"/>
      <c r="TPV70" s="11"/>
      <c r="TPW70" s="11"/>
      <c r="TPX70" s="11"/>
      <c r="TPY70" s="11"/>
      <c r="TPZ70" s="11"/>
      <c r="TQA70" s="11"/>
      <c r="TQB70" s="11"/>
      <c r="TQC70" s="11"/>
      <c r="TQD70" s="11"/>
      <c r="TQE70" s="11"/>
      <c r="TQF70" s="11"/>
      <c r="TQG70" s="11"/>
      <c r="TQH70" s="11"/>
      <c r="TQI70" s="11"/>
      <c r="TQJ70" s="11"/>
      <c r="TQK70" s="11"/>
      <c r="TQL70" s="11"/>
      <c r="TQM70" s="11"/>
      <c r="TQN70" s="11"/>
      <c r="TQO70" s="11"/>
      <c r="TQP70" s="11"/>
      <c r="TQQ70" s="11"/>
      <c r="TQR70" s="11"/>
      <c r="TQS70" s="11"/>
      <c r="TQT70" s="11"/>
      <c r="TQU70" s="11"/>
      <c r="TQV70" s="11"/>
      <c r="TQW70" s="11"/>
      <c r="TQX70" s="11"/>
      <c r="TQY70" s="11"/>
      <c r="TQZ70" s="11"/>
      <c r="TRA70" s="11"/>
      <c r="TRB70" s="11"/>
      <c r="TRC70" s="11"/>
      <c r="TRD70" s="11"/>
      <c r="TRE70" s="11"/>
      <c r="TRF70" s="11"/>
      <c r="TRG70" s="11"/>
      <c r="TRH70" s="11"/>
      <c r="TRI70" s="11"/>
      <c r="TRJ70" s="11"/>
      <c r="TRK70" s="11"/>
      <c r="TRL70" s="11"/>
      <c r="TRM70" s="11"/>
      <c r="TRN70" s="11"/>
      <c r="TRO70" s="11"/>
      <c r="TRP70" s="11"/>
      <c r="TRQ70" s="11"/>
      <c r="TRR70" s="11"/>
      <c r="TRS70" s="11"/>
      <c r="TRT70" s="11"/>
      <c r="TRU70" s="11"/>
      <c r="TRV70" s="11"/>
      <c r="TRW70" s="11"/>
      <c r="TRX70" s="11"/>
      <c r="TRY70" s="11"/>
      <c r="TRZ70" s="11"/>
      <c r="TSA70" s="11"/>
      <c r="TSB70" s="11"/>
      <c r="TSC70" s="11"/>
      <c r="TSD70" s="11"/>
      <c r="TSE70" s="11"/>
      <c r="TSF70" s="11"/>
      <c r="TSG70" s="11"/>
      <c r="TSH70" s="11"/>
      <c r="TSI70" s="11"/>
      <c r="TSJ70" s="11"/>
      <c r="TSK70" s="11"/>
      <c r="TSL70" s="11"/>
      <c r="TSM70" s="11"/>
      <c r="TSN70" s="11"/>
      <c r="TSO70" s="11"/>
      <c r="TSP70" s="11"/>
      <c r="TSQ70" s="11"/>
      <c r="TSR70" s="11"/>
      <c r="TSS70" s="11"/>
      <c r="TST70" s="11"/>
      <c r="TSU70" s="11"/>
      <c r="TSV70" s="11"/>
      <c r="TSW70" s="11"/>
      <c r="TSX70" s="11"/>
      <c r="TSY70" s="11"/>
      <c r="TSZ70" s="11"/>
      <c r="TTA70" s="11"/>
      <c r="TTB70" s="11"/>
      <c r="TTC70" s="11"/>
      <c r="TTD70" s="11"/>
      <c r="TTE70" s="11"/>
      <c r="TTF70" s="11"/>
      <c r="TTG70" s="11"/>
      <c r="TTH70" s="11"/>
      <c r="TTI70" s="11"/>
      <c r="TTJ70" s="11"/>
      <c r="TTK70" s="11"/>
      <c r="TTL70" s="11"/>
      <c r="TTM70" s="11"/>
      <c r="TTN70" s="11"/>
      <c r="TTO70" s="11"/>
      <c r="TTP70" s="11"/>
      <c r="TTQ70" s="11"/>
      <c r="TTR70" s="11"/>
      <c r="TTS70" s="11"/>
      <c r="TTT70" s="11"/>
      <c r="TTU70" s="11"/>
      <c r="TTV70" s="11"/>
      <c r="TTW70" s="11"/>
      <c r="TTX70" s="11"/>
      <c r="TTY70" s="11"/>
      <c r="TTZ70" s="11"/>
      <c r="TUA70" s="11"/>
      <c r="TUB70" s="11"/>
      <c r="TUC70" s="11"/>
      <c r="TUD70" s="11"/>
      <c r="TUE70" s="11"/>
      <c r="TUF70" s="11"/>
      <c r="TUG70" s="11"/>
      <c r="TUH70" s="11"/>
      <c r="TUI70" s="11"/>
      <c r="TUJ70" s="11"/>
      <c r="TUK70" s="11"/>
      <c r="TUL70" s="11"/>
      <c r="TUM70" s="11"/>
      <c r="TUN70" s="11"/>
      <c r="TUO70" s="11"/>
      <c r="TUP70" s="11"/>
      <c r="TUQ70" s="11"/>
      <c r="TUR70" s="11"/>
      <c r="TUS70" s="11"/>
      <c r="TUT70" s="11"/>
      <c r="TUU70" s="11"/>
      <c r="TUV70" s="11"/>
      <c r="TUW70" s="11"/>
      <c r="TUX70" s="11"/>
      <c r="TUY70" s="11"/>
      <c r="TUZ70" s="11"/>
      <c r="TVA70" s="11"/>
      <c r="TVB70" s="11"/>
      <c r="TVC70" s="11"/>
      <c r="TVD70" s="11"/>
      <c r="TVE70" s="11"/>
      <c r="TVF70" s="11"/>
      <c r="TVG70" s="11"/>
      <c r="TVH70" s="11"/>
      <c r="TVI70" s="11"/>
      <c r="TVJ70" s="11"/>
      <c r="TVK70" s="11"/>
      <c r="TVL70" s="11"/>
      <c r="TVM70" s="11"/>
      <c r="TVN70" s="11"/>
      <c r="TVO70" s="11"/>
      <c r="TVP70" s="11"/>
      <c r="TVQ70" s="11"/>
      <c r="TVR70" s="11"/>
      <c r="TVS70" s="11"/>
      <c r="TVT70" s="11"/>
      <c r="TVU70" s="11"/>
      <c r="TVV70" s="11"/>
      <c r="TVW70" s="11"/>
      <c r="TVX70" s="11"/>
      <c r="TVY70" s="11"/>
      <c r="TVZ70" s="11"/>
      <c r="TWA70" s="11"/>
      <c r="TWB70" s="11"/>
      <c r="TWC70" s="11"/>
      <c r="TWD70" s="11"/>
      <c r="TWE70" s="11"/>
      <c r="TWF70" s="11"/>
      <c r="TWG70" s="11"/>
      <c r="TWH70" s="11"/>
      <c r="TWI70" s="11"/>
      <c r="TWJ70" s="11"/>
      <c r="TWK70" s="11"/>
      <c r="TWL70" s="11"/>
      <c r="TWM70" s="11"/>
      <c r="TWN70" s="11"/>
      <c r="TWO70" s="11"/>
      <c r="TWP70" s="11"/>
      <c r="TWQ70" s="11"/>
      <c r="TWR70" s="11"/>
      <c r="TWS70" s="11"/>
      <c r="TWT70" s="11"/>
      <c r="TWU70" s="11"/>
      <c r="TWV70" s="11"/>
      <c r="TWW70" s="11"/>
      <c r="TWX70" s="11"/>
      <c r="TWY70" s="11"/>
      <c r="TWZ70" s="11"/>
      <c r="TXA70" s="11"/>
      <c r="TXB70" s="11"/>
      <c r="TXC70" s="11"/>
      <c r="TXD70" s="11"/>
      <c r="TXE70" s="11"/>
      <c r="TXF70" s="11"/>
      <c r="TXG70" s="11"/>
      <c r="TXH70" s="11"/>
      <c r="TXI70" s="11"/>
      <c r="TXJ70" s="11"/>
      <c r="TXK70" s="11"/>
      <c r="TXL70" s="11"/>
      <c r="TXM70" s="11"/>
      <c r="TXN70" s="11"/>
      <c r="TXO70" s="11"/>
      <c r="TXP70" s="11"/>
      <c r="TXQ70" s="11"/>
      <c r="TXR70" s="11"/>
      <c r="TXS70" s="11"/>
      <c r="TXT70" s="11"/>
      <c r="TXU70" s="11"/>
      <c r="TXV70" s="11"/>
      <c r="TXW70" s="11"/>
      <c r="TXX70" s="11"/>
      <c r="TXY70" s="11"/>
      <c r="TXZ70" s="11"/>
      <c r="TYA70" s="11"/>
      <c r="TYB70" s="11"/>
      <c r="TYC70" s="11"/>
      <c r="TYD70" s="11"/>
      <c r="TYE70" s="11"/>
      <c r="TYF70" s="11"/>
      <c r="TYG70" s="11"/>
      <c r="TYH70" s="11"/>
      <c r="TYI70" s="11"/>
      <c r="TYJ70" s="11"/>
      <c r="TYK70" s="11"/>
      <c r="TYL70" s="11"/>
      <c r="TYM70" s="11"/>
      <c r="TYN70" s="11"/>
      <c r="TYO70" s="11"/>
      <c r="TYP70" s="11"/>
      <c r="TYQ70" s="11"/>
      <c r="TYR70" s="11"/>
      <c r="TYS70" s="11"/>
      <c r="TYT70" s="11"/>
      <c r="TYU70" s="11"/>
      <c r="TYV70" s="11"/>
      <c r="TYW70" s="11"/>
      <c r="TYX70" s="11"/>
      <c r="TYY70" s="11"/>
      <c r="TYZ70" s="11"/>
      <c r="TZA70" s="11"/>
      <c r="TZB70" s="11"/>
      <c r="TZC70" s="11"/>
      <c r="TZD70" s="11"/>
      <c r="TZE70" s="11"/>
      <c r="TZF70" s="11"/>
      <c r="TZG70" s="11"/>
      <c r="TZH70" s="11"/>
      <c r="TZI70" s="11"/>
      <c r="TZJ70" s="11"/>
      <c r="TZK70" s="11"/>
      <c r="TZL70" s="11"/>
      <c r="TZM70" s="11"/>
      <c r="TZN70" s="11"/>
      <c r="TZO70" s="11"/>
      <c r="TZP70" s="11"/>
      <c r="TZQ70" s="11"/>
      <c r="TZR70" s="11"/>
      <c r="TZS70" s="11"/>
      <c r="TZT70" s="11"/>
      <c r="TZU70" s="11"/>
      <c r="TZV70" s="11"/>
      <c r="TZW70" s="11"/>
      <c r="TZX70" s="11"/>
      <c r="TZY70" s="11"/>
      <c r="TZZ70" s="11"/>
      <c r="UAA70" s="11"/>
      <c r="UAB70" s="11"/>
      <c r="UAC70" s="11"/>
      <c r="UAD70" s="11"/>
      <c r="UAE70" s="11"/>
      <c r="UAF70" s="11"/>
      <c r="UAG70" s="11"/>
      <c r="UAH70" s="11"/>
      <c r="UAI70" s="11"/>
      <c r="UAJ70" s="11"/>
      <c r="UAK70" s="11"/>
      <c r="UAL70" s="11"/>
      <c r="UAM70" s="11"/>
      <c r="UAN70" s="11"/>
      <c r="UAO70" s="11"/>
      <c r="UAP70" s="11"/>
      <c r="UAQ70" s="11"/>
      <c r="UAR70" s="11"/>
      <c r="UAS70" s="11"/>
      <c r="UAT70" s="11"/>
      <c r="UAU70" s="11"/>
      <c r="UAV70" s="11"/>
      <c r="UAW70" s="11"/>
      <c r="UAX70" s="11"/>
      <c r="UAY70" s="11"/>
      <c r="UAZ70" s="11"/>
      <c r="UBA70" s="11"/>
      <c r="UBB70" s="11"/>
      <c r="UBC70" s="11"/>
      <c r="UBD70" s="11"/>
      <c r="UBE70" s="11"/>
      <c r="UBF70" s="11"/>
      <c r="UBG70" s="11"/>
      <c r="UBH70" s="11"/>
      <c r="UBI70" s="11"/>
      <c r="UBJ70" s="11"/>
      <c r="UBK70" s="11"/>
      <c r="UBL70" s="11"/>
      <c r="UBM70" s="11"/>
      <c r="UBN70" s="11"/>
      <c r="UBO70" s="11"/>
      <c r="UBP70" s="11"/>
      <c r="UBQ70" s="11"/>
      <c r="UBR70" s="11"/>
      <c r="UBS70" s="11"/>
      <c r="UBT70" s="11"/>
      <c r="UBU70" s="11"/>
      <c r="UBV70" s="11"/>
      <c r="UBW70" s="11"/>
      <c r="UBX70" s="11"/>
      <c r="UBY70" s="11"/>
      <c r="UBZ70" s="11"/>
      <c r="UCA70" s="11"/>
      <c r="UCB70" s="11"/>
      <c r="UCC70" s="11"/>
      <c r="UCD70" s="11"/>
      <c r="UCE70" s="11"/>
      <c r="UCF70" s="11"/>
      <c r="UCG70" s="11"/>
      <c r="UCH70" s="11"/>
      <c r="UCI70" s="11"/>
      <c r="UCJ70" s="11"/>
      <c r="UCK70" s="11"/>
      <c r="UCL70" s="11"/>
      <c r="UCM70" s="11"/>
      <c r="UCN70" s="11"/>
      <c r="UCO70" s="11"/>
      <c r="UCP70" s="11"/>
      <c r="UCQ70" s="11"/>
      <c r="UCR70" s="11"/>
      <c r="UCS70" s="11"/>
      <c r="UCT70" s="11"/>
      <c r="UCU70" s="11"/>
      <c r="UCV70" s="11"/>
      <c r="UCW70" s="11"/>
      <c r="UCX70" s="11"/>
      <c r="UCY70" s="11"/>
      <c r="UCZ70" s="11"/>
      <c r="UDA70" s="11"/>
      <c r="UDB70" s="11"/>
      <c r="UDC70" s="11"/>
      <c r="UDD70" s="11"/>
      <c r="UDE70" s="11"/>
      <c r="UDF70" s="11"/>
      <c r="UDG70" s="11"/>
      <c r="UDH70" s="11"/>
      <c r="UDI70" s="11"/>
      <c r="UDJ70" s="11"/>
      <c r="UDK70" s="11"/>
      <c r="UDL70" s="11"/>
      <c r="UDM70" s="11"/>
      <c r="UDN70" s="11"/>
      <c r="UDO70" s="11"/>
      <c r="UDP70" s="11"/>
      <c r="UDQ70" s="11"/>
      <c r="UDR70" s="11"/>
      <c r="UDS70" s="11"/>
      <c r="UDT70" s="11"/>
      <c r="UDU70" s="11"/>
      <c r="UDV70" s="11"/>
      <c r="UDW70" s="11"/>
      <c r="UDX70" s="11"/>
      <c r="UDY70" s="11"/>
      <c r="UDZ70" s="11"/>
      <c r="UEA70" s="11"/>
      <c r="UEB70" s="11"/>
      <c r="UEC70" s="11"/>
      <c r="UED70" s="11"/>
      <c r="UEE70" s="11"/>
      <c r="UEF70" s="11"/>
      <c r="UEG70" s="11"/>
      <c r="UEH70" s="11"/>
      <c r="UEI70" s="11"/>
      <c r="UEJ70" s="11"/>
      <c r="UEK70" s="11"/>
      <c r="UEL70" s="11"/>
      <c r="UEM70" s="11"/>
      <c r="UEN70" s="11"/>
      <c r="UEO70" s="11"/>
      <c r="UEP70" s="11"/>
      <c r="UEQ70" s="11"/>
      <c r="UER70" s="11"/>
      <c r="UES70" s="11"/>
      <c r="UET70" s="11"/>
      <c r="UEU70" s="11"/>
      <c r="UEV70" s="11"/>
      <c r="UEW70" s="11"/>
      <c r="UEX70" s="11"/>
      <c r="UEY70" s="11"/>
      <c r="UEZ70" s="11"/>
      <c r="UFA70" s="11"/>
      <c r="UFB70" s="11"/>
      <c r="UFC70" s="11"/>
      <c r="UFD70" s="11"/>
      <c r="UFE70" s="11"/>
      <c r="UFF70" s="11"/>
      <c r="UFG70" s="11"/>
      <c r="UFH70" s="11"/>
      <c r="UFI70" s="11"/>
      <c r="UFJ70" s="11"/>
      <c r="UFK70" s="11"/>
      <c r="UFL70" s="11"/>
      <c r="UFM70" s="11"/>
      <c r="UFN70" s="11"/>
      <c r="UFO70" s="11"/>
      <c r="UFP70" s="11"/>
      <c r="UFQ70" s="11"/>
      <c r="UFR70" s="11"/>
      <c r="UFS70" s="11"/>
      <c r="UFT70" s="11"/>
      <c r="UFU70" s="11"/>
      <c r="UFV70" s="11"/>
      <c r="UFW70" s="11"/>
      <c r="UFX70" s="11"/>
      <c r="UFY70" s="11"/>
      <c r="UFZ70" s="11"/>
      <c r="UGA70" s="11"/>
      <c r="UGB70" s="11"/>
      <c r="UGC70" s="11"/>
      <c r="UGD70" s="11"/>
      <c r="UGE70" s="11"/>
      <c r="UGF70" s="11"/>
      <c r="UGG70" s="11"/>
      <c r="UGH70" s="11"/>
      <c r="UGI70" s="11"/>
      <c r="UGJ70" s="11"/>
      <c r="UGK70" s="11"/>
      <c r="UGL70" s="11"/>
      <c r="UGM70" s="11"/>
      <c r="UGN70" s="11"/>
      <c r="UGO70" s="11"/>
      <c r="UGP70" s="11"/>
      <c r="UGQ70" s="11"/>
      <c r="UGR70" s="11"/>
      <c r="UGS70" s="11"/>
      <c r="UGT70" s="11"/>
      <c r="UGU70" s="11"/>
      <c r="UGV70" s="11"/>
      <c r="UGW70" s="11"/>
      <c r="UGX70" s="11"/>
      <c r="UGY70" s="11"/>
      <c r="UGZ70" s="11"/>
      <c r="UHA70" s="11"/>
      <c r="UHB70" s="11"/>
      <c r="UHC70" s="11"/>
      <c r="UHD70" s="11"/>
      <c r="UHE70" s="11"/>
      <c r="UHF70" s="11"/>
      <c r="UHG70" s="11"/>
      <c r="UHH70" s="11"/>
      <c r="UHI70" s="11"/>
      <c r="UHJ70" s="11"/>
      <c r="UHK70" s="11"/>
      <c r="UHL70" s="11"/>
      <c r="UHM70" s="11"/>
      <c r="UHN70" s="11"/>
      <c r="UHO70" s="11"/>
      <c r="UHP70" s="11"/>
      <c r="UHQ70" s="11"/>
      <c r="UHR70" s="11"/>
      <c r="UHS70" s="11"/>
      <c r="UHT70" s="11"/>
      <c r="UHU70" s="11"/>
      <c r="UHV70" s="11"/>
      <c r="UHW70" s="11"/>
      <c r="UHX70" s="11"/>
      <c r="UHY70" s="11"/>
      <c r="UHZ70" s="11"/>
      <c r="UIA70" s="11"/>
      <c r="UIB70" s="11"/>
      <c r="UIC70" s="11"/>
      <c r="UID70" s="11"/>
      <c r="UIE70" s="11"/>
      <c r="UIF70" s="11"/>
      <c r="UIG70" s="11"/>
      <c r="UIH70" s="11"/>
      <c r="UII70" s="11"/>
      <c r="UIJ70" s="11"/>
      <c r="UIK70" s="11"/>
      <c r="UIL70" s="11"/>
      <c r="UIM70" s="11"/>
      <c r="UIN70" s="11"/>
      <c r="UIO70" s="11"/>
      <c r="UIP70" s="11"/>
      <c r="UIQ70" s="11"/>
      <c r="UIR70" s="11"/>
      <c r="UIS70" s="11"/>
      <c r="UIT70" s="11"/>
      <c r="UIU70" s="11"/>
      <c r="UIV70" s="11"/>
      <c r="UIW70" s="11"/>
      <c r="UIX70" s="11"/>
      <c r="UIY70" s="11"/>
      <c r="UIZ70" s="11"/>
      <c r="UJA70" s="11"/>
      <c r="UJB70" s="11"/>
      <c r="UJC70" s="11"/>
      <c r="UJD70" s="11"/>
      <c r="UJE70" s="11"/>
      <c r="UJF70" s="11"/>
      <c r="UJG70" s="11"/>
      <c r="UJH70" s="11"/>
      <c r="UJI70" s="11"/>
      <c r="UJJ70" s="11"/>
      <c r="UJK70" s="11"/>
      <c r="UJL70" s="11"/>
      <c r="UJM70" s="11"/>
      <c r="UJN70" s="11"/>
      <c r="UJO70" s="11"/>
      <c r="UJP70" s="11"/>
      <c r="UJQ70" s="11"/>
      <c r="UJR70" s="11"/>
      <c r="UJS70" s="11"/>
      <c r="UJT70" s="11"/>
      <c r="UJU70" s="11"/>
      <c r="UJV70" s="11"/>
      <c r="UJW70" s="11"/>
      <c r="UJX70" s="11"/>
      <c r="UJY70" s="11"/>
      <c r="UJZ70" s="11"/>
      <c r="UKA70" s="11"/>
      <c r="UKB70" s="11"/>
      <c r="UKC70" s="11"/>
      <c r="UKD70" s="11"/>
      <c r="UKE70" s="11"/>
      <c r="UKF70" s="11"/>
      <c r="UKG70" s="11"/>
      <c r="UKH70" s="11"/>
      <c r="UKI70" s="11"/>
      <c r="UKJ70" s="11"/>
      <c r="UKK70" s="11"/>
      <c r="UKL70" s="11"/>
      <c r="UKM70" s="11"/>
      <c r="UKN70" s="11"/>
      <c r="UKO70" s="11"/>
      <c r="UKP70" s="11"/>
      <c r="UKQ70" s="11"/>
      <c r="UKR70" s="11"/>
      <c r="UKS70" s="11"/>
      <c r="UKT70" s="11"/>
      <c r="UKU70" s="11"/>
      <c r="UKV70" s="11"/>
      <c r="UKW70" s="11"/>
      <c r="UKX70" s="11"/>
      <c r="UKY70" s="11"/>
      <c r="UKZ70" s="11"/>
      <c r="ULA70" s="11"/>
      <c r="ULB70" s="11"/>
      <c r="ULC70" s="11"/>
      <c r="ULD70" s="11"/>
      <c r="ULE70" s="11"/>
      <c r="ULF70" s="11"/>
      <c r="ULG70" s="11"/>
      <c r="ULH70" s="11"/>
      <c r="ULI70" s="11"/>
      <c r="ULJ70" s="11"/>
      <c r="ULK70" s="11"/>
      <c r="ULL70" s="11"/>
      <c r="ULM70" s="11"/>
      <c r="ULN70" s="11"/>
      <c r="ULO70" s="11"/>
      <c r="ULP70" s="11"/>
      <c r="ULQ70" s="11"/>
      <c r="ULR70" s="11"/>
      <c r="ULS70" s="11"/>
      <c r="ULT70" s="11"/>
      <c r="ULU70" s="11"/>
      <c r="ULV70" s="11"/>
      <c r="ULW70" s="11"/>
      <c r="ULX70" s="11"/>
      <c r="ULY70" s="11"/>
      <c r="ULZ70" s="11"/>
      <c r="UMA70" s="11"/>
      <c r="UMB70" s="11"/>
      <c r="UMC70" s="11"/>
      <c r="UMD70" s="11"/>
      <c r="UME70" s="11"/>
      <c r="UMF70" s="11"/>
      <c r="UMG70" s="11"/>
      <c r="UMH70" s="11"/>
      <c r="UMI70" s="11"/>
      <c r="UMJ70" s="11"/>
      <c r="UMK70" s="11"/>
      <c r="UML70" s="11"/>
      <c r="UMM70" s="11"/>
      <c r="UMN70" s="11"/>
      <c r="UMO70" s="11"/>
      <c r="UMP70" s="11"/>
      <c r="UMQ70" s="11"/>
      <c r="UMR70" s="11"/>
      <c r="UMS70" s="11"/>
      <c r="UMT70" s="11"/>
      <c r="UMU70" s="11"/>
      <c r="UMV70" s="11"/>
      <c r="UMW70" s="11"/>
      <c r="UMX70" s="11"/>
      <c r="UMY70" s="11"/>
      <c r="UMZ70" s="11"/>
      <c r="UNA70" s="11"/>
      <c r="UNB70" s="11"/>
      <c r="UNC70" s="11"/>
      <c r="UND70" s="11"/>
      <c r="UNE70" s="11"/>
      <c r="UNF70" s="11"/>
      <c r="UNG70" s="11"/>
      <c r="UNH70" s="11"/>
      <c r="UNI70" s="11"/>
      <c r="UNJ70" s="11"/>
      <c r="UNK70" s="11"/>
      <c r="UNL70" s="11"/>
      <c r="UNM70" s="11"/>
      <c r="UNN70" s="11"/>
      <c r="UNO70" s="11"/>
      <c r="UNP70" s="11"/>
      <c r="UNQ70" s="11"/>
      <c r="UNR70" s="11"/>
      <c r="UNS70" s="11"/>
      <c r="UNT70" s="11"/>
      <c r="UNU70" s="11"/>
      <c r="UNV70" s="11"/>
      <c r="UNW70" s="11"/>
      <c r="UNX70" s="11"/>
      <c r="UNY70" s="11"/>
      <c r="UNZ70" s="11"/>
      <c r="UOA70" s="11"/>
      <c r="UOB70" s="11"/>
      <c r="UOC70" s="11"/>
      <c r="UOD70" s="11"/>
      <c r="UOE70" s="11"/>
      <c r="UOF70" s="11"/>
      <c r="UOG70" s="11"/>
      <c r="UOH70" s="11"/>
      <c r="UOI70" s="11"/>
      <c r="UOJ70" s="11"/>
      <c r="UOK70" s="11"/>
      <c r="UOL70" s="11"/>
      <c r="UOM70" s="11"/>
      <c r="UON70" s="11"/>
      <c r="UOO70" s="11"/>
      <c r="UOP70" s="11"/>
      <c r="UOQ70" s="11"/>
      <c r="UOR70" s="11"/>
      <c r="UOS70" s="11"/>
      <c r="UOT70" s="11"/>
      <c r="UOU70" s="11"/>
      <c r="UOV70" s="11"/>
      <c r="UOW70" s="11"/>
      <c r="UOX70" s="11"/>
      <c r="UOY70" s="11"/>
      <c r="UOZ70" s="11"/>
      <c r="UPA70" s="11"/>
      <c r="UPB70" s="11"/>
      <c r="UPC70" s="11"/>
      <c r="UPD70" s="11"/>
      <c r="UPE70" s="11"/>
      <c r="UPF70" s="11"/>
      <c r="UPG70" s="11"/>
      <c r="UPH70" s="11"/>
      <c r="UPI70" s="11"/>
      <c r="UPJ70" s="11"/>
      <c r="UPK70" s="11"/>
      <c r="UPL70" s="11"/>
      <c r="UPM70" s="11"/>
      <c r="UPN70" s="11"/>
      <c r="UPO70" s="11"/>
      <c r="UPP70" s="11"/>
      <c r="UPQ70" s="11"/>
      <c r="UPR70" s="11"/>
      <c r="UPS70" s="11"/>
      <c r="UPT70" s="11"/>
      <c r="UPU70" s="11"/>
      <c r="UPV70" s="11"/>
      <c r="UPW70" s="11"/>
      <c r="UPX70" s="11"/>
      <c r="UPY70" s="11"/>
      <c r="UPZ70" s="11"/>
      <c r="UQA70" s="11"/>
      <c r="UQB70" s="11"/>
      <c r="UQC70" s="11"/>
      <c r="UQD70" s="11"/>
      <c r="UQE70" s="11"/>
      <c r="UQF70" s="11"/>
      <c r="UQG70" s="11"/>
      <c r="UQH70" s="11"/>
      <c r="UQI70" s="11"/>
      <c r="UQJ70" s="11"/>
      <c r="UQK70" s="11"/>
      <c r="UQL70" s="11"/>
      <c r="UQM70" s="11"/>
      <c r="UQN70" s="11"/>
      <c r="UQO70" s="11"/>
      <c r="UQP70" s="11"/>
      <c r="UQQ70" s="11"/>
      <c r="UQR70" s="11"/>
      <c r="UQS70" s="11"/>
      <c r="UQT70" s="11"/>
      <c r="UQU70" s="11"/>
      <c r="UQV70" s="11"/>
      <c r="UQW70" s="11"/>
      <c r="UQX70" s="11"/>
      <c r="UQY70" s="11"/>
      <c r="UQZ70" s="11"/>
      <c r="URA70" s="11"/>
      <c r="URB70" s="11"/>
      <c r="URC70" s="11"/>
      <c r="URD70" s="11"/>
      <c r="URE70" s="11"/>
      <c r="URF70" s="11"/>
      <c r="URG70" s="11"/>
      <c r="URH70" s="11"/>
      <c r="URI70" s="11"/>
      <c r="URJ70" s="11"/>
      <c r="URK70" s="11"/>
      <c r="URL70" s="11"/>
      <c r="URM70" s="11"/>
      <c r="URN70" s="11"/>
      <c r="URO70" s="11"/>
      <c r="URP70" s="11"/>
      <c r="URQ70" s="11"/>
      <c r="URR70" s="11"/>
      <c r="URS70" s="11"/>
      <c r="URT70" s="11"/>
      <c r="URU70" s="11"/>
      <c r="URV70" s="11"/>
      <c r="URW70" s="11"/>
      <c r="URX70" s="11"/>
      <c r="URY70" s="11"/>
      <c r="URZ70" s="11"/>
      <c r="USA70" s="11"/>
      <c r="USB70" s="11"/>
      <c r="USC70" s="11"/>
      <c r="USD70" s="11"/>
      <c r="USE70" s="11"/>
      <c r="USF70" s="11"/>
      <c r="USG70" s="11"/>
      <c r="USH70" s="11"/>
      <c r="USI70" s="11"/>
      <c r="USJ70" s="11"/>
      <c r="USK70" s="11"/>
      <c r="USL70" s="11"/>
      <c r="USM70" s="11"/>
      <c r="USN70" s="11"/>
      <c r="USO70" s="11"/>
      <c r="USP70" s="11"/>
      <c r="USQ70" s="11"/>
      <c r="USR70" s="11"/>
      <c r="USS70" s="11"/>
      <c r="UST70" s="11"/>
      <c r="USU70" s="11"/>
      <c r="USV70" s="11"/>
      <c r="USW70" s="11"/>
      <c r="USX70" s="11"/>
      <c r="USY70" s="11"/>
      <c r="USZ70" s="11"/>
      <c r="UTA70" s="11"/>
      <c r="UTB70" s="11"/>
      <c r="UTC70" s="11"/>
      <c r="UTD70" s="11"/>
      <c r="UTE70" s="11"/>
      <c r="UTF70" s="11"/>
      <c r="UTG70" s="11"/>
      <c r="UTH70" s="11"/>
      <c r="UTI70" s="11"/>
      <c r="UTJ70" s="11"/>
      <c r="UTK70" s="11"/>
      <c r="UTL70" s="11"/>
      <c r="UTM70" s="11"/>
      <c r="UTN70" s="11"/>
      <c r="UTO70" s="11"/>
      <c r="UTP70" s="11"/>
      <c r="UTQ70" s="11"/>
      <c r="UTR70" s="11"/>
      <c r="UTS70" s="11"/>
      <c r="UTT70" s="11"/>
      <c r="UTU70" s="11"/>
      <c r="UTV70" s="11"/>
      <c r="UTW70" s="11"/>
      <c r="UTX70" s="11"/>
      <c r="UTY70" s="11"/>
      <c r="UTZ70" s="11"/>
      <c r="UUA70" s="11"/>
      <c r="UUB70" s="11"/>
      <c r="UUC70" s="11"/>
      <c r="UUD70" s="11"/>
      <c r="UUE70" s="11"/>
      <c r="UUF70" s="11"/>
      <c r="UUG70" s="11"/>
      <c r="UUH70" s="11"/>
      <c r="UUI70" s="11"/>
      <c r="UUJ70" s="11"/>
      <c r="UUK70" s="11"/>
      <c r="UUL70" s="11"/>
      <c r="UUM70" s="11"/>
      <c r="UUN70" s="11"/>
      <c r="UUO70" s="11"/>
      <c r="UUP70" s="11"/>
      <c r="UUQ70" s="11"/>
      <c r="UUR70" s="11"/>
      <c r="UUS70" s="11"/>
      <c r="UUT70" s="11"/>
      <c r="UUU70" s="11"/>
      <c r="UUV70" s="11"/>
      <c r="UUW70" s="11"/>
      <c r="UUX70" s="11"/>
      <c r="UUY70" s="11"/>
      <c r="UUZ70" s="11"/>
      <c r="UVA70" s="11"/>
      <c r="UVB70" s="11"/>
      <c r="UVC70" s="11"/>
      <c r="UVD70" s="11"/>
      <c r="UVE70" s="11"/>
      <c r="UVF70" s="11"/>
      <c r="UVG70" s="11"/>
      <c r="UVH70" s="11"/>
      <c r="UVI70" s="11"/>
      <c r="UVJ70" s="11"/>
      <c r="UVK70" s="11"/>
      <c r="UVL70" s="11"/>
      <c r="UVM70" s="11"/>
      <c r="UVN70" s="11"/>
      <c r="UVO70" s="11"/>
      <c r="UVP70" s="11"/>
      <c r="UVQ70" s="11"/>
      <c r="UVR70" s="11"/>
      <c r="UVS70" s="11"/>
      <c r="UVT70" s="11"/>
      <c r="UVU70" s="11"/>
      <c r="UVV70" s="11"/>
      <c r="UVW70" s="11"/>
      <c r="UVX70" s="11"/>
      <c r="UVY70" s="11"/>
      <c r="UVZ70" s="11"/>
      <c r="UWA70" s="11"/>
      <c r="UWB70" s="11"/>
      <c r="UWC70" s="11"/>
      <c r="UWD70" s="11"/>
      <c r="UWE70" s="11"/>
      <c r="UWF70" s="11"/>
      <c r="UWG70" s="11"/>
      <c r="UWH70" s="11"/>
      <c r="UWI70" s="11"/>
      <c r="UWJ70" s="11"/>
      <c r="UWK70" s="11"/>
      <c r="UWL70" s="11"/>
      <c r="UWM70" s="11"/>
      <c r="UWN70" s="11"/>
      <c r="UWO70" s="11"/>
      <c r="UWP70" s="11"/>
      <c r="UWQ70" s="11"/>
      <c r="UWR70" s="11"/>
      <c r="UWS70" s="11"/>
      <c r="UWT70" s="11"/>
      <c r="UWU70" s="11"/>
      <c r="UWV70" s="11"/>
      <c r="UWW70" s="11"/>
      <c r="UWX70" s="11"/>
      <c r="UWY70" s="11"/>
      <c r="UWZ70" s="11"/>
      <c r="UXA70" s="11"/>
      <c r="UXB70" s="11"/>
      <c r="UXC70" s="11"/>
      <c r="UXD70" s="11"/>
      <c r="UXE70" s="11"/>
      <c r="UXF70" s="11"/>
      <c r="UXG70" s="11"/>
      <c r="UXH70" s="11"/>
      <c r="UXI70" s="11"/>
      <c r="UXJ70" s="11"/>
      <c r="UXK70" s="11"/>
      <c r="UXL70" s="11"/>
      <c r="UXM70" s="11"/>
      <c r="UXN70" s="11"/>
      <c r="UXO70" s="11"/>
      <c r="UXP70" s="11"/>
      <c r="UXQ70" s="11"/>
      <c r="UXR70" s="11"/>
      <c r="UXS70" s="11"/>
      <c r="UXT70" s="11"/>
      <c r="UXU70" s="11"/>
      <c r="UXV70" s="11"/>
      <c r="UXW70" s="11"/>
      <c r="UXX70" s="11"/>
      <c r="UXY70" s="11"/>
      <c r="UXZ70" s="11"/>
      <c r="UYA70" s="11"/>
      <c r="UYB70" s="11"/>
      <c r="UYC70" s="11"/>
      <c r="UYD70" s="11"/>
      <c r="UYE70" s="11"/>
      <c r="UYF70" s="11"/>
      <c r="UYG70" s="11"/>
      <c r="UYH70" s="11"/>
      <c r="UYI70" s="11"/>
      <c r="UYJ70" s="11"/>
      <c r="UYK70" s="11"/>
      <c r="UYL70" s="11"/>
      <c r="UYM70" s="11"/>
      <c r="UYN70" s="11"/>
      <c r="UYO70" s="11"/>
      <c r="UYP70" s="11"/>
      <c r="UYQ70" s="11"/>
      <c r="UYR70" s="11"/>
      <c r="UYS70" s="11"/>
      <c r="UYT70" s="11"/>
      <c r="UYU70" s="11"/>
      <c r="UYV70" s="11"/>
      <c r="UYW70" s="11"/>
      <c r="UYX70" s="11"/>
      <c r="UYY70" s="11"/>
      <c r="UYZ70" s="11"/>
      <c r="UZA70" s="11"/>
      <c r="UZB70" s="11"/>
      <c r="UZC70" s="11"/>
      <c r="UZD70" s="11"/>
      <c r="UZE70" s="11"/>
      <c r="UZF70" s="11"/>
      <c r="UZG70" s="11"/>
      <c r="UZH70" s="11"/>
      <c r="UZI70" s="11"/>
      <c r="UZJ70" s="11"/>
      <c r="UZK70" s="11"/>
      <c r="UZL70" s="11"/>
      <c r="UZM70" s="11"/>
      <c r="UZN70" s="11"/>
      <c r="UZO70" s="11"/>
      <c r="UZP70" s="11"/>
      <c r="UZQ70" s="11"/>
      <c r="UZR70" s="11"/>
      <c r="UZS70" s="11"/>
      <c r="UZT70" s="11"/>
      <c r="UZU70" s="11"/>
      <c r="UZV70" s="11"/>
      <c r="UZW70" s="11"/>
      <c r="UZX70" s="11"/>
      <c r="UZY70" s="11"/>
      <c r="UZZ70" s="11"/>
      <c r="VAA70" s="11"/>
      <c r="VAB70" s="11"/>
      <c r="VAC70" s="11"/>
      <c r="VAD70" s="11"/>
      <c r="VAE70" s="11"/>
      <c r="VAF70" s="11"/>
      <c r="VAG70" s="11"/>
      <c r="VAH70" s="11"/>
      <c r="VAI70" s="11"/>
      <c r="VAJ70" s="11"/>
      <c r="VAK70" s="11"/>
      <c r="VAL70" s="11"/>
      <c r="VAM70" s="11"/>
      <c r="VAN70" s="11"/>
      <c r="VAO70" s="11"/>
      <c r="VAP70" s="11"/>
      <c r="VAQ70" s="11"/>
      <c r="VAR70" s="11"/>
      <c r="VAS70" s="11"/>
      <c r="VAT70" s="11"/>
      <c r="VAU70" s="11"/>
      <c r="VAV70" s="11"/>
      <c r="VAW70" s="11"/>
      <c r="VAX70" s="11"/>
      <c r="VAY70" s="11"/>
      <c r="VAZ70" s="11"/>
      <c r="VBA70" s="11"/>
      <c r="VBB70" s="11"/>
      <c r="VBC70" s="11"/>
      <c r="VBD70" s="11"/>
      <c r="VBE70" s="11"/>
      <c r="VBF70" s="11"/>
      <c r="VBG70" s="11"/>
      <c r="VBH70" s="11"/>
      <c r="VBI70" s="11"/>
      <c r="VBJ70" s="11"/>
      <c r="VBK70" s="11"/>
      <c r="VBL70" s="11"/>
      <c r="VBM70" s="11"/>
      <c r="VBN70" s="11"/>
      <c r="VBO70" s="11"/>
      <c r="VBP70" s="11"/>
      <c r="VBQ70" s="11"/>
      <c r="VBR70" s="11"/>
      <c r="VBS70" s="11"/>
      <c r="VBT70" s="11"/>
      <c r="VBU70" s="11"/>
      <c r="VBV70" s="11"/>
      <c r="VBW70" s="11"/>
      <c r="VBX70" s="11"/>
      <c r="VBY70" s="11"/>
      <c r="VBZ70" s="11"/>
      <c r="VCA70" s="11"/>
      <c r="VCB70" s="11"/>
      <c r="VCC70" s="11"/>
      <c r="VCD70" s="11"/>
      <c r="VCE70" s="11"/>
      <c r="VCF70" s="11"/>
      <c r="VCG70" s="11"/>
      <c r="VCH70" s="11"/>
      <c r="VCI70" s="11"/>
      <c r="VCJ70" s="11"/>
      <c r="VCK70" s="11"/>
      <c r="VCL70" s="11"/>
      <c r="VCM70" s="11"/>
      <c r="VCN70" s="11"/>
      <c r="VCO70" s="11"/>
      <c r="VCP70" s="11"/>
      <c r="VCQ70" s="11"/>
      <c r="VCR70" s="11"/>
      <c r="VCS70" s="11"/>
      <c r="VCT70" s="11"/>
      <c r="VCU70" s="11"/>
      <c r="VCV70" s="11"/>
      <c r="VCW70" s="11"/>
      <c r="VCX70" s="11"/>
      <c r="VCY70" s="11"/>
      <c r="VCZ70" s="11"/>
      <c r="VDA70" s="11"/>
      <c r="VDB70" s="11"/>
      <c r="VDC70" s="11"/>
      <c r="VDD70" s="11"/>
      <c r="VDE70" s="11"/>
      <c r="VDF70" s="11"/>
      <c r="VDG70" s="11"/>
      <c r="VDH70" s="11"/>
      <c r="VDI70" s="11"/>
      <c r="VDJ70" s="11"/>
      <c r="VDK70" s="11"/>
      <c r="VDL70" s="11"/>
      <c r="VDM70" s="11"/>
      <c r="VDN70" s="11"/>
      <c r="VDO70" s="11"/>
      <c r="VDP70" s="11"/>
      <c r="VDQ70" s="11"/>
      <c r="VDR70" s="11"/>
      <c r="VDS70" s="11"/>
      <c r="VDT70" s="11"/>
      <c r="VDU70" s="11"/>
      <c r="VDV70" s="11"/>
      <c r="VDW70" s="11"/>
      <c r="VDX70" s="11"/>
      <c r="VDY70" s="11"/>
      <c r="VDZ70" s="11"/>
      <c r="VEA70" s="11"/>
      <c r="VEB70" s="11"/>
      <c r="VEC70" s="11"/>
      <c r="VED70" s="11"/>
      <c r="VEE70" s="11"/>
      <c r="VEF70" s="11"/>
      <c r="VEG70" s="11"/>
      <c r="VEH70" s="11"/>
      <c r="VEI70" s="11"/>
      <c r="VEJ70" s="11"/>
      <c r="VEK70" s="11"/>
      <c r="VEL70" s="11"/>
      <c r="VEM70" s="11"/>
      <c r="VEN70" s="11"/>
      <c r="VEO70" s="11"/>
      <c r="VEP70" s="11"/>
      <c r="VEQ70" s="11"/>
      <c r="VER70" s="11"/>
      <c r="VES70" s="11"/>
      <c r="VET70" s="11"/>
      <c r="VEU70" s="11"/>
      <c r="VEV70" s="11"/>
      <c r="VEW70" s="11"/>
      <c r="VEX70" s="11"/>
      <c r="VEY70" s="11"/>
      <c r="VEZ70" s="11"/>
      <c r="VFA70" s="11"/>
      <c r="VFB70" s="11"/>
      <c r="VFC70" s="11"/>
      <c r="VFD70" s="11"/>
      <c r="VFE70" s="11"/>
      <c r="VFF70" s="11"/>
      <c r="VFG70" s="11"/>
      <c r="VFH70" s="11"/>
      <c r="VFI70" s="11"/>
      <c r="VFJ70" s="11"/>
      <c r="VFK70" s="11"/>
      <c r="VFL70" s="11"/>
      <c r="VFM70" s="11"/>
      <c r="VFN70" s="11"/>
      <c r="VFO70" s="11"/>
      <c r="VFP70" s="11"/>
      <c r="VFQ70" s="11"/>
      <c r="VFR70" s="11"/>
      <c r="VFS70" s="11"/>
      <c r="VFT70" s="11"/>
      <c r="VFU70" s="11"/>
      <c r="VFV70" s="11"/>
      <c r="VFW70" s="11"/>
      <c r="VFX70" s="11"/>
      <c r="VFY70" s="11"/>
      <c r="VFZ70" s="11"/>
      <c r="VGA70" s="11"/>
      <c r="VGB70" s="11"/>
      <c r="VGC70" s="11"/>
      <c r="VGD70" s="11"/>
      <c r="VGE70" s="11"/>
      <c r="VGF70" s="11"/>
      <c r="VGG70" s="11"/>
      <c r="VGH70" s="11"/>
      <c r="VGI70" s="11"/>
      <c r="VGJ70" s="11"/>
      <c r="VGK70" s="11"/>
      <c r="VGL70" s="11"/>
      <c r="VGM70" s="11"/>
      <c r="VGN70" s="11"/>
      <c r="VGO70" s="11"/>
      <c r="VGP70" s="11"/>
      <c r="VGQ70" s="11"/>
      <c r="VGR70" s="11"/>
      <c r="VGS70" s="11"/>
      <c r="VGT70" s="11"/>
      <c r="VGU70" s="11"/>
      <c r="VGV70" s="11"/>
      <c r="VGW70" s="11"/>
      <c r="VGX70" s="11"/>
      <c r="VGY70" s="11"/>
      <c r="VGZ70" s="11"/>
      <c r="VHA70" s="11"/>
      <c r="VHB70" s="11"/>
      <c r="VHC70" s="11"/>
      <c r="VHD70" s="11"/>
      <c r="VHE70" s="11"/>
      <c r="VHF70" s="11"/>
      <c r="VHG70" s="11"/>
      <c r="VHH70" s="11"/>
      <c r="VHI70" s="11"/>
      <c r="VHJ70" s="11"/>
      <c r="VHK70" s="11"/>
      <c r="VHL70" s="11"/>
      <c r="VHM70" s="11"/>
      <c r="VHN70" s="11"/>
      <c r="VHO70" s="11"/>
      <c r="VHP70" s="11"/>
      <c r="VHQ70" s="11"/>
      <c r="VHR70" s="11"/>
      <c r="VHS70" s="11"/>
      <c r="VHT70" s="11"/>
      <c r="VHU70" s="11"/>
      <c r="VHV70" s="11"/>
      <c r="VHW70" s="11"/>
      <c r="VHX70" s="11"/>
      <c r="VHY70" s="11"/>
      <c r="VHZ70" s="11"/>
      <c r="VIA70" s="11"/>
      <c r="VIB70" s="11"/>
      <c r="VIC70" s="11"/>
      <c r="VID70" s="11"/>
      <c r="VIE70" s="11"/>
      <c r="VIF70" s="11"/>
      <c r="VIG70" s="11"/>
      <c r="VIH70" s="11"/>
      <c r="VII70" s="11"/>
      <c r="VIJ70" s="11"/>
      <c r="VIK70" s="11"/>
      <c r="VIL70" s="11"/>
      <c r="VIM70" s="11"/>
      <c r="VIN70" s="11"/>
      <c r="VIO70" s="11"/>
      <c r="VIP70" s="11"/>
      <c r="VIQ70" s="11"/>
      <c r="VIR70" s="11"/>
      <c r="VIS70" s="11"/>
      <c r="VIT70" s="11"/>
      <c r="VIU70" s="11"/>
      <c r="VIV70" s="11"/>
      <c r="VIW70" s="11"/>
      <c r="VIX70" s="11"/>
      <c r="VIY70" s="11"/>
      <c r="VIZ70" s="11"/>
      <c r="VJA70" s="11"/>
      <c r="VJB70" s="11"/>
      <c r="VJC70" s="11"/>
      <c r="VJD70" s="11"/>
      <c r="VJE70" s="11"/>
      <c r="VJF70" s="11"/>
      <c r="VJG70" s="11"/>
      <c r="VJH70" s="11"/>
      <c r="VJI70" s="11"/>
      <c r="VJJ70" s="11"/>
      <c r="VJK70" s="11"/>
      <c r="VJL70" s="11"/>
      <c r="VJM70" s="11"/>
      <c r="VJN70" s="11"/>
      <c r="VJO70" s="11"/>
      <c r="VJP70" s="11"/>
      <c r="VJQ70" s="11"/>
      <c r="VJR70" s="11"/>
      <c r="VJS70" s="11"/>
      <c r="VJT70" s="11"/>
      <c r="VJU70" s="11"/>
      <c r="VJV70" s="11"/>
      <c r="VJW70" s="11"/>
      <c r="VJX70" s="11"/>
      <c r="VJY70" s="11"/>
      <c r="VJZ70" s="11"/>
      <c r="VKA70" s="11"/>
      <c r="VKB70" s="11"/>
      <c r="VKC70" s="11"/>
      <c r="VKD70" s="11"/>
      <c r="VKE70" s="11"/>
      <c r="VKF70" s="11"/>
      <c r="VKG70" s="11"/>
      <c r="VKH70" s="11"/>
      <c r="VKI70" s="11"/>
      <c r="VKJ70" s="11"/>
      <c r="VKK70" s="11"/>
      <c r="VKL70" s="11"/>
      <c r="VKM70" s="11"/>
      <c r="VKN70" s="11"/>
      <c r="VKO70" s="11"/>
      <c r="VKP70" s="11"/>
      <c r="VKQ70" s="11"/>
      <c r="VKR70" s="11"/>
      <c r="VKS70" s="11"/>
      <c r="VKT70" s="11"/>
      <c r="VKU70" s="11"/>
      <c r="VKV70" s="11"/>
      <c r="VKW70" s="11"/>
      <c r="VKX70" s="11"/>
      <c r="VKY70" s="11"/>
      <c r="VKZ70" s="11"/>
      <c r="VLA70" s="11"/>
      <c r="VLB70" s="11"/>
      <c r="VLC70" s="11"/>
      <c r="VLD70" s="11"/>
      <c r="VLE70" s="11"/>
      <c r="VLF70" s="11"/>
      <c r="VLG70" s="11"/>
      <c r="VLH70" s="11"/>
      <c r="VLI70" s="11"/>
      <c r="VLJ70" s="11"/>
      <c r="VLK70" s="11"/>
      <c r="VLL70" s="11"/>
      <c r="VLM70" s="11"/>
      <c r="VLN70" s="11"/>
      <c r="VLO70" s="11"/>
      <c r="VLP70" s="11"/>
      <c r="VLQ70" s="11"/>
      <c r="VLR70" s="11"/>
      <c r="VLS70" s="11"/>
      <c r="VLT70" s="11"/>
      <c r="VLU70" s="11"/>
      <c r="VLV70" s="11"/>
      <c r="VLW70" s="11"/>
      <c r="VLX70" s="11"/>
      <c r="VLY70" s="11"/>
      <c r="VLZ70" s="11"/>
      <c r="VMA70" s="11"/>
      <c r="VMB70" s="11"/>
      <c r="VMC70" s="11"/>
      <c r="VMD70" s="11"/>
      <c r="VME70" s="11"/>
      <c r="VMF70" s="11"/>
      <c r="VMG70" s="11"/>
      <c r="VMH70" s="11"/>
      <c r="VMI70" s="11"/>
      <c r="VMJ70" s="11"/>
      <c r="VMK70" s="11"/>
      <c r="VML70" s="11"/>
      <c r="VMM70" s="11"/>
      <c r="VMN70" s="11"/>
      <c r="VMO70" s="11"/>
      <c r="VMP70" s="11"/>
      <c r="VMQ70" s="11"/>
      <c r="VMR70" s="11"/>
      <c r="VMS70" s="11"/>
      <c r="VMT70" s="11"/>
      <c r="VMU70" s="11"/>
      <c r="VMV70" s="11"/>
      <c r="VMW70" s="11"/>
      <c r="VMX70" s="11"/>
      <c r="VMY70" s="11"/>
      <c r="VMZ70" s="11"/>
      <c r="VNA70" s="11"/>
      <c r="VNB70" s="11"/>
      <c r="VNC70" s="11"/>
      <c r="VND70" s="11"/>
      <c r="VNE70" s="11"/>
      <c r="VNF70" s="11"/>
      <c r="VNG70" s="11"/>
      <c r="VNH70" s="11"/>
      <c r="VNI70" s="11"/>
      <c r="VNJ70" s="11"/>
      <c r="VNK70" s="11"/>
      <c r="VNL70" s="11"/>
      <c r="VNM70" s="11"/>
      <c r="VNN70" s="11"/>
      <c r="VNO70" s="11"/>
      <c r="VNP70" s="11"/>
      <c r="VNQ70" s="11"/>
      <c r="VNR70" s="11"/>
      <c r="VNS70" s="11"/>
      <c r="VNT70" s="11"/>
      <c r="VNU70" s="11"/>
      <c r="VNV70" s="11"/>
      <c r="VNW70" s="11"/>
      <c r="VNX70" s="11"/>
      <c r="VNY70" s="11"/>
      <c r="VNZ70" s="11"/>
      <c r="VOA70" s="11"/>
      <c r="VOB70" s="11"/>
      <c r="VOC70" s="11"/>
      <c r="VOD70" s="11"/>
      <c r="VOE70" s="11"/>
      <c r="VOF70" s="11"/>
      <c r="VOG70" s="11"/>
      <c r="VOH70" s="11"/>
      <c r="VOI70" s="11"/>
      <c r="VOJ70" s="11"/>
      <c r="VOK70" s="11"/>
      <c r="VOL70" s="11"/>
      <c r="VOM70" s="11"/>
      <c r="VON70" s="11"/>
      <c r="VOO70" s="11"/>
      <c r="VOP70" s="11"/>
      <c r="VOQ70" s="11"/>
      <c r="VOR70" s="11"/>
      <c r="VOS70" s="11"/>
      <c r="VOT70" s="11"/>
      <c r="VOU70" s="11"/>
      <c r="VOV70" s="11"/>
      <c r="VOW70" s="11"/>
      <c r="VOX70" s="11"/>
      <c r="VOY70" s="11"/>
      <c r="VOZ70" s="11"/>
      <c r="VPA70" s="11"/>
      <c r="VPB70" s="11"/>
      <c r="VPC70" s="11"/>
      <c r="VPD70" s="11"/>
      <c r="VPE70" s="11"/>
      <c r="VPF70" s="11"/>
      <c r="VPG70" s="11"/>
      <c r="VPH70" s="11"/>
      <c r="VPI70" s="11"/>
      <c r="VPJ70" s="11"/>
      <c r="VPK70" s="11"/>
      <c r="VPL70" s="11"/>
      <c r="VPM70" s="11"/>
      <c r="VPN70" s="11"/>
      <c r="VPO70" s="11"/>
      <c r="VPP70" s="11"/>
      <c r="VPQ70" s="11"/>
      <c r="VPR70" s="11"/>
      <c r="VPS70" s="11"/>
      <c r="VPT70" s="11"/>
      <c r="VPU70" s="11"/>
      <c r="VPV70" s="11"/>
      <c r="VPW70" s="11"/>
      <c r="VPX70" s="11"/>
      <c r="VPY70" s="11"/>
      <c r="VPZ70" s="11"/>
      <c r="VQA70" s="11"/>
      <c r="VQB70" s="11"/>
      <c r="VQC70" s="11"/>
      <c r="VQD70" s="11"/>
      <c r="VQE70" s="11"/>
      <c r="VQF70" s="11"/>
      <c r="VQG70" s="11"/>
      <c r="VQH70" s="11"/>
      <c r="VQI70" s="11"/>
      <c r="VQJ70" s="11"/>
      <c r="VQK70" s="11"/>
      <c r="VQL70" s="11"/>
      <c r="VQM70" s="11"/>
      <c r="VQN70" s="11"/>
      <c r="VQO70" s="11"/>
      <c r="VQP70" s="11"/>
      <c r="VQQ70" s="11"/>
      <c r="VQR70" s="11"/>
      <c r="VQS70" s="11"/>
      <c r="VQT70" s="11"/>
      <c r="VQU70" s="11"/>
      <c r="VQV70" s="11"/>
      <c r="VQW70" s="11"/>
      <c r="VQX70" s="11"/>
      <c r="VQY70" s="11"/>
      <c r="VQZ70" s="11"/>
      <c r="VRA70" s="11"/>
      <c r="VRB70" s="11"/>
      <c r="VRC70" s="11"/>
      <c r="VRD70" s="11"/>
      <c r="VRE70" s="11"/>
      <c r="VRF70" s="11"/>
      <c r="VRG70" s="11"/>
      <c r="VRH70" s="11"/>
      <c r="VRI70" s="11"/>
      <c r="VRJ70" s="11"/>
      <c r="VRK70" s="11"/>
      <c r="VRL70" s="11"/>
      <c r="VRM70" s="11"/>
      <c r="VRN70" s="11"/>
      <c r="VRO70" s="11"/>
      <c r="VRP70" s="11"/>
      <c r="VRQ70" s="11"/>
      <c r="VRR70" s="11"/>
      <c r="VRS70" s="11"/>
      <c r="VRT70" s="11"/>
      <c r="VRU70" s="11"/>
      <c r="VRV70" s="11"/>
      <c r="VRW70" s="11"/>
      <c r="VRX70" s="11"/>
      <c r="VRY70" s="11"/>
      <c r="VRZ70" s="11"/>
      <c r="VSA70" s="11"/>
      <c r="VSB70" s="11"/>
      <c r="VSC70" s="11"/>
      <c r="VSD70" s="11"/>
      <c r="VSE70" s="11"/>
      <c r="VSF70" s="11"/>
      <c r="VSG70" s="11"/>
      <c r="VSH70" s="11"/>
      <c r="VSI70" s="11"/>
      <c r="VSJ70" s="11"/>
      <c r="VSK70" s="11"/>
      <c r="VSL70" s="11"/>
      <c r="VSM70" s="11"/>
      <c r="VSN70" s="11"/>
      <c r="VSO70" s="11"/>
      <c r="VSP70" s="11"/>
      <c r="VSQ70" s="11"/>
      <c r="VSR70" s="11"/>
      <c r="VSS70" s="11"/>
      <c r="VST70" s="11"/>
      <c r="VSU70" s="11"/>
      <c r="VSV70" s="11"/>
      <c r="VSW70" s="11"/>
      <c r="VSX70" s="11"/>
      <c r="VSY70" s="11"/>
      <c r="VSZ70" s="11"/>
      <c r="VTA70" s="11"/>
      <c r="VTB70" s="11"/>
      <c r="VTC70" s="11"/>
      <c r="VTD70" s="11"/>
      <c r="VTE70" s="11"/>
      <c r="VTF70" s="11"/>
      <c r="VTG70" s="11"/>
      <c r="VTH70" s="11"/>
      <c r="VTI70" s="11"/>
      <c r="VTJ70" s="11"/>
      <c r="VTK70" s="11"/>
      <c r="VTL70" s="11"/>
      <c r="VTM70" s="11"/>
      <c r="VTN70" s="11"/>
      <c r="VTO70" s="11"/>
      <c r="VTP70" s="11"/>
      <c r="VTQ70" s="11"/>
      <c r="VTR70" s="11"/>
      <c r="VTS70" s="11"/>
      <c r="VTT70" s="11"/>
      <c r="VTU70" s="11"/>
      <c r="VTV70" s="11"/>
      <c r="VTW70" s="11"/>
      <c r="VTX70" s="11"/>
      <c r="VTY70" s="11"/>
      <c r="VTZ70" s="11"/>
      <c r="VUA70" s="11"/>
      <c r="VUB70" s="11"/>
      <c r="VUC70" s="11"/>
      <c r="VUD70" s="11"/>
      <c r="VUE70" s="11"/>
      <c r="VUF70" s="11"/>
      <c r="VUG70" s="11"/>
      <c r="VUH70" s="11"/>
      <c r="VUI70" s="11"/>
      <c r="VUJ70" s="11"/>
      <c r="VUK70" s="11"/>
      <c r="VUL70" s="11"/>
      <c r="VUM70" s="11"/>
      <c r="VUN70" s="11"/>
      <c r="VUO70" s="11"/>
      <c r="VUP70" s="11"/>
      <c r="VUQ70" s="11"/>
      <c r="VUR70" s="11"/>
      <c r="VUS70" s="11"/>
      <c r="VUT70" s="11"/>
      <c r="VUU70" s="11"/>
      <c r="VUV70" s="11"/>
      <c r="VUW70" s="11"/>
      <c r="VUX70" s="11"/>
      <c r="VUY70" s="11"/>
      <c r="VUZ70" s="11"/>
      <c r="VVA70" s="11"/>
      <c r="VVB70" s="11"/>
      <c r="VVC70" s="11"/>
      <c r="VVD70" s="11"/>
      <c r="VVE70" s="11"/>
      <c r="VVF70" s="11"/>
      <c r="VVG70" s="11"/>
      <c r="VVH70" s="11"/>
      <c r="VVI70" s="11"/>
      <c r="VVJ70" s="11"/>
      <c r="VVK70" s="11"/>
      <c r="VVL70" s="11"/>
      <c r="VVM70" s="11"/>
      <c r="VVN70" s="11"/>
      <c r="VVO70" s="11"/>
      <c r="VVP70" s="11"/>
      <c r="VVQ70" s="11"/>
      <c r="VVR70" s="11"/>
      <c r="VVS70" s="11"/>
      <c r="VVT70" s="11"/>
      <c r="VVU70" s="11"/>
      <c r="VVV70" s="11"/>
      <c r="VVW70" s="11"/>
      <c r="VVX70" s="11"/>
      <c r="VVY70" s="11"/>
      <c r="VVZ70" s="11"/>
      <c r="VWA70" s="11"/>
      <c r="VWB70" s="11"/>
      <c r="VWC70" s="11"/>
      <c r="VWD70" s="11"/>
      <c r="VWE70" s="11"/>
      <c r="VWF70" s="11"/>
      <c r="VWG70" s="11"/>
      <c r="VWH70" s="11"/>
      <c r="VWI70" s="11"/>
      <c r="VWJ70" s="11"/>
      <c r="VWK70" s="11"/>
      <c r="VWL70" s="11"/>
      <c r="VWM70" s="11"/>
      <c r="VWN70" s="11"/>
      <c r="VWO70" s="11"/>
      <c r="VWP70" s="11"/>
      <c r="VWQ70" s="11"/>
      <c r="VWR70" s="11"/>
      <c r="VWS70" s="11"/>
      <c r="VWT70" s="11"/>
      <c r="VWU70" s="11"/>
      <c r="VWV70" s="11"/>
      <c r="VWW70" s="11"/>
      <c r="VWX70" s="11"/>
      <c r="VWY70" s="11"/>
      <c r="VWZ70" s="11"/>
      <c r="VXA70" s="11"/>
      <c r="VXB70" s="11"/>
      <c r="VXC70" s="11"/>
      <c r="VXD70" s="11"/>
      <c r="VXE70" s="11"/>
      <c r="VXF70" s="11"/>
      <c r="VXG70" s="11"/>
      <c r="VXH70" s="11"/>
      <c r="VXI70" s="11"/>
      <c r="VXJ70" s="11"/>
      <c r="VXK70" s="11"/>
      <c r="VXL70" s="11"/>
      <c r="VXM70" s="11"/>
      <c r="VXN70" s="11"/>
      <c r="VXO70" s="11"/>
      <c r="VXP70" s="11"/>
      <c r="VXQ70" s="11"/>
      <c r="VXR70" s="11"/>
      <c r="VXS70" s="11"/>
      <c r="VXT70" s="11"/>
      <c r="VXU70" s="11"/>
      <c r="VXV70" s="11"/>
      <c r="VXW70" s="11"/>
      <c r="VXX70" s="11"/>
      <c r="VXY70" s="11"/>
      <c r="VXZ70" s="11"/>
      <c r="VYA70" s="11"/>
      <c r="VYB70" s="11"/>
      <c r="VYC70" s="11"/>
      <c r="VYD70" s="11"/>
      <c r="VYE70" s="11"/>
      <c r="VYF70" s="11"/>
      <c r="VYG70" s="11"/>
      <c r="VYH70" s="11"/>
      <c r="VYI70" s="11"/>
      <c r="VYJ70" s="11"/>
      <c r="VYK70" s="11"/>
      <c r="VYL70" s="11"/>
      <c r="VYM70" s="11"/>
      <c r="VYN70" s="11"/>
      <c r="VYO70" s="11"/>
      <c r="VYP70" s="11"/>
      <c r="VYQ70" s="11"/>
      <c r="VYR70" s="11"/>
      <c r="VYS70" s="11"/>
      <c r="VYT70" s="11"/>
      <c r="VYU70" s="11"/>
      <c r="VYV70" s="11"/>
      <c r="VYW70" s="11"/>
      <c r="VYX70" s="11"/>
      <c r="VYY70" s="11"/>
      <c r="VYZ70" s="11"/>
      <c r="VZA70" s="11"/>
      <c r="VZB70" s="11"/>
      <c r="VZC70" s="11"/>
      <c r="VZD70" s="11"/>
      <c r="VZE70" s="11"/>
      <c r="VZF70" s="11"/>
      <c r="VZG70" s="11"/>
      <c r="VZH70" s="11"/>
      <c r="VZI70" s="11"/>
      <c r="VZJ70" s="11"/>
      <c r="VZK70" s="11"/>
      <c r="VZL70" s="11"/>
      <c r="VZM70" s="11"/>
      <c r="VZN70" s="11"/>
      <c r="VZO70" s="11"/>
      <c r="VZP70" s="11"/>
      <c r="VZQ70" s="11"/>
      <c r="VZR70" s="11"/>
      <c r="VZS70" s="11"/>
      <c r="VZT70" s="11"/>
      <c r="VZU70" s="11"/>
      <c r="VZV70" s="11"/>
      <c r="VZW70" s="11"/>
      <c r="VZX70" s="11"/>
      <c r="VZY70" s="11"/>
      <c r="VZZ70" s="11"/>
      <c r="WAA70" s="11"/>
      <c r="WAB70" s="11"/>
      <c r="WAC70" s="11"/>
      <c r="WAD70" s="11"/>
      <c r="WAE70" s="11"/>
      <c r="WAF70" s="11"/>
      <c r="WAG70" s="11"/>
      <c r="WAH70" s="11"/>
      <c r="WAI70" s="11"/>
      <c r="WAJ70" s="11"/>
      <c r="WAK70" s="11"/>
      <c r="WAL70" s="11"/>
      <c r="WAM70" s="11"/>
      <c r="WAN70" s="11"/>
      <c r="WAO70" s="11"/>
      <c r="WAP70" s="11"/>
      <c r="WAQ70" s="11"/>
      <c r="WAR70" s="11"/>
      <c r="WAS70" s="11"/>
      <c r="WAT70" s="11"/>
      <c r="WAU70" s="11"/>
      <c r="WAV70" s="11"/>
      <c r="WAW70" s="11"/>
      <c r="WAX70" s="11"/>
      <c r="WAY70" s="11"/>
      <c r="WAZ70" s="11"/>
      <c r="WBA70" s="11"/>
      <c r="WBB70" s="11"/>
      <c r="WBC70" s="11"/>
      <c r="WBD70" s="11"/>
      <c r="WBE70" s="11"/>
      <c r="WBF70" s="11"/>
      <c r="WBG70" s="11"/>
      <c r="WBH70" s="11"/>
      <c r="WBI70" s="11"/>
      <c r="WBJ70" s="11"/>
      <c r="WBK70" s="11"/>
      <c r="WBL70" s="11"/>
      <c r="WBM70" s="11"/>
      <c r="WBN70" s="11"/>
      <c r="WBO70" s="11"/>
      <c r="WBP70" s="11"/>
      <c r="WBQ70" s="11"/>
      <c r="WBR70" s="11"/>
      <c r="WBS70" s="11"/>
      <c r="WBT70" s="11"/>
      <c r="WBU70" s="11"/>
      <c r="WBV70" s="11"/>
      <c r="WBW70" s="11"/>
      <c r="WBX70" s="11"/>
      <c r="WBY70" s="11"/>
      <c r="WBZ70" s="11"/>
      <c r="WCA70" s="11"/>
      <c r="WCB70" s="11"/>
      <c r="WCC70" s="11"/>
      <c r="WCD70" s="11"/>
      <c r="WCE70" s="11"/>
      <c r="WCF70" s="11"/>
      <c r="WCG70" s="11"/>
      <c r="WCH70" s="11"/>
      <c r="WCI70" s="11"/>
      <c r="WCJ70" s="11"/>
      <c r="WCK70" s="11"/>
      <c r="WCL70" s="11"/>
      <c r="WCM70" s="11"/>
      <c r="WCN70" s="11"/>
      <c r="WCO70" s="11"/>
      <c r="WCP70" s="11"/>
      <c r="WCQ70" s="11"/>
      <c r="WCR70" s="11"/>
      <c r="WCS70" s="11"/>
      <c r="WCT70" s="11"/>
      <c r="WCU70" s="11"/>
      <c r="WCV70" s="11"/>
      <c r="WCW70" s="11"/>
      <c r="WCX70" s="11"/>
      <c r="WCY70" s="11"/>
      <c r="WCZ70" s="11"/>
      <c r="WDA70" s="11"/>
      <c r="WDB70" s="11"/>
      <c r="WDC70" s="11"/>
      <c r="WDD70" s="11"/>
      <c r="WDE70" s="11"/>
      <c r="WDF70" s="11"/>
      <c r="WDG70" s="11"/>
      <c r="WDH70" s="11"/>
      <c r="WDI70" s="11"/>
      <c r="WDJ70" s="11"/>
      <c r="WDK70" s="11"/>
      <c r="WDL70" s="11"/>
      <c r="WDM70" s="11"/>
      <c r="WDN70" s="11"/>
      <c r="WDO70" s="11"/>
      <c r="WDP70" s="11"/>
      <c r="WDQ70" s="11"/>
      <c r="WDR70" s="11"/>
      <c r="WDS70" s="11"/>
      <c r="WDT70" s="11"/>
      <c r="WDU70" s="11"/>
      <c r="WDV70" s="11"/>
      <c r="WDW70" s="11"/>
      <c r="WDX70" s="11"/>
      <c r="WDY70" s="11"/>
      <c r="WDZ70" s="11"/>
      <c r="WEA70" s="11"/>
      <c r="WEB70" s="11"/>
      <c r="WEC70" s="11"/>
      <c r="WED70" s="11"/>
      <c r="WEE70" s="11"/>
      <c r="WEF70" s="11"/>
      <c r="WEG70" s="11"/>
      <c r="WEH70" s="11"/>
      <c r="WEI70" s="11"/>
      <c r="WEJ70" s="11"/>
      <c r="WEK70" s="11"/>
      <c r="WEL70" s="11"/>
      <c r="WEM70" s="11"/>
      <c r="WEN70" s="11"/>
      <c r="WEO70" s="11"/>
      <c r="WEP70" s="11"/>
      <c r="WEQ70" s="11"/>
      <c r="WER70" s="11"/>
      <c r="WES70" s="11"/>
      <c r="WET70" s="11"/>
      <c r="WEU70" s="11"/>
      <c r="WEV70" s="11"/>
      <c r="WEW70" s="11"/>
      <c r="WEX70" s="11"/>
      <c r="WEY70" s="11"/>
      <c r="WEZ70" s="11"/>
      <c r="WFA70" s="11"/>
      <c r="WFB70" s="11"/>
      <c r="WFC70" s="11"/>
      <c r="WFD70" s="11"/>
      <c r="WFE70" s="11"/>
      <c r="WFF70" s="11"/>
      <c r="WFG70" s="11"/>
      <c r="WFH70" s="11"/>
      <c r="WFI70" s="11"/>
      <c r="WFJ70" s="11"/>
      <c r="WFK70" s="11"/>
      <c r="WFL70" s="11"/>
      <c r="WFM70" s="11"/>
      <c r="WFN70" s="11"/>
      <c r="WFO70" s="11"/>
      <c r="WFP70" s="11"/>
      <c r="WFQ70" s="11"/>
      <c r="WFR70" s="11"/>
      <c r="WFS70" s="11"/>
      <c r="WFT70" s="11"/>
      <c r="WFU70" s="11"/>
      <c r="WFV70" s="11"/>
      <c r="WFW70" s="11"/>
      <c r="WFX70" s="11"/>
      <c r="WFY70" s="11"/>
      <c r="WFZ70" s="11"/>
      <c r="WGA70" s="11"/>
      <c r="WGB70" s="11"/>
      <c r="WGC70" s="11"/>
      <c r="WGD70" s="11"/>
      <c r="WGE70" s="11"/>
      <c r="WGF70" s="11"/>
      <c r="WGG70" s="11"/>
      <c r="WGH70" s="11"/>
      <c r="WGI70" s="11"/>
      <c r="WGJ70" s="11"/>
      <c r="WGK70" s="11"/>
      <c r="WGL70" s="11"/>
      <c r="WGM70" s="11"/>
      <c r="WGN70" s="11"/>
      <c r="WGO70" s="11"/>
      <c r="WGP70" s="11"/>
      <c r="WGQ70" s="11"/>
      <c r="WGR70" s="11"/>
      <c r="WGS70" s="11"/>
      <c r="WGT70" s="11"/>
      <c r="WGU70" s="11"/>
      <c r="WGV70" s="11"/>
      <c r="WGW70" s="11"/>
      <c r="WGX70" s="11"/>
      <c r="WGY70" s="11"/>
      <c r="WGZ70" s="11"/>
      <c r="WHA70" s="11"/>
      <c r="WHB70" s="11"/>
      <c r="WHC70" s="11"/>
      <c r="WHD70" s="11"/>
      <c r="WHE70" s="11"/>
      <c r="WHF70" s="11"/>
      <c r="WHG70" s="11"/>
      <c r="WHH70" s="11"/>
      <c r="WHI70" s="11"/>
      <c r="WHJ70" s="11"/>
      <c r="WHK70" s="11"/>
      <c r="WHL70" s="11"/>
      <c r="WHM70" s="11"/>
      <c r="WHN70" s="11"/>
      <c r="WHO70" s="11"/>
      <c r="WHP70" s="11"/>
      <c r="WHQ70" s="11"/>
      <c r="WHR70" s="11"/>
      <c r="WHS70" s="11"/>
      <c r="WHT70" s="11"/>
      <c r="WHU70" s="11"/>
      <c r="WHV70" s="11"/>
      <c r="WHW70" s="11"/>
      <c r="WHX70" s="11"/>
      <c r="WHY70" s="11"/>
      <c r="WHZ70" s="11"/>
      <c r="WIA70" s="11"/>
      <c r="WIB70" s="11"/>
      <c r="WIC70" s="11"/>
      <c r="WID70" s="11"/>
      <c r="WIE70" s="11"/>
      <c r="WIF70" s="11"/>
      <c r="WIG70" s="11"/>
      <c r="WIH70" s="11"/>
      <c r="WII70" s="11"/>
      <c r="WIJ70" s="11"/>
      <c r="WIK70" s="11"/>
      <c r="WIL70" s="11"/>
      <c r="WIM70" s="11"/>
      <c r="WIN70" s="11"/>
      <c r="WIO70" s="11"/>
      <c r="WIP70" s="11"/>
      <c r="WIQ70" s="11"/>
      <c r="WIR70" s="11"/>
      <c r="WIS70" s="11"/>
      <c r="WIT70" s="11"/>
      <c r="WIU70" s="11"/>
      <c r="WIV70" s="11"/>
      <c r="WIW70" s="11"/>
      <c r="WIX70" s="11"/>
      <c r="WIY70" s="11"/>
      <c r="WIZ70" s="11"/>
      <c r="WJA70" s="11"/>
      <c r="WJB70" s="11"/>
      <c r="WJC70" s="11"/>
      <c r="WJD70" s="11"/>
      <c r="WJE70" s="11"/>
      <c r="WJF70" s="11"/>
      <c r="WJG70" s="11"/>
      <c r="WJH70" s="11"/>
      <c r="WJI70" s="11"/>
      <c r="WJJ70" s="11"/>
      <c r="WJK70" s="11"/>
      <c r="WJL70" s="11"/>
      <c r="WJM70" s="11"/>
      <c r="WJN70" s="11"/>
      <c r="WJO70" s="11"/>
      <c r="WJP70" s="11"/>
      <c r="WJQ70" s="11"/>
      <c r="WJR70" s="11"/>
      <c r="WJS70" s="11"/>
      <c r="WJT70" s="11"/>
      <c r="WJU70" s="11"/>
      <c r="WJV70" s="11"/>
      <c r="WJW70" s="11"/>
      <c r="WJX70" s="11"/>
      <c r="WJY70" s="11"/>
      <c r="WJZ70" s="11"/>
      <c r="WKA70" s="11"/>
      <c r="WKB70" s="11"/>
      <c r="WKC70" s="11"/>
      <c r="WKD70" s="11"/>
      <c r="WKE70" s="11"/>
      <c r="WKF70" s="11"/>
      <c r="WKG70" s="11"/>
      <c r="WKH70" s="11"/>
      <c r="WKI70" s="11"/>
      <c r="WKJ70" s="11"/>
      <c r="WKK70" s="11"/>
      <c r="WKL70" s="11"/>
      <c r="WKM70" s="11"/>
      <c r="WKN70" s="11"/>
      <c r="WKO70" s="11"/>
      <c r="WKP70" s="11"/>
      <c r="WKQ70" s="11"/>
      <c r="WKR70" s="11"/>
      <c r="WKS70" s="11"/>
      <c r="WKT70" s="11"/>
      <c r="WKU70" s="11"/>
      <c r="WKV70" s="11"/>
      <c r="WKW70" s="11"/>
      <c r="WKX70" s="11"/>
      <c r="WKY70" s="11"/>
      <c r="WKZ70" s="11"/>
      <c r="WLA70" s="11"/>
      <c r="WLB70" s="11"/>
      <c r="WLC70" s="11"/>
      <c r="WLD70" s="11"/>
      <c r="WLE70" s="11"/>
      <c r="WLF70" s="11"/>
      <c r="WLG70" s="11"/>
      <c r="WLH70" s="11"/>
      <c r="WLI70" s="11"/>
      <c r="WLJ70" s="11"/>
      <c r="WLK70" s="11"/>
      <c r="WLL70" s="11"/>
      <c r="WLM70" s="11"/>
      <c r="WLN70" s="11"/>
      <c r="WLO70" s="11"/>
      <c r="WLP70" s="11"/>
      <c r="WLQ70" s="11"/>
      <c r="WLR70" s="11"/>
      <c r="WLS70" s="11"/>
      <c r="WLT70" s="11"/>
      <c r="WLU70" s="11"/>
      <c r="WLV70" s="11"/>
      <c r="WLW70" s="11"/>
      <c r="WLX70" s="11"/>
      <c r="WLY70" s="11"/>
      <c r="WLZ70" s="11"/>
      <c r="WMA70" s="11"/>
      <c r="WMB70" s="11"/>
      <c r="WMC70" s="11"/>
      <c r="WMD70" s="11"/>
      <c r="WME70" s="11"/>
      <c r="WMF70" s="11"/>
      <c r="WMG70" s="11"/>
      <c r="WMH70" s="11"/>
      <c r="WMI70" s="11"/>
      <c r="WMJ70" s="11"/>
      <c r="WMK70" s="11"/>
      <c r="WML70" s="11"/>
      <c r="WMM70" s="11"/>
      <c r="WMN70" s="11"/>
      <c r="WMO70" s="11"/>
      <c r="WMP70" s="11"/>
      <c r="WMQ70" s="11"/>
      <c r="WMR70" s="11"/>
      <c r="WMS70" s="11"/>
      <c r="WMT70" s="11"/>
      <c r="WMU70" s="11"/>
      <c r="WMV70" s="11"/>
      <c r="WMW70" s="11"/>
      <c r="WMX70" s="11"/>
      <c r="WMY70" s="11"/>
      <c r="WMZ70" s="11"/>
      <c r="WNA70" s="11"/>
      <c r="WNB70" s="11"/>
      <c r="WNC70" s="11"/>
      <c r="WND70" s="11"/>
      <c r="WNE70" s="11"/>
      <c r="WNF70" s="11"/>
      <c r="WNG70" s="11"/>
      <c r="WNH70" s="11"/>
      <c r="WNI70" s="11"/>
      <c r="WNJ70" s="11"/>
      <c r="WNK70" s="11"/>
      <c r="WNL70" s="11"/>
      <c r="WNM70" s="11"/>
      <c r="WNN70" s="11"/>
      <c r="WNO70" s="11"/>
      <c r="WNP70" s="11"/>
      <c r="WNQ70" s="11"/>
      <c r="WNR70" s="11"/>
      <c r="WNS70" s="11"/>
      <c r="WNT70" s="11"/>
      <c r="WNU70" s="11"/>
      <c r="WNV70" s="11"/>
      <c r="WNW70" s="11"/>
      <c r="WNX70" s="11"/>
      <c r="WNY70" s="11"/>
      <c r="WNZ70" s="11"/>
      <c r="WOA70" s="11"/>
      <c r="WOB70" s="11"/>
      <c r="WOC70" s="11"/>
      <c r="WOD70" s="11"/>
      <c r="WOE70" s="11"/>
      <c r="WOF70" s="11"/>
      <c r="WOG70" s="11"/>
      <c r="WOH70" s="11"/>
      <c r="WOI70" s="11"/>
      <c r="WOJ70" s="11"/>
      <c r="WOK70" s="11"/>
      <c r="WOL70" s="11"/>
      <c r="WOM70" s="11"/>
      <c r="WON70" s="11"/>
      <c r="WOO70" s="11"/>
      <c r="WOP70" s="11"/>
      <c r="WOQ70" s="11"/>
      <c r="WOR70" s="11"/>
      <c r="WOS70" s="11"/>
      <c r="WOT70" s="11"/>
      <c r="WOU70" s="11"/>
      <c r="WOV70" s="11"/>
      <c r="WOW70" s="11"/>
      <c r="WOX70" s="11"/>
      <c r="WOY70" s="11"/>
      <c r="WOZ70" s="11"/>
      <c r="WPA70" s="11"/>
      <c r="WPB70" s="11"/>
      <c r="WPC70" s="11"/>
      <c r="WPD70" s="11"/>
      <c r="WPE70" s="11"/>
      <c r="WPF70" s="11"/>
      <c r="WPG70" s="11"/>
      <c r="WPH70" s="11"/>
      <c r="WPI70" s="11"/>
      <c r="WPJ70" s="11"/>
      <c r="WPK70" s="11"/>
      <c r="WPL70" s="11"/>
      <c r="WPM70" s="11"/>
      <c r="WPN70" s="11"/>
      <c r="WPO70" s="11"/>
      <c r="WPP70" s="11"/>
      <c r="WPQ70" s="11"/>
      <c r="WPR70" s="11"/>
      <c r="WPS70" s="11"/>
      <c r="WPT70" s="11"/>
      <c r="WPU70" s="11"/>
      <c r="WPV70" s="11"/>
      <c r="WPW70" s="11"/>
      <c r="WPX70" s="11"/>
      <c r="WPY70" s="11"/>
      <c r="WPZ70" s="11"/>
      <c r="WQA70" s="11"/>
      <c r="WQB70" s="11"/>
      <c r="WQC70" s="11"/>
      <c r="WQD70" s="11"/>
      <c r="WQE70" s="11"/>
      <c r="WQF70" s="11"/>
      <c r="WQG70" s="11"/>
      <c r="WQH70" s="11"/>
      <c r="WQI70" s="11"/>
      <c r="WQJ70" s="11"/>
      <c r="WQK70" s="11"/>
      <c r="WQL70" s="11"/>
      <c r="WQM70" s="11"/>
      <c r="WQN70" s="11"/>
      <c r="WQO70" s="11"/>
      <c r="WQP70" s="11"/>
      <c r="WQQ70" s="11"/>
      <c r="WQR70" s="11"/>
      <c r="WQS70" s="11"/>
      <c r="WQT70" s="11"/>
      <c r="WQU70" s="11"/>
      <c r="WQV70" s="11"/>
      <c r="WQW70" s="11"/>
      <c r="WQX70" s="11"/>
      <c r="WQY70" s="11"/>
      <c r="WQZ70" s="11"/>
      <c r="WRA70" s="11"/>
      <c r="WRB70" s="11"/>
      <c r="WRC70" s="11"/>
      <c r="WRD70" s="11"/>
      <c r="WRE70" s="11"/>
      <c r="WRF70" s="11"/>
      <c r="WRG70" s="11"/>
      <c r="WRH70" s="11"/>
      <c r="WRI70" s="11"/>
      <c r="WRJ70" s="11"/>
      <c r="WRK70" s="11"/>
      <c r="WRL70" s="11"/>
      <c r="WRM70" s="11"/>
      <c r="WRN70" s="11"/>
      <c r="WRO70" s="11"/>
      <c r="WRP70" s="11"/>
      <c r="WRQ70" s="11"/>
      <c r="WRR70" s="11"/>
      <c r="WRS70" s="11"/>
      <c r="WRT70" s="11"/>
      <c r="WRU70" s="11"/>
      <c r="WRV70" s="11"/>
      <c r="WRW70" s="11"/>
      <c r="WRX70" s="11"/>
      <c r="WRY70" s="11"/>
      <c r="WRZ70" s="11"/>
      <c r="WSA70" s="11"/>
      <c r="WSB70" s="11"/>
      <c r="WSC70" s="11"/>
      <c r="WSD70" s="11"/>
      <c r="WSE70" s="11"/>
      <c r="WSF70" s="11"/>
      <c r="WSG70" s="11"/>
      <c r="WSH70" s="11"/>
      <c r="WSI70" s="11"/>
      <c r="WSJ70" s="11"/>
      <c r="WSK70" s="11"/>
      <c r="WSL70" s="11"/>
      <c r="WSM70" s="11"/>
      <c r="WSN70" s="11"/>
      <c r="WSO70" s="11"/>
      <c r="WSP70" s="11"/>
      <c r="WSQ70" s="11"/>
      <c r="WSR70" s="11"/>
      <c r="WSS70" s="11"/>
      <c r="WST70" s="11"/>
      <c r="WSU70" s="11"/>
      <c r="WSV70" s="11"/>
      <c r="WSW70" s="11"/>
      <c r="WSX70" s="11"/>
      <c r="WSY70" s="11"/>
      <c r="WSZ70" s="11"/>
      <c r="WTA70" s="11"/>
      <c r="WTB70" s="11"/>
      <c r="WTC70" s="11"/>
      <c r="WTD70" s="11"/>
      <c r="WTE70" s="11"/>
      <c r="WTF70" s="11"/>
      <c r="WTG70" s="11"/>
      <c r="WTH70" s="11"/>
      <c r="WTI70" s="11"/>
      <c r="WTJ70" s="11"/>
      <c r="WTK70" s="11"/>
      <c r="WTL70" s="11"/>
      <c r="WTM70" s="11"/>
      <c r="WTN70" s="11"/>
      <c r="WTO70" s="11"/>
      <c r="WTP70" s="11"/>
      <c r="WTQ70" s="11"/>
      <c r="WTR70" s="11"/>
      <c r="WTS70" s="11"/>
      <c r="WTT70" s="11"/>
      <c r="WTU70" s="11"/>
      <c r="WTV70" s="11"/>
      <c r="WTW70" s="11"/>
      <c r="WTX70" s="11"/>
      <c r="WTY70" s="11"/>
      <c r="WTZ70" s="11"/>
      <c r="WUA70" s="11"/>
      <c r="WUB70" s="11"/>
      <c r="WUC70" s="11"/>
      <c r="WUD70" s="11"/>
      <c r="WUE70" s="11"/>
      <c r="WUF70" s="11"/>
      <c r="WUG70" s="11"/>
      <c r="WUH70" s="11"/>
      <c r="WUI70" s="11"/>
      <c r="WUJ70" s="11"/>
      <c r="WUK70" s="11"/>
      <c r="WUL70" s="11"/>
      <c r="WUM70" s="11"/>
      <c r="WUN70" s="11"/>
    </row>
    <row r="71" spans="1:16108" ht="12" customHeight="1" x14ac:dyDescent="0.3">
      <c r="A71" s="8" t="s">
        <v>72</v>
      </c>
      <c r="B71" s="11" t="s">
        <v>638</v>
      </c>
      <c r="J71" s="390"/>
      <c r="K71" s="390"/>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c r="BHH71" s="11"/>
      <c r="BHI71" s="11"/>
      <c r="BHJ71" s="11"/>
      <c r="BHK71" s="11"/>
      <c r="BHL71" s="11"/>
      <c r="BHM71" s="11"/>
      <c r="BHN71" s="11"/>
      <c r="BHO71" s="11"/>
      <c r="BHP71" s="11"/>
      <c r="BHQ71" s="11"/>
      <c r="BHR71" s="11"/>
      <c r="BHS71" s="11"/>
      <c r="BHT71" s="11"/>
      <c r="BHU71" s="11"/>
      <c r="BHV71" s="11"/>
      <c r="BHW71" s="11"/>
      <c r="BHX71" s="11"/>
      <c r="BHY71" s="11"/>
      <c r="BHZ71" s="11"/>
      <c r="BIA71" s="11"/>
      <c r="BIB71" s="11"/>
      <c r="BIC71" s="11"/>
      <c r="BID71" s="11"/>
      <c r="BIE71" s="11"/>
      <c r="BIF71" s="11"/>
      <c r="BIG71" s="11"/>
      <c r="BIH71" s="11"/>
      <c r="BII71" s="11"/>
      <c r="BIJ71" s="11"/>
      <c r="BIK71" s="11"/>
      <c r="BIL71" s="11"/>
      <c r="BIM71" s="11"/>
      <c r="BIN71" s="11"/>
      <c r="BIO71" s="11"/>
      <c r="BIP71" s="11"/>
      <c r="BIQ71" s="11"/>
      <c r="BIR71" s="11"/>
      <c r="BIS71" s="11"/>
      <c r="BIT71" s="11"/>
      <c r="BIU71" s="11"/>
      <c r="BIV71" s="11"/>
      <c r="BIW71" s="11"/>
      <c r="BIX71" s="11"/>
      <c r="BIY71" s="11"/>
      <c r="BIZ71" s="11"/>
      <c r="BJA71" s="11"/>
      <c r="BJB71" s="11"/>
      <c r="BJC71" s="11"/>
      <c r="BJD71" s="11"/>
      <c r="BJE71" s="11"/>
      <c r="BJF71" s="11"/>
      <c r="BJG71" s="11"/>
      <c r="BJH71" s="11"/>
      <c r="BJI71" s="11"/>
      <c r="BJJ71" s="11"/>
      <c r="BJK71" s="11"/>
      <c r="BJL71" s="11"/>
      <c r="BJM71" s="11"/>
      <c r="BJN71" s="11"/>
      <c r="BJO71" s="11"/>
      <c r="BJP71" s="11"/>
      <c r="BJQ71" s="11"/>
      <c r="BJR71" s="11"/>
      <c r="BJS71" s="11"/>
      <c r="BJT71" s="11"/>
      <c r="BJU71" s="11"/>
      <c r="BJV71" s="11"/>
      <c r="BJW71" s="11"/>
      <c r="BJX71" s="11"/>
      <c r="BJY71" s="11"/>
      <c r="BJZ71" s="11"/>
      <c r="BKA71" s="11"/>
      <c r="BKB71" s="11"/>
      <c r="BKC71" s="11"/>
      <c r="BKD71" s="11"/>
      <c r="BKE71" s="11"/>
      <c r="BKF71" s="11"/>
      <c r="BKG71" s="11"/>
      <c r="BKH71" s="11"/>
      <c r="BKI71" s="11"/>
      <c r="BKJ71" s="11"/>
      <c r="BKK71" s="11"/>
      <c r="BKL71" s="11"/>
      <c r="BKM71" s="11"/>
      <c r="BKN71" s="11"/>
      <c r="BKO71" s="11"/>
      <c r="BKP71" s="11"/>
      <c r="BKQ71" s="11"/>
      <c r="BKR71" s="11"/>
      <c r="BKS71" s="11"/>
      <c r="BKT71" s="11"/>
      <c r="BKU71" s="11"/>
      <c r="BKV71" s="11"/>
      <c r="BKW71" s="11"/>
      <c r="BKX71" s="11"/>
      <c r="BKY71" s="11"/>
      <c r="BKZ71" s="11"/>
      <c r="BLA71" s="11"/>
      <c r="BLB71" s="11"/>
      <c r="BLC71" s="11"/>
      <c r="BLD71" s="11"/>
      <c r="BLE71" s="11"/>
      <c r="BLF71" s="11"/>
      <c r="BLG71" s="11"/>
      <c r="BLH71" s="11"/>
      <c r="BLI71" s="11"/>
      <c r="BLJ71" s="11"/>
      <c r="BLK71" s="11"/>
      <c r="BLL71" s="11"/>
      <c r="BLM71" s="11"/>
      <c r="BLN71" s="11"/>
      <c r="BLO71" s="11"/>
      <c r="BLP71" s="11"/>
      <c r="BLQ71" s="11"/>
      <c r="BLR71" s="11"/>
      <c r="BLS71" s="11"/>
      <c r="BLT71" s="11"/>
      <c r="BLU71" s="11"/>
      <c r="BLV71" s="11"/>
      <c r="BLW71" s="11"/>
      <c r="BLX71" s="11"/>
      <c r="BLY71" s="11"/>
      <c r="BLZ71" s="11"/>
      <c r="BMA71" s="11"/>
      <c r="BMB71" s="11"/>
      <c r="BMC71" s="11"/>
      <c r="BMD71" s="11"/>
      <c r="BME71" s="11"/>
      <c r="BMF71" s="11"/>
      <c r="BMG71" s="11"/>
      <c r="BMH71" s="11"/>
      <c r="BMI71" s="11"/>
      <c r="BMJ71" s="11"/>
      <c r="BMK71" s="11"/>
      <c r="BML71" s="11"/>
      <c r="BMM71" s="11"/>
      <c r="BMN71" s="11"/>
      <c r="BMO71" s="11"/>
      <c r="BMP71" s="11"/>
      <c r="BMQ71" s="11"/>
      <c r="BMR71" s="11"/>
      <c r="BMS71" s="11"/>
      <c r="BMT71" s="11"/>
      <c r="BMU71" s="11"/>
      <c r="BMV71" s="11"/>
      <c r="BMW71" s="11"/>
      <c r="BMX71" s="11"/>
      <c r="BMY71" s="11"/>
      <c r="BMZ71" s="11"/>
      <c r="BNA71" s="11"/>
      <c r="BNB71" s="11"/>
      <c r="BNC71" s="11"/>
      <c r="BND71" s="11"/>
      <c r="BNE71" s="11"/>
      <c r="BNF71" s="11"/>
      <c r="BNG71" s="11"/>
      <c r="BNH71" s="11"/>
      <c r="BNI71" s="11"/>
      <c r="BNJ71" s="11"/>
      <c r="BNK71" s="11"/>
      <c r="BNL71" s="11"/>
      <c r="BNM71" s="11"/>
      <c r="BNN71" s="11"/>
      <c r="BNO71" s="11"/>
      <c r="BNP71" s="11"/>
      <c r="BNQ71" s="11"/>
      <c r="BNR71" s="11"/>
      <c r="BNS71" s="11"/>
      <c r="BNT71" s="11"/>
      <c r="BNU71" s="11"/>
      <c r="BNV71" s="11"/>
      <c r="BNW71" s="11"/>
      <c r="BNX71" s="11"/>
      <c r="BNY71" s="11"/>
      <c r="BNZ71" s="11"/>
      <c r="BOA71" s="11"/>
      <c r="BOB71" s="11"/>
      <c r="BOC71" s="11"/>
      <c r="BOD71" s="11"/>
      <c r="BOE71" s="11"/>
      <c r="BOF71" s="11"/>
      <c r="BOG71" s="11"/>
      <c r="BOH71" s="11"/>
      <c r="BOI71" s="11"/>
      <c r="BOJ71" s="11"/>
      <c r="BOK71" s="11"/>
      <c r="BOL71" s="11"/>
      <c r="BOM71" s="11"/>
      <c r="BON71" s="11"/>
      <c r="BOO71" s="11"/>
      <c r="BOP71" s="11"/>
      <c r="BOQ71" s="11"/>
      <c r="BOR71" s="11"/>
      <c r="BOS71" s="11"/>
      <c r="BOT71" s="11"/>
      <c r="BOU71" s="11"/>
      <c r="BOV71" s="11"/>
      <c r="BOW71" s="11"/>
      <c r="BOX71" s="11"/>
      <c r="BOY71" s="11"/>
      <c r="BOZ71" s="11"/>
      <c r="BPA71" s="11"/>
      <c r="BPB71" s="11"/>
      <c r="BPC71" s="11"/>
      <c r="BPD71" s="11"/>
      <c r="BPE71" s="11"/>
      <c r="BPF71" s="11"/>
      <c r="BPG71" s="11"/>
      <c r="BPH71" s="11"/>
      <c r="BPI71" s="11"/>
      <c r="BPJ71" s="11"/>
      <c r="BPK71" s="11"/>
      <c r="BPL71" s="11"/>
      <c r="BPM71" s="11"/>
      <c r="BPN71" s="11"/>
      <c r="BPO71" s="11"/>
      <c r="BPP71" s="11"/>
      <c r="BPQ71" s="11"/>
      <c r="BPR71" s="11"/>
      <c r="BPS71" s="11"/>
      <c r="BPT71" s="11"/>
      <c r="BPU71" s="11"/>
      <c r="BPV71" s="11"/>
      <c r="BPW71" s="11"/>
      <c r="BPX71" s="11"/>
      <c r="BPY71" s="11"/>
      <c r="BPZ71" s="11"/>
      <c r="BQA71" s="11"/>
      <c r="BQB71" s="11"/>
      <c r="BQC71" s="11"/>
      <c r="BQD71" s="11"/>
      <c r="BQE71" s="11"/>
      <c r="BQF71" s="11"/>
      <c r="BQG71" s="11"/>
      <c r="BQH71" s="11"/>
      <c r="BQI71" s="11"/>
      <c r="BQJ71" s="11"/>
      <c r="BQK71" s="11"/>
      <c r="BQL71" s="11"/>
      <c r="BQM71" s="11"/>
      <c r="BQN71" s="11"/>
      <c r="BQO71" s="11"/>
      <c r="BQP71" s="11"/>
      <c r="BQQ71" s="11"/>
      <c r="BQR71" s="11"/>
      <c r="BQS71" s="11"/>
      <c r="BQT71" s="11"/>
      <c r="BQU71" s="11"/>
      <c r="BQV71" s="11"/>
      <c r="BQW71" s="11"/>
      <c r="BQX71" s="11"/>
      <c r="BQY71" s="11"/>
      <c r="BQZ71" s="11"/>
      <c r="BRA71" s="11"/>
      <c r="BRB71" s="11"/>
      <c r="BRC71" s="11"/>
      <c r="BRD71" s="11"/>
      <c r="BRE71" s="11"/>
      <c r="BRF71" s="11"/>
      <c r="BRG71" s="11"/>
      <c r="BRH71" s="11"/>
      <c r="BRI71" s="11"/>
      <c r="BRJ71" s="11"/>
      <c r="BRK71" s="11"/>
      <c r="BRL71" s="11"/>
      <c r="BRM71" s="11"/>
      <c r="BRN71" s="11"/>
      <c r="BRO71" s="11"/>
      <c r="BRP71" s="11"/>
      <c r="BRQ71" s="11"/>
      <c r="BRR71" s="11"/>
      <c r="BRS71" s="11"/>
      <c r="BRT71" s="11"/>
      <c r="BRU71" s="11"/>
      <c r="BRV71" s="11"/>
      <c r="BRW71" s="11"/>
      <c r="BRX71" s="11"/>
      <c r="BRY71" s="11"/>
      <c r="BRZ71" s="11"/>
      <c r="BSA71" s="11"/>
      <c r="BSB71" s="11"/>
      <c r="BSC71" s="11"/>
      <c r="BSD71" s="11"/>
      <c r="BSE71" s="11"/>
      <c r="BSF71" s="11"/>
      <c r="BSG71" s="11"/>
      <c r="BSH71" s="11"/>
      <c r="BSI71" s="11"/>
      <c r="BSJ71" s="11"/>
      <c r="BSK71" s="11"/>
      <c r="BSL71" s="11"/>
      <c r="BSM71" s="11"/>
      <c r="BSN71" s="11"/>
      <c r="BSO71" s="11"/>
      <c r="BSP71" s="11"/>
      <c r="BSQ71" s="11"/>
      <c r="BSR71" s="11"/>
      <c r="BSS71" s="11"/>
      <c r="BST71" s="11"/>
      <c r="BSU71" s="11"/>
      <c r="BSV71" s="11"/>
      <c r="BSW71" s="11"/>
      <c r="BSX71" s="11"/>
      <c r="BSY71" s="11"/>
      <c r="BSZ71" s="11"/>
      <c r="BTA71" s="11"/>
      <c r="BTB71" s="11"/>
      <c r="BTC71" s="11"/>
      <c r="BTD71" s="11"/>
      <c r="BTE71" s="11"/>
      <c r="BTF71" s="11"/>
      <c r="BTG71" s="11"/>
      <c r="BTH71" s="11"/>
      <c r="BTI71" s="11"/>
      <c r="BTJ71" s="11"/>
      <c r="BTK71" s="11"/>
      <c r="BTL71" s="11"/>
      <c r="BTM71" s="11"/>
      <c r="BTN71" s="11"/>
      <c r="BTO71" s="11"/>
      <c r="BTP71" s="11"/>
      <c r="BTQ71" s="11"/>
      <c r="BTR71" s="11"/>
      <c r="BTS71" s="11"/>
      <c r="BTT71" s="11"/>
      <c r="BTU71" s="11"/>
      <c r="BTV71" s="11"/>
      <c r="BTW71" s="11"/>
      <c r="BTX71" s="11"/>
      <c r="BTY71" s="11"/>
      <c r="BTZ71" s="11"/>
      <c r="BUA71" s="11"/>
      <c r="BUB71" s="11"/>
      <c r="BUC71" s="11"/>
      <c r="BUD71" s="11"/>
      <c r="BUE71" s="11"/>
      <c r="BUF71" s="11"/>
      <c r="BUG71" s="11"/>
      <c r="BUH71" s="11"/>
      <c r="BUI71" s="11"/>
      <c r="BUJ71" s="11"/>
      <c r="BUK71" s="11"/>
      <c r="BUL71" s="11"/>
      <c r="BUM71" s="11"/>
      <c r="BUN71" s="11"/>
      <c r="BUO71" s="11"/>
      <c r="BUP71" s="11"/>
      <c r="BUQ71" s="11"/>
      <c r="BUR71" s="11"/>
      <c r="BUS71" s="11"/>
      <c r="BUT71" s="11"/>
      <c r="BUU71" s="11"/>
      <c r="BUV71" s="11"/>
      <c r="BUW71" s="11"/>
      <c r="BUX71" s="11"/>
      <c r="BUY71" s="11"/>
      <c r="BUZ71" s="11"/>
      <c r="BVA71" s="11"/>
      <c r="BVB71" s="11"/>
      <c r="BVC71" s="11"/>
      <c r="BVD71" s="11"/>
      <c r="BVE71" s="11"/>
      <c r="BVF71" s="11"/>
      <c r="BVG71" s="11"/>
      <c r="BVH71" s="11"/>
      <c r="BVI71" s="11"/>
      <c r="BVJ71" s="11"/>
      <c r="BVK71" s="11"/>
      <c r="BVL71" s="11"/>
      <c r="BVM71" s="11"/>
      <c r="BVN71" s="11"/>
      <c r="BVO71" s="11"/>
      <c r="BVP71" s="11"/>
      <c r="BVQ71" s="11"/>
      <c r="BVR71" s="11"/>
      <c r="BVS71" s="11"/>
      <c r="BVT71" s="11"/>
      <c r="BVU71" s="11"/>
      <c r="BVV71" s="11"/>
      <c r="BVW71" s="11"/>
      <c r="BVX71" s="11"/>
      <c r="BVY71" s="11"/>
      <c r="BVZ71" s="11"/>
      <c r="BWA71" s="11"/>
      <c r="BWB71" s="11"/>
      <c r="BWC71" s="11"/>
      <c r="BWD71" s="11"/>
      <c r="BWE71" s="11"/>
      <c r="BWF71" s="11"/>
      <c r="BWG71" s="11"/>
      <c r="BWH71" s="11"/>
      <c r="BWI71" s="11"/>
      <c r="BWJ71" s="11"/>
      <c r="BWK71" s="11"/>
      <c r="BWL71" s="11"/>
      <c r="BWM71" s="11"/>
      <c r="BWN71" s="11"/>
      <c r="BWO71" s="11"/>
      <c r="BWP71" s="11"/>
      <c r="BWQ71" s="11"/>
      <c r="BWR71" s="11"/>
      <c r="BWS71" s="11"/>
      <c r="BWT71" s="11"/>
      <c r="BWU71" s="11"/>
      <c r="BWV71" s="11"/>
      <c r="BWW71" s="11"/>
      <c r="BWX71" s="11"/>
      <c r="BWY71" s="11"/>
      <c r="BWZ71" s="11"/>
      <c r="BXA71" s="11"/>
      <c r="BXB71" s="11"/>
      <c r="BXC71" s="11"/>
      <c r="BXD71" s="11"/>
      <c r="BXE71" s="11"/>
      <c r="BXF71" s="11"/>
      <c r="BXG71" s="11"/>
      <c r="BXH71" s="11"/>
      <c r="BXI71" s="11"/>
      <c r="BXJ71" s="11"/>
      <c r="BXK71" s="11"/>
      <c r="BXL71" s="11"/>
      <c r="BXM71" s="11"/>
      <c r="BXN71" s="11"/>
      <c r="BXO71" s="11"/>
      <c r="BXP71" s="11"/>
      <c r="BXQ71" s="11"/>
      <c r="BXR71" s="11"/>
      <c r="BXS71" s="11"/>
      <c r="BXT71" s="11"/>
      <c r="BXU71" s="11"/>
      <c r="BXV71" s="11"/>
      <c r="BXW71" s="11"/>
      <c r="BXX71" s="11"/>
      <c r="BXY71" s="11"/>
      <c r="BXZ71" s="11"/>
      <c r="BYA71" s="11"/>
      <c r="BYB71" s="11"/>
      <c r="BYC71" s="11"/>
      <c r="BYD71" s="11"/>
      <c r="BYE71" s="11"/>
      <c r="BYF71" s="11"/>
      <c r="BYG71" s="11"/>
      <c r="BYH71" s="11"/>
      <c r="BYI71" s="11"/>
      <c r="BYJ71" s="11"/>
      <c r="BYK71" s="11"/>
      <c r="BYL71" s="11"/>
      <c r="BYM71" s="11"/>
      <c r="BYN71" s="11"/>
      <c r="BYO71" s="11"/>
      <c r="BYP71" s="11"/>
      <c r="BYQ71" s="11"/>
      <c r="BYR71" s="11"/>
      <c r="BYS71" s="11"/>
      <c r="BYT71" s="11"/>
      <c r="BYU71" s="11"/>
      <c r="BYV71" s="11"/>
      <c r="BYW71" s="11"/>
      <c r="BYX71" s="11"/>
      <c r="BYY71" s="11"/>
      <c r="BYZ71" s="11"/>
      <c r="BZA71" s="11"/>
      <c r="BZB71" s="11"/>
      <c r="BZC71" s="11"/>
      <c r="BZD71" s="11"/>
      <c r="BZE71" s="11"/>
      <c r="BZF71" s="11"/>
      <c r="BZG71" s="11"/>
      <c r="BZH71" s="11"/>
      <c r="BZI71" s="11"/>
      <c r="BZJ71" s="11"/>
      <c r="BZK71" s="11"/>
      <c r="BZL71" s="11"/>
      <c r="BZM71" s="11"/>
      <c r="BZN71" s="11"/>
      <c r="BZO71" s="11"/>
      <c r="BZP71" s="11"/>
      <c r="BZQ71" s="11"/>
      <c r="BZR71" s="11"/>
      <c r="BZS71" s="11"/>
      <c r="BZT71" s="11"/>
      <c r="BZU71" s="11"/>
      <c r="BZV71" s="11"/>
      <c r="BZW71" s="11"/>
      <c r="BZX71" s="11"/>
      <c r="BZY71" s="11"/>
      <c r="BZZ71" s="11"/>
      <c r="CAA71" s="11"/>
      <c r="CAB71" s="11"/>
      <c r="CAC71" s="11"/>
      <c r="CAD71" s="11"/>
      <c r="CAE71" s="11"/>
      <c r="CAF71" s="11"/>
      <c r="CAG71" s="11"/>
      <c r="CAH71" s="11"/>
      <c r="CAI71" s="11"/>
      <c r="CAJ71" s="11"/>
      <c r="CAK71" s="11"/>
      <c r="CAL71" s="11"/>
      <c r="CAM71" s="11"/>
      <c r="CAN71" s="11"/>
      <c r="CAO71" s="11"/>
      <c r="CAP71" s="11"/>
      <c r="CAQ71" s="11"/>
      <c r="CAR71" s="11"/>
      <c r="CAS71" s="11"/>
      <c r="CAT71" s="11"/>
      <c r="CAU71" s="11"/>
      <c r="CAV71" s="11"/>
      <c r="CAW71" s="11"/>
      <c r="CAX71" s="11"/>
      <c r="CAY71" s="11"/>
      <c r="CAZ71" s="11"/>
      <c r="CBA71" s="11"/>
      <c r="CBB71" s="11"/>
      <c r="CBC71" s="11"/>
      <c r="CBD71" s="11"/>
      <c r="CBE71" s="11"/>
      <c r="CBF71" s="11"/>
      <c r="CBG71" s="11"/>
      <c r="CBH71" s="11"/>
      <c r="CBI71" s="11"/>
      <c r="CBJ71" s="11"/>
      <c r="CBK71" s="11"/>
      <c r="CBL71" s="11"/>
      <c r="CBM71" s="11"/>
      <c r="CBN71" s="11"/>
      <c r="CBO71" s="11"/>
      <c r="CBP71" s="11"/>
      <c r="CBQ71" s="11"/>
      <c r="CBR71" s="11"/>
      <c r="CBS71" s="11"/>
      <c r="CBT71" s="11"/>
      <c r="CBU71" s="11"/>
      <c r="CBV71" s="11"/>
      <c r="CBW71" s="11"/>
      <c r="CBX71" s="11"/>
      <c r="CBY71" s="11"/>
      <c r="CBZ71" s="11"/>
      <c r="CCA71" s="11"/>
      <c r="CCB71" s="11"/>
      <c r="CCC71" s="11"/>
      <c r="CCD71" s="11"/>
      <c r="CCE71" s="11"/>
      <c r="CCF71" s="11"/>
      <c r="CCG71" s="11"/>
      <c r="CCH71" s="11"/>
      <c r="CCI71" s="11"/>
      <c r="CCJ71" s="11"/>
      <c r="CCK71" s="11"/>
      <c r="CCL71" s="11"/>
      <c r="CCM71" s="11"/>
      <c r="CCN71" s="11"/>
      <c r="CCO71" s="11"/>
      <c r="CCP71" s="11"/>
      <c r="CCQ71" s="11"/>
      <c r="CCR71" s="11"/>
      <c r="CCS71" s="11"/>
      <c r="CCT71" s="11"/>
      <c r="CCU71" s="11"/>
      <c r="CCV71" s="11"/>
      <c r="CCW71" s="11"/>
      <c r="CCX71" s="11"/>
      <c r="CCY71" s="11"/>
      <c r="CCZ71" s="11"/>
      <c r="CDA71" s="11"/>
      <c r="CDB71" s="11"/>
      <c r="CDC71" s="11"/>
      <c r="CDD71" s="11"/>
      <c r="CDE71" s="11"/>
      <c r="CDF71" s="11"/>
      <c r="CDG71" s="11"/>
      <c r="CDH71" s="11"/>
      <c r="CDI71" s="11"/>
      <c r="CDJ71" s="11"/>
      <c r="CDK71" s="11"/>
      <c r="CDL71" s="11"/>
      <c r="CDM71" s="11"/>
      <c r="CDN71" s="11"/>
      <c r="CDO71" s="11"/>
      <c r="CDP71" s="11"/>
      <c r="CDQ71" s="11"/>
      <c r="CDR71" s="11"/>
      <c r="CDS71" s="11"/>
      <c r="CDT71" s="11"/>
      <c r="CDU71" s="11"/>
      <c r="CDV71" s="11"/>
      <c r="CDW71" s="11"/>
      <c r="CDX71" s="11"/>
      <c r="CDY71" s="11"/>
      <c r="CDZ71" s="11"/>
      <c r="CEA71" s="11"/>
      <c r="CEB71" s="11"/>
      <c r="CEC71" s="11"/>
      <c r="CED71" s="11"/>
      <c r="CEE71" s="11"/>
      <c r="CEF71" s="11"/>
      <c r="CEG71" s="11"/>
      <c r="CEH71" s="11"/>
      <c r="CEI71" s="11"/>
      <c r="CEJ71" s="11"/>
      <c r="CEK71" s="11"/>
      <c r="CEL71" s="11"/>
      <c r="CEM71" s="11"/>
      <c r="CEN71" s="11"/>
      <c r="CEO71" s="11"/>
      <c r="CEP71" s="11"/>
      <c r="CEQ71" s="11"/>
      <c r="CER71" s="11"/>
      <c r="CES71" s="11"/>
      <c r="CET71" s="11"/>
      <c r="CEU71" s="11"/>
      <c r="CEV71" s="11"/>
      <c r="CEW71" s="11"/>
      <c r="CEX71" s="11"/>
      <c r="CEY71" s="11"/>
      <c r="CEZ71" s="11"/>
      <c r="CFA71" s="11"/>
      <c r="CFB71" s="11"/>
      <c r="CFC71" s="11"/>
      <c r="CFD71" s="11"/>
      <c r="CFE71" s="11"/>
      <c r="CFF71" s="11"/>
      <c r="CFG71" s="11"/>
      <c r="CFH71" s="11"/>
      <c r="CFI71" s="11"/>
      <c r="CFJ71" s="11"/>
      <c r="CFK71" s="11"/>
      <c r="CFL71" s="11"/>
      <c r="CFM71" s="11"/>
      <c r="CFN71" s="11"/>
      <c r="CFO71" s="11"/>
      <c r="CFP71" s="11"/>
      <c r="CFQ71" s="11"/>
      <c r="CFR71" s="11"/>
      <c r="CFS71" s="11"/>
      <c r="CFT71" s="11"/>
      <c r="CFU71" s="11"/>
      <c r="CFV71" s="11"/>
      <c r="CFW71" s="11"/>
      <c r="CFX71" s="11"/>
      <c r="CFY71" s="11"/>
      <c r="CFZ71" s="11"/>
      <c r="CGA71" s="11"/>
      <c r="CGB71" s="11"/>
      <c r="CGC71" s="11"/>
      <c r="CGD71" s="11"/>
      <c r="CGE71" s="11"/>
      <c r="CGF71" s="11"/>
      <c r="CGG71" s="11"/>
      <c r="CGH71" s="11"/>
      <c r="CGI71" s="11"/>
      <c r="CGJ71" s="11"/>
      <c r="CGK71" s="11"/>
      <c r="CGL71" s="11"/>
      <c r="CGM71" s="11"/>
      <c r="CGN71" s="11"/>
      <c r="CGO71" s="11"/>
      <c r="CGP71" s="11"/>
      <c r="CGQ71" s="11"/>
      <c r="CGR71" s="11"/>
      <c r="CGS71" s="11"/>
      <c r="CGT71" s="11"/>
      <c r="CGU71" s="11"/>
      <c r="CGV71" s="11"/>
      <c r="CGW71" s="11"/>
      <c r="CGX71" s="11"/>
      <c r="CGY71" s="11"/>
      <c r="CGZ71" s="11"/>
      <c r="CHA71" s="11"/>
      <c r="CHB71" s="11"/>
      <c r="CHC71" s="11"/>
      <c r="CHD71" s="11"/>
      <c r="CHE71" s="11"/>
      <c r="CHF71" s="11"/>
      <c r="CHG71" s="11"/>
      <c r="CHH71" s="11"/>
      <c r="CHI71" s="11"/>
      <c r="CHJ71" s="11"/>
      <c r="CHK71" s="11"/>
      <c r="CHL71" s="11"/>
      <c r="CHM71" s="11"/>
      <c r="CHN71" s="11"/>
      <c r="CHO71" s="11"/>
      <c r="CHP71" s="11"/>
      <c r="CHQ71" s="11"/>
      <c r="CHR71" s="11"/>
      <c r="CHS71" s="11"/>
      <c r="CHT71" s="11"/>
      <c r="CHU71" s="11"/>
      <c r="CHV71" s="11"/>
      <c r="CHW71" s="11"/>
      <c r="CHX71" s="11"/>
      <c r="CHY71" s="11"/>
      <c r="CHZ71" s="11"/>
      <c r="CIA71" s="11"/>
      <c r="CIB71" s="11"/>
      <c r="CIC71" s="11"/>
      <c r="CID71" s="11"/>
      <c r="CIE71" s="11"/>
      <c r="CIF71" s="11"/>
      <c r="CIG71" s="11"/>
      <c r="CIH71" s="11"/>
      <c r="CII71" s="11"/>
      <c r="CIJ71" s="11"/>
      <c r="CIK71" s="11"/>
      <c r="CIL71" s="11"/>
      <c r="CIM71" s="11"/>
      <c r="CIN71" s="11"/>
      <c r="CIO71" s="11"/>
      <c r="CIP71" s="11"/>
      <c r="CIQ71" s="11"/>
      <c r="CIR71" s="11"/>
      <c r="CIS71" s="11"/>
      <c r="CIT71" s="11"/>
      <c r="CIU71" s="11"/>
      <c r="CIV71" s="11"/>
      <c r="CIW71" s="11"/>
      <c r="CIX71" s="11"/>
      <c r="CIY71" s="11"/>
      <c r="CIZ71" s="11"/>
      <c r="CJA71" s="11"/>
      <c r="CJB71" s="11"/>
      <c r="CJC71" s="11"/>
      <c r="CJD71" s="11"/>
      <c r="CJE71" s="11"/>
      <c r="CJF71" s="11"/>
      <c r="CJG71" s="11"/>
      <c r="CJH71" s="11"/>
      <c r="CJI71" s="11"/>
      <c r="CJJ71" s="11"/>
      <c r="CJK71" s="11"/>
      <c r="CJL71" s="11"/>
      <c r="CJM71" s="11"/>
      <c r="CJN71" s="11"/>
      <c r="CJO71" s="11"/>
      <c r="CJP71" s="11"/>
      <c r="CJQ71" s="11"/>
      <c r="CJR71" s="11"/>
      <c r="CJS71" s="11"/>
      <c r="CJT71" s="11"/>
      <c r="CJU71" s="11"/>
      <c r="CJV71" s="11"/>
      <c r="CJW71" s="11"/>
      <c r="CJX71" s="11"/>
      <c r="CJY71" s="11"/>
      <c r="CJZ71" s="11"/>
      <c r="CKA71" s="11"/>
      <c r="CKB71" s="11"/>
      <c r="CKC71" s="11"/>
      <c r="CKD71" s="11"/>
      <c r="CKE71" s="11"/>
      <c r="CKF71" s="11"/>
      <c r="CKG71" s="11"/>
      <c r="CKH71" s="11"/>
      <c r="CKI71" s="11"/>
      <c r="CKJ71" s="11"/>
      <c r="CKK71" s="11"/>
      <c r="CKL71" s="11"/>
      <c r="CKM71" s="11"/>
      <c r="CKN71" s="11"/>
      <c r="CKO71" s="11"/>
      <c r="CKP71" s="11"/>
      <c r="CKQ71" s="11"/>
      <c r="CKR71" s="11"/>
      <c r="CKS71" s="11"/>
      <c r="CKT71" s="11"/>
      <c r="CKU71" s="11"/>
      <c r="CKV71" s="11"/>
      <c r="CKW71" s="11"/>
      <c r="CKX71" s="11"/>
      <c r="CKY71" s="11"/>
      <c r="CKZ71" s="11"/>
      <c r="CLA71" s="11"/>
      <c r="CLB71" s="11"/>
      <c r="CLC71" s="11"/>
      <c r="CLD71" s="11"/>
      <c r="CLE71" s="11"/>
      <c r="CLF71" s="11"/>
      <c r="CLG71" s="11"/>
      <c r="CLH71" s="11"/>
      <c r="CLI71" s="11"/>
      <c r="CLJ71" s="11"/>
      <c r="CLK71" s="11"/>
      <c r="CLL71" s="11"/>
      <c r="CLM71" s="11"/>
      <c r="CLN71" s="11"/>
      <c r="CLO71" s="11"/>
      <c r="CLP71" s="11"/>
      <c r="CLQ71" s="11"/>
      <c r="CLR71" s="11"/>
      <c r="CLS71" s="11"/>
      <c r="CLT71" s="11"/>
      <c r="CLU71" s="11"/>
      <c r="CLV71" s="11"/>
      <c r="CLW71" s="11"/>
      <c r="CLX71" s="11"/>
      <c r="CLY71" s="11"/>
      <c r="CLZ71" s="11"/>
      <c r="CMA71" s="11"/>
      <c r="CMB71" s="11"/>
      <c r="CMC71" s="11"/>
      <c r="CMD71" s="11"/>
      <c r="CME71" s="11"/>
      <c r="CMF71" s="11"/>
      <c r="CMG71" s="11"/>
      <c r="CMH71" s="11"/>
      <c r="CMI71" s="11"/>
      <c r="CMJ71" s="11"/>
      <c r="CMK71" s="11"/>
      <c r="CML71" s="11"/>
      <c r="CMM71" s="11"/>
      <c r="CMN71" s="11"/>
      <c r="CMO71" s="11"/>
      <c r="CMP71" s="11"/>
      <c r="CMQ71" s="11"/>
      <c r="CMR71" s="11"/>
      <c r="CMS71" s="11"/>
      <c r="CMT71" s="11"/>
      <c r="CMU71" s="11"/>
      <c r="CMV71" s="11"/>
      <c r="CMW71" s="11"/>
      <c r="CMX71" s="11"/>
      <c r="CMY71" s="11"/>
      <c r="CMZ71" s="11"/>
      <c r="CNA71" s="11"/>
      <c r="CNB71" s="11"/>
      <c r="CNC71" s="11"/>
      <c r="CND71" s="11"/>
      <c r="CNE71" s="11"/>
      <c r="CNF71" s="11"/>
      <c r="CNG71" s="11"/>
      <c r="CNH71" s="11"/>
      <c r="CNI71" s="11"/>
      <c r="CNJ71" s="11"/>
      <c r="CNK71" s="11"/>
      <c r="CNL71" s="11"/>
      <c r="CNM71" s="11"/>
      <c r="CNN71" s="11"/>
      <c r="CNO71" s="11"/>
      <c r="CNP71" s="11"/>
      <c r="CNQ71" s="11"/>
      <c r="CNR71" s="11"/>
      <c r="CNS71" s="11"/>
      <c r="CNT71" s="11"/>
      <c r="CNU71" s="11"/>
      <c r="CNV71" s="11"/>
      <c r="CNW71" s="11"/>
      <c r="CNX71" s="11"/>
      <c r="CNY71" s="11"/>
      <c r="CNZ71" s="11"/>
      <c r="COA71" s="11"/>
      <c r="COB71" s="11"/>
      <c r="COC71" s="11"/>
      <c r="COD71" s="11"/>
      <c r="COE71" s="11"/>
      <c r="COF71" s="11"/>
      <c r="COG71" s="11"/>
      <c r="COH71" s="11"/>
      <c r="COI71" s="11"/>
      <c r="COJ71" s="11"/>
      <c r="COK71" s="11"/>
      <c r="COL71" s="11"/>
      <c r="COM71" s="11"/>
      <c r="CON71" s="11"/>
      <c r="COO71" s="11"/>
      <c r="COP71" s="11"/>
      <c r="COQ71" s="11"/>
      <c r="COR71" s="11"/>
      <c r="COS71" s="11"/>
      <c r="COT71" s="11"/>
      <c r="COU71" s="11"/>
      <c r="COV71" s="11"/>
      <c r="COW71" s="11"/>
      <c r="COX71" s="11"/>
      <c r="COY71" s="11"/>
      <c r="COZ71" s="11"/>
      <c r="CPA71" s="11"/>
      <c r="CPB71" s="11"/>
      <c r="CPC71" s="11"/>
      <c r="CPD71" s="11"/>
      <c r="CPE71" s="11"/>
      <c r="CPF71" s="11"/>
      <c r="CPG71" s="11"/>
      <c r="CPH71" s="11"/>
      <c r="CPI71" s="11"/>
      <c r="CPJ71" s="11"/>
      <c r="CPK71" s="11"/>
      <c r="CPL71" s="11"/>
      <c r="CPM71" s="11"/>
      <c r="CPN71" s="11"/>
      <c r="CPO71" s="11"/>
      <c r="CPP71" s="11"/>
      <c r="CPQ71" s="11"/>
      <c r="CPR71" s="11"/>
      <c r="CPS71" s="11"/>
      <c r="CPT71" s="11"/>
      <c r="CPU71" s="11"/>
      <c r="CPV71" s="11"/>
      <c r="CPW71" s="11"/>
      <c r="CPX71" s="11"/>
      <c r="CPY71" s="11"/>
      <c r="CPZ71" s="11"/>
      <c r="CQA71" s="11"/>
      <c r="CQB71" s="11"/>
      <c r="CQC71" s="11"/>
      <c r="CQD71" s="11"/>
      <c r="CQE71" s="11"/>
      <c r="CQF71" s="11"/>
      <c r="CQG71" s="11"/>
      <c r="CQH71" s="11"/>
      <c r="CQI71" s="11"/>
      <c r="CQJ71" s="11"/>
      <c r="CQK71" s="11"/>
      <c r="CQL71" s="11"/>
      <c r="CQM71" s="11"/>
      <c r="CQN71" s="11"/>
      <c r="CQO71" s="11"/>
      <c r="CQP71" s="11"/>
      <c r="CQQ71" s="11"/>
      <c r="CQR71" s="11"/>
      <c r="CQS71" s="11"/>
      <c r="CQT71" s="11"/>
      <c r="CQU71" s="11"/>
      <c r="CQV71" s="11"/>
      <c r="CQW71" s="11"/>
      <c r="CQX71" s="11"/>
      <c r="CQY71" s="11"/>
      <c r="CQZ71" s="11"/>
      <c r="CRA71" s="11"/>
      <c r="CRB71" s="11"/>
      <c r="CRC71" s="11"/>
      <c r="CRD71" s="11"/>
      <c r="CRE71" s="11"/>
      <c r="CRF71" s="11"/>
      <c r="CRG71" s="11"/>
      <c r="CRH71" s="11"/>
      <c r="CRI71" s="11"/>
      <c r="CRJ71" s="11"/>
      <c r="CRK71" s="11"/>
      <c r="CRL71" s="11"/>
      <c r="CRM71" s="11"/>
      <c r="CRN71" s="11"/>
      <c r="CRO71" s="11"/>
      <c r="CRP71" s="11"/>
      <c r="CRQ71" s="11"/>
      <c r="CRR71" s="11"/>
      <c r="CRS71" s="11"/>
      <c r="CRT71" s="11"/>
      <c r="CRU71" s="11"/>
      <c r="CRV71" s="11"/>
      <c r="CRW71" s="11"/>
      <c r="CRX71" s="11"/>
      <c r="CRY71" s="11"/>
      <c r="CRZ71" s="11"/>
      <c r="CSA71" s="11"/>
      <c r="CSB71" s="11"/>
      <c r="CSC71" s="11"/>
      <c r="CSD71" s="11"/>
      <c r="CSE71" s="11"/>
      <c r="CSF71" s="11"/>
      <c r="CSG71" s="11"/>
      <c r="CSH71" s="11"/>
      <c r="CSI71" s="11"/>
      <c r="CSJ71" s="11"/>
      <c r="CSK71" s="11"/>
      <c r="CSL71" s="11"/>
      <c r="CSM71" s="11"/>
      <c r="CSN71" s="11"/>
      <c r="CSO71" s="11"/>
      <c r="CSP71" s="11"/>
      <c r="CSQ71" s="11"/>
      <c r="CSR71" s="11"/>
      <c r="CSS71" s="11"/>
      <c r="CST71" s="11"/>
      <c r="CSU71" s="11"/>
      <c r="CSV71" s="11"/>
      <c r="CSW71" s="11"/>
      <c r="CSX71" s="11"/>
      <c r="CSY71" s="11"/>
      <c r="CSZ71" s="11"/>
      <c r="CTA71" s="11"/>
      <c r="CTB71" s="11"/>
      <c r="CTC71" s="11"/>
      <c r="CTD71" s="11"/>
      <c r="CTE71" s="11"/>
      <c r="CTF71" s="11"/>
      <c r="CTG71" s="11"/>
      <c r="CTH71" s="11"/>
      <c r="CTI71" s="11"/>
      <c r="CTJ71" s="11"/>
      <c r="CTK71" s="11"/>
      <c r="CTL71" s="11"/>
      <c r="CTM71" s="11"/>
      <c r="CTN71" s="11"/>
      <c r="CTO71" s="11"/>
      <c r="CTP71" s="11"/>
      <c r="CTQ71" s="11"/>
      <c r="CTR71" s="11"/>
      <c r="CTS71" s="11"/>
      <c r="CTT71" s="11"/>
      <c r="CTU71" s="11"/>
      <c r="CTV71" s="11"/>
      <c r="CTW71" s="11"/>
      <c r="CTX71" s="11"/>
      <c r="CTY71" s="11"/>
      <c r="CTZ71" s="11"/>
      <c r="CUA71" s="11"/>
      <c r="CUB71" s="11"/>
      <c r="CUC71" s="11"/>
      <c r="CUD71" s="11"/>
      <c r="CUE71" s="11"/>
      <c r="CUF71" s="11"/>
      <c r="CUG71" s="11"/>
      <c r="CUH71" s="11"/>
      <c r="CUI71" s="11"/>
      <c r="CUJ71" s="11"/>
      <c r="CUK71" s="11"/>
      <c r="CUL71" s="11"/>
      <c r="CUM71" s="11"/>
      <c r="CUN71" s="11"/>
      <c r="CUO71" s="11"/>
      <c r="CUP71" s="11"/>
      <c r="CUQ71" s="11"/>
      <c r="CUR71" s="11"/>
      <c r="CUS71" s="11"/>
      <c r="CUT71" s="11"/>
      <c r="CUU71" s="11"/>
      <c r="CUV71" s="11"/>
      <c r="CUW71" s="11"/>
      <c r="CUX71" s="11"/>
      <c r="CUY71" s="11"/>
      <c r="CUZ71" s="11"/>
      <c r="CVA71" s="11"/>
      <c r="CVB71" s="11"/>
      <c r="CVC71" s="11"/>
      <c r="CVD71" s="11"/>
      <c r="CVE71" s="11"/>
      <c r="CVF71" s="11"/>
      <c r="CVG71" s="11"/>
      <c r="CVH71" s="11"/>
      <c r="CVI71" s="11"/>
      <c r="CVJ71" s="11"/>
      <c r="CVK71" s="11"/>
      <c r="CVL71" s="11"/>
      <c r="CVM71" s="11"/>
      <c r="CVN71" s="11"/>
      <c r="CVO71" s="11"/>
      <c r="CVP71" s="11"/>
      <c r="CVQ71" s="11"/>
      <c r="CVR71" s="11"/>
      <c r="CVS71" s="11"/>
      <c r="CVT71" s="11"/>
      <c r="CVU71" s="11"/>
      <c r="CVV71" s="11"/>
      <c r="CVW71" s="11"/>
      <c r="CVX71" s="11"/>
      <c r="CVY71" s="11"/>
      <c r="CVZ71" s="11"/>
      <c r="CWA71" s="11"/>
      <c r="CWB71" s="11"/>
      <c r="CWC71" s="11"/>
      <c r="CWD71" s="11"/>
      <c r="CWE71" s="11"/>
      <c r="CWF71" s="11"/>
      <c r="CWG71" s="11"/>
      <c r="CWH71" s="11"/>
      <c r="CWI71" s="11"/>
      <c r="CWJ71" s="11"/>
      <c r="CWK71" s="11"/>
      <c r="CWL71" s="11"/>
      <c r="CWM71" s="11"/>
      <c r="CWN71" s="11"/>
      <c r="CWO71" s="11"/>
      <c r="CWP71" s="11"/>
      <c r="CWQ71" s="11"/>
      <c r="CWR71" s="11"/>
      <c r="CWS71" s="11"/>
      <c r="CWT71" s="11"/>
      <c r="CWU71" s="11"/>
      <c r="CWV71" s="11"/>
      <c r="CWW71" s="11"/>
      <c r="CWX71" s="11"/>
      <c r="CWY71" s="11"/>
      <c r="CWZ71" s="11"/>
      <c r="CXA71" s="11"/>
      <c r="CXB71" s="11"/>
      <c r="CXC71" s="11"/>
      <c r="CXD71" s="11"/>
      <c r="CXE71" s="11"/>
      <c r="CXF71" s="11"/>
      <c r="CXG71" s="11"/>
      <c r="CXH71" s="11"/>
      <c r="CXI71" s="11"/>
      <c r="CXJ71" s="11"/>
      <c r="CXK71" s="11"/>
      <c r="CXL71" s="11"/>
      <c r="CXM71" s="11"/>
      <c r="CXN71" s="11"/>
      <c r="CXO71" s="11"/>
      <c r="CXP71" s="11"/>
      <c r="CXQ71" s="11"/>
      <c r="CXR71" s="11"/>
      <c r="CXS71" s="11"/>
      <c r="CXT71" s="11"/>
      <c r="CXU71" s="11"/>
      <c r="CXV71" s="11"/>
      <c r="CXW71" s="11"/>
      <c r="CXX71" s="11"/>
      <c r="CXY71" s="11"/>
      <c r="CXZ71" s="11"/>
      <c r="CYA71" s="11"/>
      <c r="CYB71" s="11"/>
      <c r="CYC71" s="11"/>
      <c r="CYD71" s="11"/>
      <c r="CYE71" s="11"/>
      <c r="CYF71" s="11"/>
      <c r="CYG71" s="11"/>
      <c r="CYH71" s="11"/>
      <c r="CYI71" s="11"/>
      <c r="CYJ71" s="11"/>
      <c r="CYK71" s="11"/>
      <c r="CYL71" s="11"/>
      <c r="CYM71" s="11"/>
      <c r="CYN71" s="11"/>
      <c r="CYO71" s="11"/>
      <c r="CYP71" s="11"/>
      <c r="CYQ71" s="11"/>
      <c r="CYR71" s="11"/>
      <c r="CYS71" s="11"/>
      <c r="CYT71" s="11"/>
      <c r="CYU71" s="11"/>
      <c r="CYV71" s="11"/>
      <c r="CYW71" s="11"/>
      <c r="CYX71" s="11"/>
      <c r="CYY71" s="11"/>
      <c r="CYZ71" s="11"/>
      <c r="CZA71" s="11"/>
      <c r="CZB71" s="11"/>
      <c r="CZC71" s="11"/>
      <c r="CZD71" s="11"/>
      <c r="CZE71" s="11"/>
      <c r="CZF71" s="11"/>
      <c r="CZG71" s="11"/>
      <c r="CZH71" s="11"/>
      <c r="CZI71" s="11"/>
      <c r="CZJ71" s="11"/>
      <c r="CZK71" s="11"/>
      <c r="CZL71" s="11"/>
      <c r="CZM71" s="11"/>
      <c r="CZN71" s="11"/>
      <c r="CZO71" s="11"/>
      <c r="CZP71" s="11"/>
      <c r="CZQ71" s="11"/>
      <c r="CZR71" s="11"/>
      <c r="CZS71" s="11"/>
      <c r="CZT71" s="11"/>
      <c r="CZU71" s="11"/>
      <c r="CZV71" s="11"/>
      <c r="CZW71" s="11"/>
      <c r="CZX71" s="11"/>
      <c r="CZY71" s="11"/>
      <c r="CZZ71" s="11"/>
      <c r="DAA71" s="11"/>
      <c r="DAB71" s="11"/>
      <c r="DAC71" s="11"/>
      <c r="DAD71" s="11"/>
      <c r="DAE71" s="11"/>
      <c r="DAF71" s="11"/>
      <c r="DAG71" s="11"/>
      <c r="DAH71" s="11"/>
      <c r="DAI71" s="11"/>
      <c r="DAJ71" s="11"/>
      <c r="DAK71" s="11"/>
      <c r="DAL71" s="11"/>
      <c r="DAM71" s="11"/>
      <c r="DAN71" s="11"/>
      <c r="DAO71" s="11"/>
      <c r="DAP71" s="11"/>
      <c r="DAQ71" s="11"/>
      <c r="DAR71" s="11"/>
      <c r="DAS71" s="11"/>
      <c r="DAT71" s="11"/>
      <c r="DAU71" s="11"/>
      <c r="DAV71" s="11"/>
      <c r="DAW71" s="11"/>
      <c r="DAX71" s="11"/>
      <c r="DAY71" s="11"/>
      <c r="DAZ71" s="11"/>
      <c r="DBA71" s="11"/>
      <c r="DBB71" s="11"/>
      <c r="DBC71" s="11"/>
      <c r="DBD71" s="11"/>
      <c r="DBE71" s="11"/>
      <c r="DBF71" s="11"/>
      <c r="DBG71" s="11"/>
      <c r="DBH71" s="11"/>
      <c r="DBI71" s="11"/>
      <c r="DBJ71" s="11"/>
      <c r="DBK71" s="11"/>
      <c r="DBL71" s="11"/>
      <c r="DBM71" s="11"/>
      <c r="DBN71" s="11"/>
      <c r="DBO71" s="11"/>
      <c r="DBP71" s="11"/>
      <c r="DBQ71" s="11"/>
      <c r="DBR71" s="11"/>
      <c r="DBS71" s="11"/>
      <c r="DBT71" s="11"/>
      <c r="DBU71" s="11"/>
      <c r="DBV71" s="11"/>
      <c r="DBW71" s="11"/>
      <c r="DBX71" s="11"/>
      <c r="DBY71" s="11"/>
      <c r="DBZ71" s="11"/>
      <c r="DCA71" s="11"/>
      <c r="DCB71" s="11"/>
      <c r="DCC71" s="11"/>
      <c r="DCD71" s="11"/>
      <c r="DCE71" s="11"/>
      <c r="DCF71" s="11"/>
      <c r="DCG71" s="11"/>
      <c r="DCH71" s="11"/>
      <c r="DCI71" s="11"/>
      <c r="DCJ71" s="11"/>
      <c r="DCK71" s="11"/>
      <c r="DCL71" s="11"/>
      <c r="DCM71" s="11"/>
      <c r="DCN71" s="11"/>
      <c r="DCO71" s="11"/>
      <c r="DCP71" s="11"/>
      <c r="DCQ71" s="11"/>
      <c r="DCR71" s="11"/>
      <c r="DCS71" s="11"/>
      <c r="DCT71" s="11"/>
      <c r="DCU71" s="11"/>
      <c r="DCV71" s="11"/>
      <c r="DCW71" s="11"/>
      <c r="DCX71" s="11"/>
      <c r="DCY71" s="11"/>
      <c r="DCZ71" s="11"/>
      <c r="DDA71" s="11"/>
      <c r="DDB71" s="11"/>
      <c r="DDC71" s="11"/>
      <c r="DDD71" s="11"/>
      <c r="DDE71" s="11"/>
      <c r="DDF71" s="11"/>
      <c r="DDG71" s="11"/>
      <c r="DDH71" s="11"/>
      <c r="DDI71" s="11"/>
      <c r="DDJ71" s="11"/>
      <c r="DDK71" s="11"/>
      <c r="DDL71" s="11"/>
      <c r="DDM71" s="11"/>
      <c r="DDN71" s="11"/>
      <c r="DDO71" s="11"/>
      <c r="DDP71" s="11"/>
      <c r="DDQ71" s="11"/>
      <c r="DDR71" s="11"/>
      <c r="DDS71" s="11"/>
      <c r="DDT71" s="11"/>
      <c r="DDU71" s="11"/>
      <c r="DDV71" s="11"/>
      <c r="DDW71" s="11"/>
      <c r="DDX71" s="11"/>
      <c r="DDY71" s="11"/>
      <c r="DDZ71" s="11"/>
      <c r="DEA71" s="11"/>
      <c r="DEB71" s="11"/>
      <c r="DEC71" s="11"/>
      <c r="DED71" s="11"/>
      <c r="DEE71" s="11"/>
      <c r="DEF71" s="11"/>
      <c r="DEG71" s="11"/>
      <c r="DEH71" s="11"/>
      <c r="DEI71" s="11"/>
      <c r="DEJ71" s="11"/>
      <c r="DEK71" s="11"/>
      <c r="DEL71" s="11"/>
      <c r="DEM71" s="11"/>
      <c r="DEN71" s="11"/>
      <c r="DEO71" s="11"/>
      <c r="DEP71" s="11"/>
      <c r="DEQ71" s="11"/>
      <c r="DER71" s="11"/>
      <c r="DES71" s="11"/>
      <c r="DET71" s="11"/>
      <c r="DEU71" s="11"/>
      <c r="DEV71" s="11"/>
      <c r="DEW71" s="11"/>
      <c r="DEX71" s="11"/>
      <c r="DEY71" s="11"/>
      <c r="DEZ71" s="11"/>
      <c r="DFA71" s="11"/>
      <c r="DFB71" s="11"/>
      <c r="DFC71" s="11"/>
      <c r="DFD71" s="11"/>
      <c r="DFE71" s="11"/>
      <c r="DFF71" s="11"/>
      <c r="DFG71" s="11"/>
      <c r="DFH71" s="11"/>
      <c r="DFI71" s="11"/>
      <c r="DFJ71" s="11"/>
      <c r="DFK71" s="11"/>
      <c r="DFL71" s="11"/>
      <c r="DFM71" s="11"/>
      <c r="DFN71" s="11"/>
      <c r="DFO71" s="11"/>
      <c r="DFP71" s="11"/>
      <c r="DFQ71" s="11"/>
      <c r="DFR71" s="11"/>
      <c r="DFS71" s="11"/>
      <c r="DFT71" s="11"/>
      <c r="DFU71" s="11"/>
      <c r="DFV71" s="11"/>
      <c r="DFW71" s="11"/>
      <c r="DFX71" s="11"/>
      <c r="DFY71" s="11"/>
      <c r="DFZ71" s="11"/>
      <c r="DGA71" s="11"/>
      <c r="DGB71" s="11"/>
      <c r="DGC71" s="11"/>
      <c r="DGD71" s="11"/>
      <c r="DGE71" s="11"/>
      <c r="DGF71" s="11"/>
      <c r="DGG71" s="11"/>
      <c r="DGH71" s="11"/>
      <c r="DGI71" s="11"/>
      <c r="DGJ71" s="11"/>
      <c r="DGK71" s="11"/>
      <c r="DGL71" s="11"/>
      <c r="DGM71" s="11"/>
      <c r="DGN71" s="11"/>
      <c r="DGO71" s="11"/>
      <c r="DGP71" s="11"/>
      <c r="DGQ71" s="11"/>
      <c r="DGR71" s="11"/>
      <c r="DGS71" s="11"/>
      <c r="DGT71" s="11"/>
      <c r="DGU71" s="11"/>
      <c r="DGV71" s="11"/>
      <c r="DGW71" s="11"/>
      <c r="DGX71" s="11"/>
      <c r="DGY71" s="11"/>
      <c r="DGZ71" s="11"/>
      <c r="DHA71" s="11"/>
      <c r="DHB71" s="11"/>
      <c r="DHC71" s="11"/>
      <c r="DHD71" s="11"/>
      <c r="DHE71" s="11"/>
      <c r="DHF71" s="11"/>
      <c r="DHG71" s="11"/>
      <c r="DHH71" s="11"/>
      <c r="DHI71" s="11"/>
      <c r="DHJ71" s="11"/>
      <c r="DHK71" s="11"/>
      <c r="DHL71" s="11"/>
      <c r="DHM71" s="11"/>
      <c r="DHN71" s="11"/>
      <c r="DHO71" s="11"/>
      <c r="DHP71" s="11"/>
      <c r="DHQ71" s="11"/>
      <c r="DHR71" s="11"/>
      <c r="DHS71" s="11"/>
      <c r="DHT71" s="11"/>
      <c r="DHU71" s="11"/>
      <c r="DHV71" s="11"/>
      <c r="DHW71" s="11"/>
      <c r="DHX71" s="11"/>
      <c r="DHY71" s="11"/>
      <c r="DHZ71" s="11"/>
      <c r="DIA71" s="11"/>
      <c r="DIB71" s="11"/>
      <c r="DIC71" s="11"/>
      <c r="DID71" s="11"/>
      <c r="DIE71" s="11"/>
      <c r="DIF71" s="11"/>
      <c r="DIG71" s="11"/>
      <c r="DIH71" s="11"/>
      <c r="DII71" s="11"/>
      <c r="DIJ71" s="11"/>
      <c r="DIK71" s="11"/>
      <c r="DIL71" s="11"/>
      <c r="DIM71" s="11"/>
      <c r="DIN71" s="11"/>
      <c r="DIO71" s="11"/>
      <c r="DIP71" s="11"/>
      <c r="DIQ71" s="11"/>
      <c r="DIR71" s="11"/>
      <c r="DIS71" s="11"/>
      <c r="DIT71" s="11"/>
      <c r="DIU71" s="11"/>
      <c r="DIV71" s="11"/>
      <c r="DIW71" s="11"/>
      <c r="DIX71" s="11"/>
      <c r="DIY71" s="11"/>
      <c r="DIZ71" s="11"/>
      <c r="DJA71" s="11"/>
      <c r="DJB71" s="11"/>
      <c r="DJC71" s="11"/>
      <c r="DJD71" s="11"/>
      <c r="DJE71" s="11"/>
      <c r="DJF71" s="11"/>
      <c r="DJG71" s="11"/>
      <c r="DJH71" s="11"/>
      <c r="DJI71" s="11"/>
      <c r="DJJ71" s="11"/>
      <c r="DJK71" s="11"/>
      <c r="DJL71" s="11"/>
      <c r="DJM71" s="11"/>
      <c r="DJN71" s="11"/>
      <c r="DJO71" s="11"/>
      <c r="DJP71" s="11"/>
      <c r="DJQ71" s="11"/>
      <c r="DJR71" s="11"/>
      <c r="DJS71" s="11"/>
      <c r="DJT71" s="11"/>
      <c r="DJU71" s="11"/>
      <c r="DJV71" s="11"/>
      <c r="DJW71" s="11"/>
      <c r="DJX71" s="11"/>
      <c r="DJY71" s="11"/>
      <c r="DJZ71" s="11"/>
      <c r="DKA71" s="11"/>
      <c r="DKB71" s="11"/>
      <c r="DKC71" s="11"/>
      <c r="DKD71" s="11"/>
      <c r="DKE71" s="11"/>
      <c r="DKF71" s="11"/>
      <c r="DKG71" s="11"/>
      <c r="DKH71" s="11"/>
      <c r="DKI71" s="11"/>
      <c r="DKJ71" s="11"/>
      <c r="DKK71" s="11"/>
      <c r="DKL71" s="11"/>
      <c r="DKM71" s="11"/>
      <c r="DKN71" s="11"/>
      <c r="DKO71" s="11"/>
      <c r="DKP71" s="11"/>
      <c r="DKQ71" s="11"/>
      <c r="DKR71" s="11"/>
      <c r="DKS71" s="11"/>
      <c r="DKT71" s="11"/>
      <c r="DKU71" s="11"/>
      <c r="DKV71" s="11"/>
      <c r="DKW71" s="11"/>
      <c r="DKX71" s="11"/>
      <c r="DKY71" s="11"/>
      <c r="DKZ71" s="11"/>
      <c r="DLA71" s="11"/>
      <c r="DLB71" s="11"/>
      <c r="DLC71" s="11"/>
      <c r="DLD71" s="11"/>
      <c r="DLE71" s="11"/>
      <c r="DLF71" s="11"/>
      <c r="DLG71" s="11"/>
      <c r="DLH71" s="11"/>
      <c r="DLI71" s="11"/>
      <c r="DLJ71" s="11"/>
      <c r="DLK71" s="11"/>
      <c r="DLL71" s="11"/>
      <c r="DLM71" s="11"/>
      <c r="DLN71" s="11"/>
      <c r="DLO71" s="11"/>
      <c r="DLP71" s="11"/>
      <c r="DLQ71" s="11"/>
      <c r="DLR71" s="11"/>
      <c r="DLS71" s="11"/>
      <c r="DLT71" s="11"/>
      <c r="DLU71" s="11"/>
      <c r="DLV71" s="11"/>
      <c r="DLW71" s="11"/>
      <c r="DLX71" s="11"/>
      <c r="DLY71" s="11"/>
      <c r="DLZ71" s="11"/>
      <c r="DMA71" s="11"/>
      <c r="DMB71" s="11"/>
      <c r="DMC71" s="11"/>
      <c r="DMD71" s="11"/>
      <c r="DME71" s="11"/>
      <c r="DMF71" s="11"/>
      <c r="DMG71" s="11"/>
      <c r="DMH71" s="11"/>
      <c r="DMI71" s="11"/>
      <c r="DMJ71" s="11"/>
      <c r="DMK71" s="11"/>
      <c r="DML71" s="11"/>
      <c r="DMM71" s="11"/>
      <c r="DMN71" s="11"/>
      <c r="DMO71" s="11"/>
      <c r="DMP71" s="11"/>
      <c r="DMQ71" s="11"/>
      <c r="DMR71" s="11"/>
      <c r="DMS71" s="11"/>
      <c r="DMT71" s="11"/>
      <c r="DMU71" s="11"/>
      <c r="DMV71" s="11"/>
      <c r="DMW71" s="11"/>
      <c r="DMX71" s="11"/>
      <c r="DMY71" s="11"/>
      <c r="DMZ71" s="11"/>
      <c r="DNA71" s="11"/>
      <c r="DNB71" s="11"/>
      <c r="DNC71" s="11"/>
      <c r="DND71" s="11"/>
      <c r="DNE71" s="11"/>
      <c r="DNF71" s="11"/>
      <c r="DNG71" s="11"/>
      <c r="DNH71" s="11"/>
      <c r="DNI71" s="11"/>
      <c r="DNJ71" s="11"/>
      <c r="DNK71" s="11"/>
      <c r="DNL71" s="11"/>
      <c r="DNM71" s="11"/>
      <c r="DNN71" s="11"/>
      <c r="DNO71" s="11"/>
      <c r="DNP71" s="11"/>
      <c r="DNQ71" s="11"/>
      <c r="DNR71" s="11"/>
      <c r="DNS71" s="11"/>
      <c r="DNT71" s="11"/>
      <c r="DNU71" s="11"/>
      <c r="DNV71" s="11"/>
      <c r="DNW71" s="11"/>
      <c r="DNX71" s="11"/>
      <c r="DNY71" s="11"/>
      <c r="DNZ71" s="11"/>
      <c r="DOA71" s="11"/>
      <c r="DOB71" s="11"/>
      <c r="DOC71" s="11"/>
      <c r="DOD71" s="11"/>
      <c r="DOE71" s="11"/>
      <c r="DOF71" s="11"/>
      <c r="DOG71" s="11"/>
      <c r="DOH71" s="11"/>
      <c r="DOI71" s="11"/>
      <c r="DOJ71" s="11"/>
      <c r="DOK71" s="11"/>
      <c r="DOL71" s="11"/>
      <c r="DOM71" s="11"/>
      <c r="DON71" s="11"/>
      <c r="DOO71" s="11"/>
      <c r="DOP71" s="11"/>
      <c r="DOQ71" s="11"/>
      <c r="DOR71" s="11"/>
      <c r="DOS71" s="11"/>
      <c r="DOT71" s="11"/>
      <c r="DOU71" s="11"/>
      <c r="DOV71" s="11"/>
      <c r="DOW71" s="11"/>
      <c r="DOX71" s="11"/>
      <c r="DOY71" s="11"/>
      <c r="DOZ71" s="11"/>
      <c r="DPA71" s="11"/>
      <c r="DPB71" s="11"/>
      <c r="DPC71" s="11"/>
      <c r="DPD71" s="11"/>
      <c r="DPE71" s="11"/>
      <c r="DPF71" s="11"/>
      <c r="DPG71" s="11"/>
      <c r="DPH71" s="11"/>
      <c r="DPI71" s="11"/>
      <c r="DPJ71" s="11"/>
      <c r="DPK71" s="11"/>
      <c r="DPL71" s="11"/>
      <c r="DPM71" s="11"/>
      <c r="DPN71" s="11"/>
      <c r="DPO71" s="11"/>
      <c r="DPP71" s="11"/>
      <c r="DPQ71" s="11"/>
      <c r="DPR71" s="11"/>
      <c r="DPS71" s="11"/>
      <c r="DPT71" s="11"/>
      <c r="DPU71" s="11"/>
      <c r="DPV71" s="11"/>
      <c r="DPW71" s="11"/>
      <c r="DPX71" s="11"/>
      <c r="DPY71" s="11"/>
      <c r="DPZ71" s="11"/>
      <c r="DQA71" s="11"/>
      <c r="DQB71" s="11"/>
      <c r="DQC71" s="11"/>
      <c r="DQD71" s="11"/>
      <c r="DQE71" s="11"/>
      <c r="DQF71" s="11"/>
      <c r="DQG71" s="11"/>
      <c r="DQH71" s="11"/>
      <c r="DQI71" s="11"/>
      <c r="DQJ71" s="11"/>
      <c r="DQK71" s="11"/>
      <c r="DQL71" s="11"/>
      <c r="DQM71" s="11"/>
      <c r="DQN71" s="11"/>
      <c r="DQO71" s="11"/>
      <c r="DQP71" s="11"/>
      <c r="DQQ71" s="11"/>
      <c r="DQR71" s="11"/>
      <c r="DQS71" s="11"/>
      <c r="DQT71" s="11"/>
      <c r="DQU71" s="11"/>
      <c r="DQV71" s="11"/>
      <c r="DQW71" s="11"/>
      <c r="DQX71" s="11"/>
      <c r="DQY71" s="11"/>
      <c r="DQZ71" s="11"/>
      <c r="DRA71" s="11"/>
      <c r="DRB71" s="11"/>
      <c r="DRC71" s="11"/>
      <c r="DRD71" s="11"/>
      <c r="DRE71" s="11"/>
      <c r="DRF71" s="11"/>
      <c r="DRG71" s="11"/>
      <c r="DRH71" s="11"/>
      <c r="DRI71" s="11"/>
      <c r="DRJ71" s="11"/>
      <c r="DRK71" s="11"/>
      <c r="DRL71" s="11"/>
      <c r="DRM71" s="11"/>
      <c r="DRN71" s="11"/>
      <c r="DRO71" s="11"/>
      <c r="DRP71" s="11"/>
      <c r="DRQ71" s="11"/>
      <c r="DRR71" s="11"/>
      <c r="DRS71" s="11"/>
      <c r="DRT71" s="11"/>
      <c r="DRU71" s="11"/>
      <c r="DRV71" s="11"/>
      <c r="DRW71" s="11"/>
      <c r="DRX71" s="11"/>
      <c r="DRY71" s="11"/>
      <c r="DRZ71" s="11"/>
      <c r="DSA71" s="11"/>
      <c r="DSB71" s="11"/>
      <c r="DSC71" s="11"/>
      <c r="DSD71" s="11"/>
      <c r="DSE71" s="11"/>
      <c r="DSF71" s="11"/>
      <c r="DSG71" s="11"/>
      <c r="DSH71" s="11"/>
      <c r="DSI71" s="11"/>
      <c r="DSJ71" s="11"/>
      <c r="DSK71" s="11"/>
      <c r="DSL71" s="11"/>
      <c r="DSM71" s="11"/>
      <c r="DSN71" s="11"/>
      <c r="DSO71" s="11"/>
      <c r="DSP71" s="11"/>
      <c r="DSQ71" s="11"/>
      <c r="DSR71" s="11"/>
      <c r="DSS71" s="11"/>
      <c r="DST71" s="11"/>
      <c r="DSU71" s="11"/>
      <c r="DSV71" s="11"/>
      <c r="DSW71" s="11"/>
      <c r="DSX71" s="11"/>
      <c r="DSY71" s="11"/>
      <c r="DSZ71" s="11"/>
      <c r="DTA71" s="11"/>
      <c r="DTB71" s="11"/>
      <c r="DTC71" s="11"/>
      <c r="DTD71" s="11"/>
      <c r="DTE71" s="11"/>
      <c r="DTF71" s="11"/>
      <c r="DTG71" s="11"/>
      <c r="DTH71" s="11"/>
      <c r="DTI71" s="11"/>
      <c r="DTJ71" s="11"/>
      <c r="DTK71" s="11"/>
      <c r="DTL71" s="11"/>
      <c r="DTM71" s="11"/>
      <c r="DTN71" s="11"/>
      <c r="DTO71" s="11"/>
      <c r="DTP71" s="11"/>
      <c r="DTQ71" s="11"/>
      <c r="DTR71" s="11"/>
      <c r="DTS71" s="11"/>
      <c r="DTT71" s="11"/>
      <c r="DTU71" s="11"/>
      <c r="DTV71" s="11"/>
      <c r="DTW71" s="11"/>
      <c r="DTX71" s="11"/>
      <c r="DTY71" s="11"/>
      <c r="DTZ71" s="11"/>
      <c r="DUA71" s="11"/>
      <c r="DUB71" s="11"/>
      <c r="DUC71" s="11"/>
      <c r="DUD71" s="11"/>
      <c r="DUE71" s="11"/>
      <c r="DUF71" s="11"/>
      <c r="DUG71" s="11"/>
      <c r="DUH71" s="11"/>
      <c r="DUI71" s="11"/>
      <c r="DUJ71" s="11"/>
      <c r="DUK71" s="11"/>
      <c r="DUL71" s="11"/>
      <c r="DUM71" s="11"/>
      <c r="DUN71" s="11"/>
      <c r="DUO71" s="11"/>
      <c r="DUP71" s="11"/>
      <c r="DUQ71" s="11"/>
      <c r="DUR71" s="11"/>
      <c r="DUS71" s="11"/>
      <c r="DUT71" s="11"/>
      <c r="DUU71" s="11"/>
      <c r="DUV71" s="11"/>
      <c r="DUW71" s="11"/>
      <c r="DUX71" s="11"/>
      <c r="DUY71" s="11"/>
      <c r="DUZ71" s="11"/>
      <c r="DVA71" s="11"/>
      <c r="DVB71" s="11"/>
      <c r="DVC71" s="11"/>
      <c r="DVD71" s="11"/>
      <c r="DVE71" s="11"/>
      <c r="DVF71" s="11"/>
      <c r="DVG71" s="11"/>
      <c r="DVH71" s="11"/>
      <c r="DVI71" s="11"/>
      <c r="DVJ71" s="11"/>
      <c r="DVK71" s="11"/>
      <c r="DVL71" s="11"/>
      <c r="DVM71" s="11"/>
      <c r="DVN71" s="11"/>
      <c r="DVO71" s="11"/>
      <c r="DVP71" s="11"/>
      <c r="DVQ71" s="11"/>
      <c r="DVR71" s="11"/>
      <c r="DVS71" s="11"/>
      <c r="DVT71" s="11"/>
      <c r="DVU71" s="11"/>
      <c r="DVV71" s="11"/>
      <c r="DVW71" s="11"/>
      <c r="DVX71" s="11"/>
      <c r="DVY71" s="11"/>
      <c r="DVZ71" s="11"/>
      <c r="DWA71" s="11"/>
      <c r="DWB71" s="11"/>
      <c r="DWC71" s="11"/>
      <c r="DWD71" s="11"/>
      <c r="DWE71" s="11"/>
      <c r="DWF71" s="11"/>
      <c r="DWG71" s="11"/>
      <c r="DWH71" s="11"/>
      <c r="DWI71" s="11"/>
      <c r="DWJ71" s="11"/>
      <c r="DWK71" s="11"/>
      <c r="DWL71" s="11"/>
      <c r="DWM71" s="11"/>
      <c r="DWN71" s="11"/>
      <c r="DWO71" s="11"/>
      <c r="DWP71" s="11"/>
      <c r="DWQ71" s="11"/>
      <c r="DWR71" s="11"/>
      <c r="DWS71" s="11"/>
      <c r="DWT71" s="11"/>
      <c r="DWU71" s="11"/>
      <c r="DWV71" s="11"/>
      <c r="DWW71" s="11"/>
      <c r="DWX71" s="11"/>
      <c r="DWY71" s="11"/>
      <c r="DWZ71" s="11"/>
      <c r="DXA71" s="11"/>
      <c r="DXB71" s="11"/>
      <c r="DXC71" s="11"/>
      <c r="DXD71" s="11"/>
      <c r="DXE71" s="11"/>
      <c r="DXF71" s="11"/>
      <c r="DXG71" s="11"/>
      <c r="DXH71" s="11"/>
      <c r="DXI71" s="11"/>
      <c r="DXJ71" s="11"/>
      <c r="DXK71" s="11"/>
      <c r="DXL71" s="11"/>
      <c r="DXM71" s="11"/>
      <c r="DXN71" s="11"/>
      <c r="DXO71" s="11"/>
      <c r="DXP71" s="11"/>
      <c r="DXQ71" s="11"/>
      <c r="DXR71" s="11"/>
      <c r="DXS71" s="11"/>
      <c r="DXT71" s="11"/>
      <c r="DXU71" s="11"/>
      <c r="DXV71" s="11"/>
      <c r="DXW71" s="11"/>
      <c r="DXX71" s="11"/>
      <c r="DXY71" s="11"/>
      <c r="DXZ71" s="11"/>
      <c r="DYA71" s="11"/>
      <c r="DYB71" s="11"/>
      <c r="DYC71" s="11"/>
      <c r="DYD71" s="11"/>
      <c r="DYE71" s="11"/>
      <c r="DYF71" s="11"/>
      <c r="DYG71" s="11"/>
      <c r="DYH71" s="11"/>
      <c r="DYI71" s="11"/>
      <c r="DYJ71" s="11"/>
      <c r="DYK71" s="11"/>
      <c r="DYL71" s="11"/>
      <c r="DYM71" s="11"/>
      <c r="DYN71" s="11"/>
      <c r="DYO71" s="11"/>
      <c r="DYP71" s="11"/>
      <c r="DYQ71" s="11"/>
      <c r="DYR71" s="11"/>
      <c r="DYS71" s="11"/>
      <c r="DYT71" s="11"/>
      <c r="DYU71" s="11"/>
      <c r="DYV71" s="11"/>
      <c r="DYW71" s="11"/>
      <c r="DYX71" s="11"/>
      <c r="DYY71" s="11"/>
      <c r="DYZ71" s="11"/>
      <c r="DZA71" s="11"/>
      <c r="DZB71" s="11"/>
      <c r="DZC71" s="11"/>
      <c r="DZD71" s="11"/>
      <c r="DZE71" s="11"/>
      <c r="DZF71" s="11"/>
      <c r="DZG71" s="11"/>
      <c r="DZH71" s="11"/>
      <c r="DZI71" s="11"/>
      <c r="DZJ71" s="11"/>
      <c r="DZK71" s="11"/>
      <c r="DZL71" s="11"/>
      <c r="DZM71" s="11"/>
      <c r="DZN71" s="11"/>
      <c r="DZO71" s="11"/>
      <c r="DZP71" s="11"/>
      <c r="DZQ71" s="11"/>
      <c r="DZR71" s="11"/>
      <c r="DZS71" s="11"/>
      <c r="DZT71" s="11"/>
      <c r="DZU71" s="11"/>
      <c r="DZV71" s="11"/>
      <c r="DZW71" s="11"/>
      <c r="DZX71" s="11"/>
      <c r="DZY71" s="11"/>
      <c r="DZZ71" s="11"/>
      <c r="EAA71" s="11"/>
      <c r="EAB71" s="11"/>
      <c r="EAC71" s="11"/>
      <c r="EAD71" s="11"/>
      <c r="EAE71" s="11"/>
      <c r="EAF71" s="11"/>
      <c r="EAG71" s="11"/>
      <c r="EAH71" s="11"/>
      <c r="EAI71" s="11"/>
      <c r="EAJ71" s="11"/>
      <c r="EAK71" s="11"/>
      <c r="EAL71" s="11"/>
      <c r="EAM71" s="11"/>
      <c r="EAN71" s="11"/>
      <c r="EAO71" s="11"/>
      <c r="EAP71" s="11"/>
      <c r="EAQ71" s="11"/>
      <c r="EAR71" s="11"/>
      <c r="EAS71" s="11"/>
      <c r="EAT71" s="11"/>
      <c r="EAU71" s="11"/>
      <c r="EAV71" s="11"/>
      <c r="EAW71" s="11"/>
      <c r="EAX71" s="11"/>
      <c r="EAY71" s="11"/>
      <c r="EAZ71" s="11"/>
      <c r="EBA71" s="11"/>
      <c r="EBB71" s="11"/>
      <c r="EBC71" s="11"/>
      <c r="EBD71" s="11"/>
      <c r="EBE71" s="11"/>
      <c r="EBF71" s="11"/>
      <c r="EBG71" s="11"/>
      <c r="EBH71" s="11"/>
      <c r="EBI71" s="11"/>
      <c r="EBJ71" s="11"/>
      <c r="EBK71" s="11"/>
      <c r="EBL71" s="11"/>
      <c r="EBM71" s="11"/>
      <c r="EBN71" s="11"/>
      <c r="EBO71" s="11"/>
      <c r="EBP71" s="11"/>
      <c r="EBQ71" s="11"/>
      <c r="EBR71" s="11"/>
      <c r="EBS71" s="11"/>
      <c r="EBT71" s="11"/>
      <c r="EBU71" s="11"/>
      <c r="EBV71" s="11"/>
      <c r="EBW71" s="11"/>
      <c r="EBX71" s="11"/>
      <c r="EBY71" s="11"/>
      <c r="EBZ71" s="11"/>
      <c r="ECA71" s="11"/>
      <c r="ECB71" s="11"/>
      <c r="ECC71" s="11"/>
      <c r="ECD71" s="11"/>
      <c r="ECE71" s="11"/>
      <c r="ECF71" s="11"/>
      <c r="ECG71" s="11"/>
      <c r="ECH71" s="11"/>
      <c r="ECI71" s="11"/>
      <c r="ECJ71" s="11"/>
      <c r="ECK71" s="11"/>
      <c r="ECL71" s="11"/>
      <c r="ECM71" s="11"/>
      <c r="ECN71" s="11"/>
      <c r="ECO71" s="11"/>
      <c r="ECP71" s="11"/>
      <c r="ECQ71" s="11"/>
      <c r="ECR71" s="11"/>
      <c r="ECS71" s="11"/>
      <c r="ECT71" s="11"/>
      <c r="ECU71" s="11"/>
      <c r="ECV71" s="11"/>
      <c r="ECW71" s="11"/>
      <c r="ECX71" s="11"/>
      <c r="ECY71" s="11"/>
      <c r="ECZ71" s="11"/>
      <c r="EDA71" s="11"/>
      <c r="EDB71" s="11"/>
      <c r="EDC71" s="11"/>
      <c r="EDD71" s="11"/>
      <c r="EDE71" s="11"/>
      <c r="EDF71" s="11"/>
      <c r="EDG71" s="11"/>
      <c r="EDH71" s="11"/>
      <c r="EDI71" s="11"/>
      <c r="EDJ71" s="11"/>
      <c r="EDK71" s="11"/>
      <c r="EDL71" s="11"/>
      <c r="EDM71" s="11"/>
      <c r="EDN71" s="11"/>
      <c r="EDO71" s="11"/>
      <c r="EDP71" s="11"/>
      <c r="EDQ71" s="11"/>
      <c r="EDR71" s="11"/>
      <c r="EDS71" s="11"/>
      <c r="EDT71" s="11"/>
      <c r="EDU71" s="11"/>
      <c r="EDV71" s="11"/>
      <c r="EDW71" s="11"/>
      <c r="EDX71" s="11"/>
      <c r="EDY71" s="11"/>
      <c r="EDZ71" s="11"/>
      <c r="EEA71" s="11"/>
      <c r="EEB71" s="11"/>
      <c r="EEC71" s="11"/>
      <c r="EED71" s="11"/>
      <c r="EEE71" s="11"/>
      <c r="EEF71" s="11"/>
      <c r="EEG71" s="11"/>
      <c r="EEH71" s="11"/>
      <c r="EEI71" s="11"/>
      <c r="EEJ71" s="11"/>
      <c r="EEK71" s="11"/>
      <c r="EEL71" s="11"/>
      <c r="EEM71" s="11"/>
      <c r="EEN71" s="11"/>
      <c r="EEO71" s="11"/>
      <c r="EEP71" s="11"/>
      <c r="EEQ71" s="11"/>
      <c r="EER71" s="11"/>
      <c r="EES71" s="11"/>
      <c r="EET71" s="11"/>
      <c r="EEU71" s="11"/>
      <c r="EEV71" s="11"/>
      <c r="EEW71" s="11"/>
      <c r="EEX71" s="11"/>
      <c r="EEY71" s="11"/>
      <c r="EEZ71" s="11"/>
      <c r="EFA71" s="11"/>
      <c r="EFB71" s="11"/>
      <c r="EFC71" s="11"/>
      <c r="EFD71" s="11"/>
      <c r="EFE71" s="11"/>
      <c r="EFF71" s="11"/>
      <c r="EFG71" s="11"/>
      <c r="EFH71" s="11"/>
      <c r="EFI71" s="11"/>
      <c r="EFJ71" s="11"/>
      <c r="EFK71" s="11"/>
      <c r="EFL71" s="11"/>
      <c r="EFM71" s="11"/>
      <c r="EFN71" s="11"/>
      <c r="EFO71" s="11"/>
      <c r="EFP71" s="11"/>
      <c r="EFQ71" s="11"/>
      <c r="EFR71" s="11"/>
      <c r="EFS71" s="11"/>
      <c r="EFT71" s="11"/>
      <c r="EFU71" s="11"/>
      <c r="EFV71" s="11"/>
      <c r="EFW71" s="11"/>
      <c r="EFX71" s="11"/>
      <c r="EFY71" s="11"/>
      <c r="EFZ71" s="11"/>
      <c r="EGA71" s="11"/>
      <c r="EGB71" s="11"/>
      <c r="EGC71" s="11"/>
      <c r="EGD71" s="11"/>
      <c r="EGE71" s="11"/>
      <c r="EGF71" s="11"/>
      <c r="EGG71" s="11"/>
      <c r="EGH71" s="11"/>
      <c r="EGI71" s="11"/>
      <c r="EGJ71" s="11"/>
      <c r="EGK71" s="11"/>
      <c r="EGL71" s="11"/>
      <c r="EGM71" s="11"/>
      <c r="EGN71" s="11"/>
      <c r="EGO71" s="11"/>
      <c r="EGP71" s="11"/>
      <c r="EGQ71" s="11"/>
      <c r="EGR71" s="11"/>
      <c r="EGS71" s="11"/>
      <c r="EGT71" s="11"/>
      <c r="EGU71" s="11"/>
      <c r="EGV71" s="11"/>
      <c r="EGW71" s="11"/>
      <c r="EGX71" s="11"/>
      <c r="EGY71" s="11"/>
      <c r="EGZ71" s="11"/>
      <c r="EHA71" s="11"/>
      <c r="EHB71" s="11"/>
      <c r="EHC71" s="11"/>
      <c r="EHD71" s="11"/>
      <c r="EHE71" s="11"/>
      <c r="EHF71" s="11"/>
      <c r="EHG71" s="11"/>
      <c r="EHH71" s="11"/>
      <c r="EHI71" s="11"/>
      <c r="EHJ71" s="11"/>
      <c r="EHK71" s="11"/>
      <c r="EHL71" s="11"/>
      <c r="EHM71" s="11"/>
      <c r="EHN71" s="11"/>
      <c r="EHO71" s="11"/>
      <c r="EHP71" s="11"/>
      <c r="EHQ71" s="11"/>
      <c r="EHR71" s="11"/>
      <c r="EHS71" s="11"/>
      <c r="EHT71" s="11"/>
      <c r="EHU71" s="11"/>
      <c r="EHV71" s="11"/>
      <c r="EHW71" s="11"/>
      <c r="EHX71" s="11"/>
      <c r="EHY71" s="11"/>
      <c r="EHZ71" s="11"/>
      <c r="EIA71" s="11"/>
      <c r="EIB71" s="11"/>
      <c r="EIC71" s="11"/>
      <c r="EID71" s="11"/>
      <c r="EIE71" s="11"/>
      <c r="EIF71" s="11"/>
      <c r="EIG71" s="11"/>
      <c r="EIH71" s="11"/>
      <c r="EII71" s="11"/>
      <c r="EIJ71" s="11"/>
      <c r="EIK71" s="11"/>
      <c r="EIL71" s="11"/>
      <c r="EIM71" s="11"/>
      <c r="EIN71" s="11"/>
      <c r="EIO71" s="11"/>
      <c r="EIP71" s="11"/>
      <c r="EIQ71" s="11"/>
      <c r="EIR71" s="11"/>
      <c r="EIS71" s="11"/>
      <c r="EIT71" s="11"/>
      <c r="EIU71" s="11"/>
      <c r="EIV71" s="11"/>
      <c r="EIW71" s="11"/>
      <c r="EIX71" s="11"/>
      <c r="EIY71" s="11"/>
      <c r="EIZ71" s="11"/>
      <c r="EJA71" s="11"/>
      <c r="EJB71" s="11"/>
      <c r="EJC71" s="11"/>
      <c r="EJD71" s="11"/>
      <c r="EJE71" s="11"/>
      <c r="EJF71" s="11"/>
      <c r="EJG71" s="11"/>
      <c r="EJH71" s="11"/>
      <c r="EJI71" s="11"/>
      <c r="EJJ71" s="11"/>
      <c r="EJK71" s="11"/>
      <c r="EJL71" s="11"/>
      <c r="EJM71" s="11"/>
      <c r="EJN71" s="11"/>
      <c r="EJO71" s="11"/>
      <c r="EJP71" s="11"/>
      <c r="EJQ71" s="11"/>
      <c r="EJR71" s="11"/>
      <c r="EJS71" s="11"/>
      <c r="EJT71" s="11"/>
      <c r="EJU71" s="11"/>
      <c r="EJV71" s="11"/>
      <c r="EJW71" s="11"/>
      <c r="EJX71" s="11"/>
      <c r="EJY71" s="11"/>
      <c r="EJZ71" s="11"/>
      <c r="EKA71" s="11"/>
      <c r="EKB71" s="11"/>
      <c r="EKC71" s="11"/>
      <c r="EKD71" s="11"/>
      <c r="EKE71" s="11"/>
      <c r="EKF71" s="11"/>
      <c r="EKG71" s="11"/>
      <c r="EKH71" s="11"/>
      <c r="EKI71" s="11"/>
      <c r="EKJ71" s="11"/>
      <c r="EKK71" s="11"/>
      <c r="EKL71" s="11"/>
      <c r="EKM71" s="11"/>
      <c r="EKN71" s="11"/>
      <c r="EKO71" s="11"/>
      <c r="EKP71" s="11"/>
      <c r="EKQ71" s="11"/>
      <c r="EKR71" s="11"/>
      <c r="EKS71" s="11"/>
      <c r="EKT71" s="11"/>
      <c r="EKU71" s="11"/>
      <c r="EKV71" s="11"/>
      <c r="EKW71" s="11"/>
      <c r="EKX71" s="11"/>
      <c r="EKY71" s="11"/>
      <c r="EKZ71" s="11"/>
      <c r="ELA71" s="11"/>
      <c r="ELB71" s="11"/>
      <c r="ELC71" s="11"/>
      <c r="ELD71" s="11"/>
      <c r="ELE71" s="11"/>
      <c r="ELF71" s="11"/>
      <c r="ELG71" s="11"/>
      <c r="ELH71" s="11"/>
      <c r="ELI71" s="11"/>
      <c r="ELJ71" s="11"/>
      <c r="ELK71" s="11"/>
      <c r="ELL71" s="11"/>
      <c r="ELM71" s="11"/>
      <c r="ELN71" s="11"/>
      <c r="ELO71" s="11"/>
      <c r="ELP71" s="11"/>
      <c r="ELQ71" s="11"/>
      <c r="ELR71" s="11"/>
      <c r="ELS71" s="11"/>
      <c r="ELT71" s="11"/>
      <c r="ELU71" s="11"/>
      <c r="ELV71" s="11"/>
      <c r="ELW71" s="11"/>
      <c r="ELX71" s="11"/>
      <c r="ELY71" s="11"/>
      <c r="ELZ71" s="11"/>
      <c r="EMA71" s="11"/>
      <c r="EMB71" s="11"/>
      <c r="EMC71" s="11"/>
      <c r="EMD71" s="11"/>
      <c r="EME71" s="11"/>
      <c r="EMF71" s="11"/>
      <c r="EMG71" s="11"/>
      <c r="EMH71" s="11"/>
      <c r="EMI71" s="11"/>
      <c r="EMJ71" s="11"/>
      <c r="EMK71" s="11"/>
      <c r="EML71" s="11"/>
      <c r="EMM71" s="11"/>
      <c r="EMN71" s="11"/>
      <c r="EMO71" s="11"/>
      <c r="EMP71" s="11"/>
      <c r="EMQ71" s="11"/>
      <c r="EMR71" s="11"/>
      <c r="EMS71" s="11"/>
      <c r="EMT71" s="11"/>
      <c r="EMU71" s="11"/>
      <c r="EMV71" s="11"/>
      <c r="EMW71" s="11"/>
      <c r="EMX71" s="11"/>
      <c r="EMY71" s="11"/>
      <c r="EMZ71" s="11"/>
      <c r="ENA71" s="11"/>
      <c r="ENB71" s="11"/>
      <c r="ENC71" s="11"/>
      <c r="END71" s="11"/>
      <c r="ENE71" s="11"/>
      <c r="ENF71" s="11"/>
      <c r="ENG71" s="11"/>
      <c r="ENH71" s="11"/>
      <c r="ENI71" s="11"/>
      <c r="ENJ71" s="11"/>
      <c r="ENK71" s="11"/>
      <c r="ENL71" s="11"/>
      <c r="ENM71" s="11"/>
      <c r="ENN71" s="11"/>
      <c r="ENO71" s="11"/>
      <c r="ENP71" s="11"/>
      <c r="ENQ71" s="11"/>
      <c r="ENR71" s="11"/>
      <c r="ENS71" s="11"/>
      <c r="ENT71" s="11"/>
      <c r="ENU71" s="11"/>
      <c r="ENV71" s="11"/>
      <c r="ENW71" s="11"/>
      <c r="ENX71" s="11"/>
      <c r="ENY71" s="11"/>
      <c r="ENZ71" s="11"/>
      <c r="EOA71" s="11"/>
      <c r="EOB71" s="11"/>
      <c r="EOC71" s="11"/>
      <c r="EOD71" s="11"/>
      <c r="EOE71" s="11"/>
      <c r="EOF71" s="11"/>
      <c r="EOG71" s="11"/>
      <c r="EOH71" s="11"/>
      <c r="EOI71" s="11"/>
      <c r="EOJ71" s="11"/>
      <c r="EOK71" s="11"/>
      <c r="EOL71" s="11"/>
      <c r="EOM71" s="11"/>
      <c r="EON71" s="11"/>
      <c r="EOO71" s="11"/>
      <c r="EOP71" s="11"/>
      <c r="EOQ71" s="11"/>
      <c r="EOR71" s="11"/>
      <c r="EOS71" s="11"/>
      <c r="EOT71" s="11"/>
      <c r="EOU71" s="11"/>
      <c r="EOV71" s="11"/>
      <c r="EOW71" s="11"/>
      <c r="EOX71" s="11"/>
      <c r="EOY71" s="11"/>
      <c r="EOZ71" s="11"/>
      <c r="EPA71" s="11"/>
      <c r="EPB71" s="11"/>
      <c r="EPC71" s="11"/>
      <c r="EPD71" s="11"/>
      <c r="EPE71" s="11"/>
      <c r="EPF71" s="11"/>
      <c r="EPG71" s="11"/>
      <c r="EPH71" s="11"/>
      <c r="EPI71" s="11"/>
      <c r="EPJ71" s="11"/>
      <c r="EPK71" s="11"/>
      <c r="EPL71" s="11"/>
      <c r="EPM71" s="11"/>
      <c r="EPN71" s="11"/>
      <c r="EPO71" s="11"/>
      <c r="EPP71" s="11"/>
      <c r="EPQ71" s="11"/>
      <c r="EPR71" s="11"/>
      <c r="EPS71" s="11"/>
      <c r="EPT71" s="11"/>
      <c r="EPU71" s="11"/>
      <c r="EPV71" s="11"/>
      <c r="EPW71" s="11"/>
      <c r="EPX71" s="11"/>
      <c r="EPY71" s="11"/>
      <c r="EPZ71" s="11"/>
      <c r="EQA71" s="11"/>
      <c r="EQB71" s="11"/>
      <c r="EQC71" s="11"/>
      <c r="EQD71" s="11"/>
      <c r="EQE71" s="11"/>
      <c r="EQF71" s="11"/>
      <c r="EQG71" s="11"/>
      <c r="EQH71" s="11"/>
      <c r="EQI71" s="11"/>
      <c r="EQJ71" s="11"/>
      <c r="EQK71" s="11"/>
      <c r="EQL71" s="11"/>
      <c r="EQM71" s="11"/>
      <c r="EQN71" s="11"/>
      <c r="EQO71" s="11"/>
      <c r="EQP71" s="11"/>
      <c r="EQQ71" s="11"/>
      <c r="EQR71" s="11"/>
      <c r="EQS71" s="11"/>
      <c r="EQT71" s="11"/>
      <c r="EQU71" s="11"/>
      <c r="EQV71" s="11"/>
      <c r="EQW71" s="11"/>
      <c r="EQX71" s="11"/>
      <c r="EQY71" s="11"/>
      <c r="EQZ71" s="11"/>
      <c r="ERA71" s="11"/>
      <c r="ERB71" s="11"/>
      <c r="ERC71" s="11"/>
      <c r="ERD71" s="11"/>
      <c r="ERE71" s="11"/>
      <c r="ERF71" s="11"/>
      <c r="ERG71" s="11"/>
      <c r="ERH71" s="11"/>
      <c r="ERI71" s="11"/>
      <c r="ERJ71" s="11"/>
      <c r="ERK71" s="11"/>
      <c r="ERL71" s="11"/>
      <c r="ERM71" s="11"/>
      <c r="ERN71" s="11"/>
      <c r="ERO71" s="11"/>
      <c r="ERP71" s="11"/>
      <c r="ERQ71" s="11"/>
      <c r="ERR71" s="11"/>
      <c r="ERS71" s="11"/>
      <c r="ERT71" s="11"/>
      <c r="ERU71" s="11"/>
      <c r="ERV71" s="11"/>
      <c r="ERW71" s="11"/>
      <c r="ERX71" s="11"/>
      <c r="ERY71" s="11"/>
      <c r="ERZ71" s="11"/>
      <c r="ESA71" s="11"/>
      <c r="ESB71" s="11"/>
      <c r="ESC71" s="11"/>
      <c r="ESD71" s="11"/>
      <c r="ESE71" s="11"/>
      <c r="ESF71" s="11"/>
      <c r="ESG71" s="11"/>
      <c r="ESH71" s="11"/>
      <c r="ESI71" s="11"/>
      <c r="ESJ71" s="11"/>
      <c r="ESK71" s="11"/>
      <c r="ESL71" s="11"/>
      <c r="ESM71" s="11"/>
      <c r="ESN71" s="11"/>
      <c r="ESO71" s="11"/>
      <c r="ESP71" s="11"/>
      <c r="ESQ71" s="11"/>
      <c r="ESR71" s="11"/>
      <c r="ESS71" s="11"/>
      <c r="EST71" s="11"/>
      <c r="ESU71" s="11"/>
      <c r="ESV71" s="11"/>
      <c r="ESW71" s="11"/>
      <c r="ESX71" s="11"/>
      <c r="ESY71" s="11"/>
      <c r="ESZ71" s="11"/>
      <c r="ETA71" s="11"/>
      <c r="ETB71" s="11"/>
      <c r="ETC71" s="11"/>
      <c r="ETD71" s="11"/>
      <c r="ETE71" s="11"/>
      <c r="ETF71" s="11"/>
      <c r="ETG71" s="11"/>
      <c r="ETH71" s="11"/>
      <c r="ETI71" s="11"/>
      <c r="ETJ71" s="11"/>
      <c r="ETK71" s="11"/>
      <c r="ETL71" s="11"/>
      <c r="ETM71" s="11"/>
      <c r="ETN71" s="11"/>
      <c r="ETO71" s="11"/>
      <c r="ETP71" s="11"/>
      <c r="ETQ71" s="11"/>
      <c r="ETR71" s="11"/>
      <c r="ETS71" s="11"/>
      <c r="ETT71" s="11"/>
      <c r="ETU71" s="11"/>
      <c r="ETV71" s="11"/>
      <c r="ETW71" s="11"/>
      <c r="ETX71" s="11"/>
      <c r="ETY71" s="11"/>
      <c r="ETZ71" s="11"/>
      <c r="EUA71" s="11"/>
      <c r="EUB71" s="11"/>
      <c r="EUC71" s="11"/>
      <c r="EUD71" s="11"/>
      <c r="EUE71" s="11"/>
      <c r="EUF71" s="11"/>
      <c r="EUG71" s="11"/>
      <c r="EUH71" s="11"/>
      <c r="EUI71" s="11"/>
      <c r="EUJ71" s="11"/>
      <c r="EUK71" s="11"/>
      <c r="EUL71" s="11"/>
      <c r="EUM71" s="11"/>
      <c r="EUN71" s="11"/>
      <c r="EUO71" s="11"/>
      <c r="EUP71" s="11"/>
      <c r="EUQ71" s="11"/>
      <c r="EUR71" s="11"/>
      <c r="EUS71" s="11"/>
      <c r="EUT71" s="11"/>
      <c r="EUU71" s="11"/>
      <c r="EUV71" s="11"/>
      <c r="EUW71" s="11"/>
      <c r="EUX71" s="11"/>
      <c r="EUY71" s="11"/>
      <c r="EUZ71" s="11"/>
      <c r="EVA71" s="11"/>
      <c r="EVB71" s="11"/>
      <c r="EVC71" s="11"/>
      <c r="EVD71" s="11"/>
      <c r="EVE71" s="11"/>
      <c r="EVF71" s="11"/>
      <c r="EVG71" s="11"/>
      <c r="EVH71" s="11"/>
      <c r="EVI71" s="11"/>
      <c r="EVJ71" s="11"/>
      <c r="EVK71" s="11"/>
      <c r="EVL71" s="11"/>
      <c r="EVM71" s="11"/>
      <c r="EVN71" s="11"/>
      <c r="EVO71" s="11"/>
      <c r="EVP71" s="11"/>
      <c r="EVQ71" s="11"/>
      <c r="EVR71" s="11"/>
      <c r="EVS71" s="11"/>
      <c r="EVT71" s="11"/>
      <c r="EVU71" s="11"/>
      <c r="EVV71" s="11"/>
      <c r="EVW71" s="11"/>
      <c r="EVX71" s="11"/>
      <c r="EVY71" s="11"/>
      <c r="EVZ71" s="11"/>
      <c r="EWA71" s="11"/>
      <c r="EWB71" s="11"/>
      <c r="EWC71" s="11"/>
      <c r="EWD71" s="11"/>
      <c r="EWE71" s="11"/>
      <c r="EWF71" s="11"/>
      <c r="EWG71" s="11"/>
      <c r="EWH71" s="11"/>
      <c r="EWI71" s="11"/>
      <c r="EWJ71" s="11"/>
      <c r="EWK71" s="11"/>
      <c r="EWL71" s="11"/>
      <c r="EWM71" s="11"/>
      <c r="EWN71" s="11"/>
      <c r="EWO71" s="11"/>
      <c r="EWP71" s="11"/>
      <c r="EWQ71" s="11"/>
      <c r="EWR71" s="11"/>
      <c r="EWS71" s="11"/>
      <c r="EWT71" s="11"/>
      <c r="EWU71" s="11"/>
      <c r="EWV71" s="11"/>
      <c r="EWW71" s="11"/>
      <c r="EWX71" s="11"/>
      <c r="EWY71" s="11"/>
      <c r="EWZ71" s="11"/>
      <c r="EXA71" s="11"/>
      <c r="EXB71" s="11"/>
      <c r="EXC71" s="11"/>
      <c r="EXD71" s="11"/>
      <c r="EXE71" s="11"/>
      <c r="EXF71" s="11"/>
      <c r="EXG71" s="11"/>
      <c r="EXH71" s="11"/>
      <c r="EXI71" s="11"/>
      <c r="EXJ71" s="11"/>
      <c r="EXK71" s="11"/>
      <c r="EXL71" s="11"/>
      <c r="EXM71" s="11"/>
      <c r="EXN71" s="11"/>
      <c r="EXO71" s="11"/>
      <c r="EXP71" s="11"/>
      <c r="EXQ71" s="11"/>
      <c r="EXR71" s="11"/>
      <c r="EXS71" s="11"/>
      <c r="EXT71" s="11"/>
      <c r="EXU71" s="11"/>
      <c r="EXV71" s="11"/>
      <c r="EXW71" s="11"/>
      <c r="EXX71" s="11"/>
      <c r="EXY71" s="11"/>
      <c r="EXZ71" s="11"/>
      <c r="EYA71" s="11"/>
      <c r="EYB71" s="11"/>
      <c r="EYC71" s="11"/>
      <c r="EYD71" s="11"/>
      <c r="EYE71" s="11"/>
      <c r="EYF71" s="11"/>
      <c r="EYG71" s="11"/>
      <c r="EYH71" s="11"/>
      <c r="EYI71" s="11"/>
      <c r="EYJ71" s="11"/>
      <c r="EYK71" s="11"/>
      <c r="EYL71" s="11"/>
      <c r="EYM71" s="11"/>
      <c r="EYN71" s="11"/>
      <c r="EYO71" s="11"/>
      <c r="EYP71" s="11"/>
      <c r="EYQ71" s="11"/>
      <c r="EYR71" s="11"/>
      <c r="EYS71" s="11"/>
      <c r="EYT71" s="11"/>
      <c r="EYU71" s="11"/>
      <c r="EYV71" s="11"/>
      <c r="EYW71" s="11"/>
      <c r="EYX71" s="11"/>
      <c r="EYY71" s="11"/>
      <c r="EYZ71" s="11"/>
      <c r="EZA71" s="11"/>
      <c r="EZB71" s="11"/>
      <c r="EZC71" s="11"/>
      <c r="EZD71" s="11"/>
      <c r="EZE71" s="11"/>
      <c r="EZF71" s="11"/>
      <c r="EZG71" s="11"/>
      <c r="EZH71" s="11"/>
      <c r="EZI71" s="11"/>
      <c r="EZJ71" s="11"/>
      <c r="EZK71" s="11"/>
      <c r="EZL71" s="11"/>
      <c r="EZM71" s="11"/>
      <c r="EZN71" s="11"/>
      <c r="EZO71" s="11"/>
      <c r="EZP71" s="11"/>
      <c r="EZQ71" s="11"/>
      <c r="EZR71" s="11"/>
      <c r="EZS71" s="11"/>
      <c r="EZT71" s="11"/>
      <c r="EZU71" s="11"/>
      <c r="EZV71" s="11"/>
      <c r="EZW71" s="11"/>
      <c r="EZX71" s="11"/>
      <c r="EZY71" s="11"/>
      <c r="EZZ71" s="11"/>
      <c r="FAA71" s="11"/>
      <c r="FAB71" s="11"/>
      <c r="FAC71" s="11"/>
      <c r="FAD71" s="11"/>
      <c r="FAE71" s="11"/>
      <c r="FAF71" s="11"/>
      <c r="FAG71" s="11"/>
      <c r="FAH71" s="11"/>
      <c r="FAI71" s="11"/>
      <c r="FAJ71" s="11"/>
      <c r="FAK71" s="11"/>
      <c r="FAL71" s="11"/>
      <c r="FAM71" s="11"/>
      <c r="FAN71" s="11"/>
      <c r="FAO71" s="11"/>
      <c r="FAP71" s="11"/>
      <c r="FAQ71" s="11"/>
      <c r="FAR71" s="11"/>
      <c r="FAS71" s="11"/>
      <c r="FAT71" s="11"/>
      <c r="FAU71" s="11"/>
      <c r="FAV71" s="11"/>
      <c r="FAW71" s="11"/>
      <c r="FAX71" s="11"/>
      <c r="FAY71" s="11"/>
      <c r="FAZ71" s="11"/>
      <c r="FBA71" s="11"/>
      <c r="FBB71" s="11"/>
      <c r="FBC71" s="11"/>
      <c r="FBD71" s="11"/>
      <c r="FBE71" s="11"/>
      <c r="FBF71" s="11"/>
      <c r="FBG71" s="11"/>
      <c r="FBH71" s="11"/>
      <c r="FBI71" s="11"/>
      <c r="FBJ71" s="11"/>
      <c r="FBK71" s="11"/>
      <c r="FBL71" s="11"/>
      <c r="FBM71" s="11"/>
      <c r="FBN71" s="11"/>
      <c r="FBO71" s="11"/>
      <c r="FBP71" s="11"/>
      <c r="FBQ71" s="11"/>
      <c r="FBR71" s="11"/>
      <c r="FBS71" s="11"/>
      <c r="FBT71" s="11"/>
      <c r="FBU71" s="11"/>
      <c r="FBV71" s="11"/>
      <c r="FBW71" s="11"/>
      <c r="FBX71" s="11"/>
      <c r="FBY71" s="11"/>
      <c r="FBZ71" s="11"/>
      <c r="FCA71" s="11"/>
      <c r="FCB71" s="11"/>
      <c r="FCC71" s="11"/>
      <c r="FCD71" s="11"/>
      <c r="FCE71" s="11"/>
      <c r="FCF71" s="11"/>
      <c r="FCG71" s="11"/>
      <c r="FCH71" s="11"/>
      <c r="FCI71" s="11"/>
      <c r="FCJ71" s="11"/>
      <c r="FCK71" s="11"/>
      <c r="FCL71" s="11"/>
      <c r="FCM71" s="11"/>
      <c r="FCN71" s="11"/>
      <c r="FCO71" s="11"/>
      <c r="FCP71" s="11"/>
      <c r="FCQ71" s="11"/>
      <c r="FCR71" s="11"/>
      <c r="FCS71" s="11"/>
      <c r="FCT71" s="11"/>
      <c r="FCU71" s="11"/>
      <c r="FCV71" s="11"/>
      <c r="FCW71" s="11"/>
      <c r="FCX71" s="11"/>
      <c r="FCY71" s="11"/>
      <c r="FCZ71" s="11"/>
      <c r="FDA71" s="11"/>
      <c r="FDB71" s="11"/>
      <c r="FDC71" s="11"/>
      <c r="FDD71" s="11"/>
      <c r="FDE71" s="11"/>
      <c r="FDF71" s="11"/>
      <c r="FDG71" s="11"/>
      <c r="FDH71" s="11"/>
      <c r="FDI71" s="11"/>
      <c r="FDJ71" s="11"/>
      <c r="FDK71" s="11"/>
      <c r="FDL71" s="11"/>
      <c r="FDM71" s="11"/>
      <c r="FDN71" s="11"/>
      <c r="FDO71" s="11"/>
      <c r="FDP71" s="11"/>
      <c r="FDQ71" s="11"/>
      <c r="FDR71" s="11"/>
      <c r="FDS71" s="11"/>
      <c r="FDT71" s="11"/>
      <c r="FDU71" s="11"/>
      <c r="FDV71" s="11"/>
      <c r="FDW71" s="11"/>
      <c r="FDX71" s="11"/>
      <c r="FDY71" s="11"/>
      <c r="FDZ71" s="11"/>
      <c r="FEA71" s="11"/>
      <c r="FEB71" s="11"/>
      <c r="FEC71" s="11"/>
      <c r="FED71" s="11"/>
      <c r="FEE71" s="11"/>
      <c r="FEF71" s="11"/>
      <c r="FEG71" s="11"/>
      <c r="FEH71" s="11"/>
      <c r="FEI71" s="11"/>
      <c r="FEJ71" s="11"/>
      <c r="FEK71" s="11"/>
      <c r="FEL71" s="11"/>
      <c r="FEM71" s="11"/>
      <c r="FEN71" s="11"/>
      <c r="FEO71" s="11"/>
      <c r="FEP71" s="11"/>
      <c r="FEQ71" s="11"/>
      <c r="FER71" s="11"/>
      <c r="FES71" s="11"/>
      <c r="FET71" s="11"/>
      <c r="FEU71" s="11"/>
      <c r="FEV71" s="11"/>
      <c r="FEW71" s="11"/>
      <c r="FEX71" s="11"/>
      <c r="FEY71" s="11"/>
      <c r="FEZ71" s="11"/>
      <c r="FFA71" s="11"/>
      <c r="FFB71" s="11"/>
      <c r="FFC71" s="11"/>
      <c r="FFD71" s="11"/>
      <c r="FFE71" s="11"/>
      <c r="FFF71" s="11"/>
      <c r="FFG71" s="11"/>
      <c r="FFH71" s="11"/>
      <c r="FFI71" s="11"/>
      <c r="FFJ71" s="11"/>
      <c r="FFK71" s="11"/>
      <c r="FFL71" s="11"/>
      <c r="FFM71" s="11"/>
      <c r="FFN71" s="11"/>
      <c r="FFO71" s="11"/>
      <c r="FFP71" s="11"/>
      <c r="FFQ71" s="11"/>
      <c r="FFR71" s="11"/>
      <c r="FFS71" s="11"/>
      <c r="FFT71" s="11"/>
      <c r="FFU71" s="11"/>
      <c r="FFV71" s="11"/>
      <c r="FFW71" s="11"/>
      <c r="FFX71" s="11"/>
      <c r="FFY71" s="11"/>
      <c r="FFZ71" s="11"/>
      <c r="FGA71" s="11"/>
      <c r="FGB71" s="11"/>
      <c r="FGC71" s="11"/>
      <c r="FGD71" s="11"/>
      <c r="FGE71" s="11"/>
      <c r="FGF71" s="11"/>
      <c r="FGG71" s="11"/>
      <c r="FGH71" s="11"/>
      <c r="FGI71" s="11"/>
      <c r="FGJ71" s="11"/>
      <c r="FGK71" s="11"/>
      <c r="FGL71" s="11"/>
      <c r="FGM71" s="11"/>
      <c r="FGN71" s="11"/>
      <c r="FGO71" s="11"/>
      <c r="FGP71" s="11"/>
      <c r="FGQ71" s="11"/>
      <c r="FGR71" s="11"/>
      <c r="FGS71" s="11"/>
      <c r="FGT71" s="11"/>
      <c r="FGU71" s="11"/>
      <c r="FGV71" s="11"/>
      <c r="FGW71" s="11"/>
      <c r="FGX71" s="11"/>
      <c r="FGY71" s="11"/>
      <c r="FGZ71" s="11"/>
      <c r="FHA71" s="11"/>
      <c r="FHB71" s="11"/>
      <c r="FHC71" s="11"/>
      <c r="FHD71" s="11"/>
      <c r="FHE71" s="11"/>
      <c r="FHF71" s="11"/>
      <c r="FHG71" s="11"/>
      <c r="FHH71" s="11"/>
      <c r="FHI71" s="11"/>
      <c r="FHJ71" s="11"/>
      <c r="FHK71" s="11"/>
      <c r="FHL71" s="11"/>
      <c r="FHM71" s="11"/>
      <c r="FHN71" s="11"/>
      <c r="FHO71" s="11"/>
      <c r="FHP71" s="11"/>
      <c r="FHQ71" s="11"/>
      <c r="FHR71" s="11"/>
      <c r="FHS71" s="11"/>
      <c r="FHT71" s="11"/>
      <c r="FHU71" s="11"/>
      <c r="FHV71" s="11"/>
      <c r="FHW71" s="11"/>
      <c r="FHX71" s="11"/>
      <c r="FHY71" s="11"/>
      <c r="FHZ71" s="11"/>
      <c r="FIA71" s="11"/>
      <c r="FIB71" s="11"/>
      <c r="FIC71" s="11"/>
      <c r="FID71" s="11"/>
      <c r="FIE71" s="11"/>
      <c r="FIF71" s="11"/>
      <c r="FIG71" s="11"/>
      <c r="FIH71" s="11"/>
      <c r="FII71" s="11"/>
      <c r="FIJ71" s="11"/>
      <c r="FIK71" s="11"/>
      <c r="FIL71" s="11"/>
      <c r="FIM71" s="11"/>
      <c r="FIN71" s="11"/>
      <c r="FIO71" s="11"/>
      <c r="FIP71" s="11"/>
      <c r="FIQ71" s="11"/>
      <c r="FIR71" s="11"/>
      <c r="FIS71" s="11"/>
      <c r="FIT71" s="11"/>
      <c r="FIU71" s="11"/>
      <c r="FIV71" s="11"/>
      <c r="FIW71" s="11"/>
      <c r="FIX71" s="11"/>
      <c r="FIY71" s="11"/>
      <c r="FIZ71" s="11"/>
      <c r="FJA71" s="11"/>
      <c r="FJB71" s="11"/>
      <c r="FJC71" s="11"/>
      <c r="FJD71" s="11"/>
      <c r="FJE71" s="11"/>
      <c r="FJF71" s="11"/>
      <c r="FJG71" s="11"/>
      <c r="FJH71" s="11"/>
      <c r="FJI71" s="11"/>
      <c r="FJJ71" s="11"/>
      <c r="FJK71" s="11"/>
      <c r="FJL71" s="11"/>
      <c r="FJM71" s="11"/>
      <c r="FJN71" s="11"/>
      <c r="FJO71" s="11"/>
      <c r="FJP71" s="11"/>
      <c r="FJQ71" s="11"/>
      <c r="FJR71" s="11"/>
      <c r="FJS71" s="11"/>
      <c r="FJT71" s="11"/>
      <c r="FJU71" s="11"/>
      <c r="FJV71" s="11"/>
      <c r="FJW71" s="11"/>
      <c r="FJX71" s="11"/>
      <c r="FJY71" s="11"/>
      <c r="FJZ71" s="11"/>
      <c r="FKA71" s="11"/>
      <c r="FKB71" s="11"/>
      <c r="FKC71" s="11"/>
      <c r="FKD71" s="11"/>
      <c r="FKE71" s="11"/>
      <c r="FKF71" s="11"/>
      <c r="FKG71" s="11"/>
      <c r="FKH71" s="11"/>
      <c r="FKI71" s="11"/>
      <c r="FKJ71" s="11"/>
      <c r="FKK71" s="11"/>
      <c r="FKL71" s="11"/>
      <c r="FKM71" s="11"/>
      <c r="FKN71" s="11"/>
      <c r="FKO71" s="11"/>
      <c r="FKP71" s="11"/>
      <c r="FKQ71" s="11"/>
      <c r="FKR71" s="11"/>
      <c r="FKS71" s="11"/>
      <c r="FKT71" s="11"/>
      <c r="FKU71" s="11"/>
      <c r="FKV71" s="11"/>
      <c r="FKW71" s="11"/>
      <c r="FKX71" s="11"/>
      <c r="FKY71" s="11"/>
      <c r="FKZ71" s="11"/>
      <c r="FLA71" s="11"/>
      <c r="FLB71" s="11"/>
      <c r="FLC71" s="11"/>
      <c r="FLD71" s="11"/>
      <c r="FLE71" s="11"/>
      <c r="FLF71" s="11"/>
      <c r="FLG71" s="11"/>
      <c r="FLH71" s="11"/>
      <c r="FLI71" s="11"/>
      <c r="FLJ71" s="11"/>
      <c r="FLK71" s="11"/>
      <c r="FLL71" s="11"/>
      <c r="FLM71" s="11"/>
      <c r="FLN71" s="11"/>
      <c r="FLO71" s="11"/>
      <c r="FLP71" s="11"/>
      <c r="FLQ71" s="11"/>
      <c r="FLR71" s="11"/>
      <c r="FLS71" s="11"/>
      <c r="FLT71" s="11"/>
      <c r="FLU71" s="11"/>
      <c r="FLV71" s="11"/>
      <c r="FLW71" s="11"/>
      <c r="FLX71" s="11"/>
      <c r="FLY71" s="11"/>
      <c r="FLZ71" s="11"/>
      <c r="FMA71" s="11"/>
      <c r="FMB71" s="11"/>
      <c r="FMC71" s="11"/>
      <c r="FMD71" s="11"/>
      <c r="FME71" s="11"/>
      <c r="FMF71" s="11"/>
      <c r="FMG71" s="11"/>
      <c r="FMH71" s="11"/>
      <c r="FMI71" s="11"/>
      <c r="FMJ71" s="11"/>
      <c r="FMK71" s="11"/>
      <c r="FML71" s="11"/>
      <c r="FMM71" s="11"/>
      <c r="FMN71" s="11"/>
      <c r="FMO71" s="11"/>
      <c r="FMP71" s="11"/>
      <c r="FMQ71" s="11"/>
      <c r="FMR71" s="11"/>
      <c r="FMS71" s="11"/>
      <c r="FMT71" s="11"/>
      <c r="FMU71" s="11"/>
      <c r="FMV71" s="11"/>
      <c r="FMW71" s="11"/>
      <c r="FMX71" s="11"/>
      <c r="FMY71" s="11"/>
      <c r="FMZ71" s="11"/>
      <c r="FNA71" s="11"/>
      <c r="FNB71" s="11"/>
      <c r="FNC71" s="11"/>
      <c r="FND71" s="11"/>
      <c r="FNE71" s="11"/>
      <c r="FNF71" s="11"/>
      <c r="FNG71" s="11"/>
      <c r="FNH71" s="11"/>
      <c r="FNI71" s="11"/>
      <c r="FNJ71" s="11"/>
      <c r="FNK71" s="11"/>
      <c r="FNL71" s="11"/>
      <c r="FNM71" s="11"/>
      <c r="FNN71" s="11"/>
      <c r="FNO71" s="11"/>
      <c r="FNP71" s="11"/>
      <c r="FNQ71" s="11"/>
      <c r="FNR71" s="11"/>
      <c r="FNS71" s="11"/>
      <c r="FNT71" s="11"/>
      <c r="FNU71" s="11"/>
      <c r="FNV71" s="11"/>
      <c r="FNW71" s="11"/>
      <c r="FNX71" s="11"/>
      <c r="FNY71" s="11"/>
      <c r="FNZ71" s="11"/>
      <c r="FOA71" s="11"/>
      <c r="FOB71" s="11"/>
      <c r="FOC71" s="11"/>
      <c r="FOD71" s="11"/>
      <c r="FOE71" s="11"/>
      <c r="FOF71" s="11"/>
      <c r="FOG71" s="11"/>
      <c r="FOH71" s="11"/>
      <c r="FOI71" s="11"/>
      <c r="FOJ71" s="11"/>
      <c r="FOK71" s="11"/>
      <c r="FOL71" s="11"/>
      <c r="FOM71" s="11"/>
      <c r="FON71" s="11"/>
      <c r="FOO71" s="11"/>
      <c r="FOP71" s="11"/>
      <c r="FOQ71" s="11"/>
      <c r="FOR71" s="11"/>
      <c r="FOS71" s="11"/>
      <c r="FOT71" s="11"/>
      <c r="FOU71" s="11"/>
      <c r="FOV71" s="11"/>
      <c r="FOW71" s="11"/>
      <c r="FOX71" s="11"/>
      <c r="FOY71" s="11"/>
      <c r="FOZ71" s="11"/>
      <c r="FPA71" s="11"/>
      <c r="FPB71" s="11"/>
      <c r="FPC71" s="11"/>
      <c r="FPD71" s="11"/>
      <c r="FPE71" s="11"/>
      <c r="FPF71" s="11"/>
      <c r="FPG71" s="11"/>
      <c r="FPH71" s="11"/>
      <c r="FPI71" s="11"/>
      <c r="FPJ71" s="11"/>
      <c r="FPK71" s="11"/>
      <c r="FPL71" s="11"/>
      <c r="FPM71" s="11"/>
      <c r="FPN71" s="11"/>
      <c r="FPO71" s="11"/>
      <c r="FPP71" s="11"/>
      <c r="FPQ71" s="11"/>
      <c r="FPR71" s="11"/>
      <c r="FPS71" s="11"/>
      <c r="FPT71" s="11"/>
      <c r="FPU71" s="11"/>
      <c r="FPV71" s="11"/>
      <c r="FPW71" s="11"/>
      <c r="FPX71" s="11"/>
      <c r="FPY71" s="11"/>
      <c r="FPZ71" s="11"/>
      <c r="FQA71" s="11"/>
      <c r="FQB71" s="11"/>
      <c r="FQC71" s="11"/>
      <c r="FQD71" s="11"/>
      <c r="FQE71" s="11"/>
      <c r="FQF71" s="11"/>
      <c r="FQG71" s="11"/>
      <c r="FQH71" s="11"/>
      <c r="FQI71" s="11"/>
      <c r="FQJ71" s="11"/>
      <c r="FQK71" s="11"/>
      <c r="FQL71" s="11"/>
      <c r="FQM71" s="11"/>
      <c r="FQN71" s="11"/>
      <c r="FQO71" s="11"/>
      <c r="FQP71" s="11"/>
      <c r="FQQ71" s="11"/>
      <c r="FQR71" s="11"/>
      <c r="FQS71" s="11"/>
      <c r="FQT71" s="11"/>
      <c r="FQU71" s="11"/>
      <c r="FQV71" s="11"/>
      <c r="FQW71" s="11"/>
      <c r="FQX71" s="11"/>
      <c r="FQY71" s="11"/>
      <c r="FQZ71" s="11"/>
      <c r="FRA71" s="11"/>
      <c r="FRB71" s="11"/>
      <c r="FRC71" s="11"/>
      <c r="FRD71" s="11"/>
      <c r="FRE71" s="11"/>
      <c r="FRF71" s="11"/>
      <c r="FRG71" s="11"/>
      <c r="FRH71" s="11"/>
      <c r="FRI71" s="11"/>
      <c r="FRJ71" s="11"/>
      <c r="FRK71" s="11"/>
      <c r="FRL71" s="11"/>
      <c r="FRM71" s="11"/>
      <c r="FRN71" s="11"/>
      <c r="FRO71" s="11"/>
      <c r="FRP71" s="11"/>
      <c r="FRQ71" s="11"/>
      <c r="FRR71" s="11"/>
      <c r="FRS71" s="11"/>
      <c r="FRT71" s="11"/>
      <c r="FRU71" s="11"/>
      <c r="FRV71" s="11"/>
      <c r="FRW71" s="11"/>
      <c r="FRX71" s="11"/>
      <c r="FRY71" s="11"/>
      <c r="FRZ71" s="11"/>
      <c r="FSA71" s="11"/>
      <c r="FSB71" s="11"/>
      <c r="FSC71" s="11"/>
      <c r="FSD71" s="11"/>
      <c r="FSE71" s="11"/>
      <c r="FSF71" s="11"/>
      <c r="FSG71" s="11"/>
      <c r="FSH71" s="11"/>
      <c r="FSI71" s="11"/>
      <c r="FSJ71" s="11"/>
      <c r="FSK71" s="11"/>
      <c r="FSL71" s="11"/>
      <c r="FSM71" s="11"/>
      <c r="FSN71" s="11"/>
      <c r="FSO71" s="11"/>
      <c r="FSP71" s="11"/>
      <c r="FSQ71" s="11"/>
      <c r="FSR71" s="11"/>
      <c r="FSS71" s="11"/>
      <c r="FST71" s="11"/>
      <c r="FSU71" s="11"/>
      <c r="FSV71" s="11"/>
      <c r="FSW71" s="11"/>
      <c r="FSX71" s="11"/>
      <c r="FSY71" s="11"/>
      <c r="FSZ71" s="11"/>
      <c r="FTA71" s="11"/>
      <c r="FTB71" s="11"/>
      <c r="FTC71" s="11"/>
      <c r="FTD71" s="11"/>
      <c r="FTE71" s="11"/>
      <c r="FTF71" s="11"/>
      <c r="FTG71" s="11"/>
      <c r="FTH71" s="11"/>
      <c r="FTI71" s="11"/>
      <c r="FTJ71" s="11"/>
      <c r="FTK71" s="11"/>
      <c r="FTL71" s="11"/>
      <c r="FTM71" s="11"/>
      <c r="FTN71" s="11"/>
      <c r="FTO71" s="11"/>
      <c r="FTP71" s="11"/>
      <c r="FTQ71" s="11"/>
      <c r="FTR71" s="11"/>
      <c r="FTS71" s="11"/>
      <c r="FTT71" s="11"/>
      <c r="FTU71" s="11"/>
      <c r="FTV71" s="11"/>
      <c r="FTW71" s="11"/>
      <c r="FTX71" s="11"/>
      <c r="FTY71" s="11"/>
      <c r="FTZ71" s="11"/>
      <c r="FUA71" s="11"/>
      <c r="FUB71" s="11"/>
      <c r="FUC71" s="11"/>
      <c r="FUD71" s="11"/>
      <c r="FUE71" s="11"/>
      <c r="FUF71" s="11"/>
      <c r="FUG71" s="11"/>
      <c r="FUH71" s="11"/>
      <c r="FUI71" s="11"/>
      <c r="FUJ71" s="11"/>
      <c r="FUK71" s="11"/>
      <c r="FUL71" s="11"/>
      <c r="FUM71" s="11"/>
      <c r="FUN71" s="11"/>
      <c r="FUO71" s="11"/>
      <c r="FUP71" s="11"/>
      <c r="FUQ71" s="11"/>
      <c r="FUR71" s="11"/>
      <c r="FUS71" s="11"/>
      <c r="FUT71" s="11"/>
      <c r="FUU71" s="11"/>
      <c r="FUV71" s="11"/>
      <c r="FUW71" s="11"/>
      <c r="FUX71" s="11"/>
      <c r="FUY71" s="11"/>
      <c r="FUZ71" s="11"/>
      <c r="FVA71" s="11"/>
      <c r="FVB71" s="11"/>
      <c r="FVC71" s="11"/>
      <c r="FVD71" s="11"/>
      <c r="FVE71" s="11"/>
      <c r="FVF71" s="11"/>
      <c r="FVG71" s="11"/>
      <c r="FVH71" s="11"/>
      <c r="FVI71" s="11"/>
      <c r="FVJ71" s="11"/>
      <c r="FVK71" s="11"/>
      <c r="FVL71" s="11"/>
      <c r="FVM71" s="11"/>
      <c r="FVN71" s="11"/>
      <c r="FVO71" s="11"/>
      <c r="FVP71" s="11"/>
      <c r="FVQ71" s="11"/>
      <c r="FVR71" s="11"/>
      <c r="FVS71" s="11"/>
      <c r="FVT71" s="11"/>
      <c r="FVU71" s="11"/>
      <c r="FVV71" s="11"/>
      <c r="FVW71" s="11"/>
      <c r="FVX71" s="11"/>
      <c r="FVY71" s="11"/>
      <c r="FVZ71" s="11"/>
      <c r="FWA71" s="11"/>
      <c r="FWB71" s="11"/>
      <c r="FWC71" s="11"/>
      <c r="FWD71" s="11"/>
      <c r="FWE71" s="11"/>
      <c r="FWF71" s="11"/>
      <c r="FWG71" s="11"/>
      <c r="FWH71" s="11"/>
      <c r="FWI71" s="11"/>
      <c r="FWJ71" s="11"/>
      <c r="FWK71" s="11"/>
      <c r="FWL71" s="11"/>
      <c r="FWM71" s="11"/>
      <c r="FWN71" s="11"/>
      <c r="FWO71" s="11"/>
      <c r="FWP71" s="11"/>
      <c r="FWQ71" s="11"/>
      <c r="FWR71" s="11"/>
      <c r="FWS71" s="11"/>
      <c r="FWT71" s="11"/>
      <c r="FWU71" s="11"/>
      <c r="FWV71" s="11"/>
      <c r="FWW71" s="11"/>
      <c r="FWX71" s="11"/>
      <c r="FWY71" s="11"/>
      <c r="FWZ71" s="11"/>
      <c r="FXA71" s="11"/>
      <c r="FXB71" s="11"/>
      <c r="FXC71" s="11"/>
      <c r="FXD71" s="11"/>
      <c r="FXE71" s="11"/>
      <c r="FXF71" s="11"/>
      <c r="FXG71" s="11"/>
      <c r="FXH71" s="11"/>
      <c r="FXI71" s="11"/>
      <c r="FXJ71" s="11"/>
      <c r="FXK71" s="11"/>
      <c r="FXL71" s="11"/>
      <c r="FXM71" s="11"/>
      <c r="FXN71" s="11"/>
      <c r="FXO71" s="11"/>
      <c r="FXP71" s="11"/>
      <c r="FXQ71" s="11"/>
      <c r="FXR71" s="11"/>
      <c r="FXS71" s="11"/>
      <c r="FXT71" s="11"/>
      <c r="FXU71" s="11"/>
      <c r="FXV71" s="11"/>
      <c r="FXW71" s="11"/>
      <c r="FXX71" s="11"/>
      <c r="FXY71" s="11"/>
      <c r="FXZ71" s="11"/>
      <c r="FYA71" s="11"/>
      <c r="FYB71" s="11"/>
      <c r="FYC71" s="11"/>
      <c r="FYD71" s="11"/>
      <c r="FYE71" s="11"/>
      <c r="FYF71" s="11"/>
      <c r="FYG71" s="11"/>
      <c r="FYH71" s="11"/>
      <c r="FYI71" s="11"/>
      <c r="FYJ71" s="11"/>
      <c r="FYK71" s="11"/>
      <c r="FYL71" s="11"/>
      <c r="FYM71" s="11"/>
      <c r="FYN71" s="11"/>
      <c r="FYO71" s="11"/>
      <c r="FYP71" s="11"/>
      <c r="FYQ71" s="11"/>
      <c r="FYR71" s="11"/>
      <c r="FYS71" s="11"/>
      <c r="FYT71" s="11"/>
      <c r="FYU71" s="11"/>
      <c r="FYV71" s="11"/>
      <c r="FYW71" s="11"/>
      <c r="FYX71" s="11"/>
      <c r="FYY71" s="11"/>
      <c r="FYZ71" s="11"/>
      <c r="FZA71" s="11"/>
      <c r="FZB71" s="11"/>
      <c r="FZC71" s="11"/>
      <c r="FZD71" s="11"/>
      <c r="FZE71" s="11"/>
      <c r="FZF71" s="11"/>
      <c r="FZG71" s="11"/>
      <c r="FZH71" s="11"/>
      <c r="FZI71" s="11"/>
      <c r="FZJ71" s="11"/>
      <c r="FZK71" s="11"/>
      <c r="FZL71" s="11"/>
      <c r="FZM71" s="11"/>
      <c r="FZN71" s="11"/>
      <c r="FZO71" s="11"/>
      <c r="FZP71" s="11"/>
      <c r="FZQ71" s="11"/>
      <c r="FZR71" s="11"/>
      <c r="FZS71" s="11"/>
      <c r="FZT71" s="11"/>
      <c r="FZU71" s="11"/>
      <c r="FZV71" s="11"/>
      <c r="FZW71" s="11"/>
      <c r="FZX71" s="11"/>
      <c r="FZY71" s="11"/>
      <c r="FZZ71" s="11"/>
      <c r="GAA71" s="11"/>
      <c r="GAB71" s="11"/>
      <c r="GAC71" s="11"/>
      <c r="GAD71" s="11"/>
      <c r="GAE71" s="11"/>
      <c r="GAF71" s="11"/>
      <c r="GAG71" s="11"/>
      <c r="GAH71" s="11"/>
      <c r="GAI71" s="11"/>
      <c r="GAJ71" s="11"/>
      <c r="GAK71" s="11"/>
      <c r="GAL71" s="11"/>
      <c r="GAM71" s="11"/>
      <c r="GAN71" s="11"/>
      <c r="GAO71" s="11"/>
      <c r="GAP71" s="11"/>
      <c r="GAQ71" s="11"/>
      <c r="GAR71" s="11"/>
      <c r="GAS71" s="11"/>
      <c r="GAT71" s="11"/>
      <c r="GAU71" s="11"/>
      <c r="GAV71" s="11"/>
      <c r="GAW71" s="11"/>
      <c r="GAX71" s="11"/>
      <c r="GAY71" s="11"/>
      <c r="GAZ71" s="11"/>
      <c r="GBA71" s="11"/>
      <c r="GBB71" s="11"/>
      <c r="GBC71" s="11"/>
      <c r="GBD71" s="11"/>
      <c r="GBE71" s="11"/>
      <c r="GBF71" s="11"/>
      <c r="GBG71" s="11"/>
      <c r="GBH71" s="11"/>
      <c r="GBI71" s="11"/>
      <c r="GBJ71" s="11"/>
      <c r="GBK71" s="11"/>
      <c r="GBL71" s="11"/>
      <c r="GBM71" s="11"/>
      <c r="GBN71" s="11"/>
      <c r="GBO71" s="11"/>
      <c r="GBP71" s="11"/>
      <c r="GBQ71" s="11"/>
      <c r="GBR71" s="11"/>
      <c r="GBS71" s="11"/>
      <c r="GBT71" s="11"/>
      <c r="GBU71" s="11"/>
      <c r="GBV71" s="11"/>
      <c r="GBW71" s="11"/>
      <c r="GBX71" s="11"/>
      <c r="GBY71" s="11"/>
      <c r="GBZ71" s="11"/>
      <c r="GCA71" s="11"/>
      <c r="GCB71" s="11"/>
      <c r="GCC71" s="11"/>
      <c r="GCD71" s="11"/>
      <c r="GCE71" s="11"/>
      <c r="GCF71" s="11"/>
      <c r="GCG71" s="11"/>
      <c r="GCH71" s="11"/>
      <c r="GCI71" s="11"/>
      <c r="GCJ71" s="11"/>
      <c r="GCK71" s="11"/>
      <c r="GCL71" s="11"/>
      <c r="GCM71" s="11"/>
      <c r="GCN71" s="11"/>
      <c r="GCO71" s="11"/>
      <c r="GCP71" s="11"/>
      <c r="GCQ71" s="11"/>
      <c r="GCR71" s="11"/>
      <c r="GCS71" s="11"/>
      <c r="GCT71" s="11"/>
      <c r="GCU71" s="11"/>
      <c r="GCV71" s="11"/>
      <c r="GCW71" s="11"/>
      <c r="GCX71" s="11"/>
      <c r="GCY71" s="11"/>
      <c r="GCZ71" s="11"/>
      <c r="GDA71" s="11"/>
      <c r="GDB71" s="11"/>
      <c r="GDC71" s="11"/>
      <c r="GDD71" s="11"/>
      <c r="GDE71" s="11"/>
      <c r="GDF71" s="11"/>
      <c r="GDG71" s="11"/>
      <c r="GDH71" s="11"/>
      <c r="GDI71" s="11"/>
      <c r="GDJ71" s="11"/>
      <c r="GDK71" s="11"/>
      <c r="GDL71" s="11"/>
      <c r="GDM71" s="11"/>
      <c r="GDN71" s="11"/>
      <c r="GDO71" s="11"/>
      <c r="GDP71" s="11"/>
      <c r="GDQ71" s="11"/>
      <c r="GDR71" s="11"/>
      <c r="GDS71" s="11"/>
      <c r="GDT71" s="11"/>
      <c r="GDU71" s="11"/>
      <c r="GDV71" s="11"/>
      <c r="GDW71" s="11"/>
      <c r="GDX71" s="11"/>
      <c r="GDY71" s="11"/>
      <c r="GDZ71" s="11"/>
      <c r="GEA71" s="11"/>
      <c r="GEB71" s="11"/>
      <c r="GEC71" s="11"/>
      <c r="GED71" s="11"/>
      <c r="GEE71" s="11"/>
      <c r="GEF71" s="11"/>
      <c r="GEG71" s="11"/>
      <c r="GEH71" s="11"/>
      <c r="GEI71" s="11"/>
      <c r="GEJ71" s="11"/>
      <c r="GEK71" s="11"/>
      <c r="GEL71" s="11"/>
      <c r="GEM71" s="11"/>
      <c r="GEN71" s="11"/>
      <c r="GEO71" s="11"/>
      <c r="GEP71" s="11"/>
      <c r="GEQ71" s="11"/>
      <c r="GER71" s="11"/>
      <c r="GES71" s="11"/>
      <c r="GET71" s="11"/>
      <c r="GEU71" s="11"/>
      <c r="GEV71" s="11"/>
      <c r="GEW71" s="11"/>
      <c r="GEX71" s="11"/>
      <c r="GEY71" s="11"/>
      <c r="GEZ71" s="11"/>
      <c r="GFA71" s="11"/>
      <c r="GFB71" s="11"/>
      <c r="GFC71" s="11"/>
      <c r="GFD71" s="11"/>
      <c r="GFE71" s="11"/>
      <c r="GFF71" s="11"/>
      <c r="GFG71" s="11"/>
      <c r="GFH71" s="11"/>
      <c r="GFI71" s="11"/>
      <c r="GFJ71" s="11"/>
      <c r="GFK71" s="11"/>
      <c r="GFL71" s="11"/>
      <c r="GFM71" s="11"/>
      <c r="GFN71" s="11"/>
      <c r="GFO71" s="11"/>
      <c r="GFP71" s="11"/>
      <c r="GFQ71" s="11"/>
      <c r="GFR71" s="11"/>
      <c r="GFS71" s="11"/>
      <c r="GFT71" s="11"/>
      <c r="GFU71" s="11"/>
      <c r="GFV71" s="11"/>
      <c r="GFW71" s="11"/>
      <c r="GFX71" s="11"/>
      <c r="GFY71" s="11"/>
      <c r="GFZ71" s="11"/>
      <c r="GGA71" s="11"/>
      <c r="GGB71" s="11"/>
      <c r="GGC71" s="11"/>
      <c r="GGD71" s="11"/>
      <c r="GGE71" s="11"/>
      <c r="GGF71" s="11"/>
      <c r="GGG71" s="11"/>
      <c r="GGH71" s="11"/>
      <c r="GGI71" s="11"/>
      <c r="GGJ71" s="11"/>
      <c r="GGK71" s="11"/>
      <c r="GGL71" s="11"/>
      <c r="GGM71" s="11"/>
      <c r="GGN71" s="11"/>
      <c r="GGO71" s="11"/>
      <c r="GGP71" s="11"/>
      <c r="GGQ71" s="11"/>
      <c r="GGR71" s="11"/>
      <c r="GGS71" s="11"/>
      <c r="GGT71" s="11"/>
      <c r="GGU71" s="11"/>
      <c r="GGV71" s="11"/>
      <c r="GGW71" s="11"/>
      <c r="GGX71" s="11"/>
      <c r="GGY71" s="11"/>
      <c r="GGZ71" s="11"/>
      <c r="GHA71" s="11"/>
      <c r="GHB71" s="11"/>
      <c r="GHC71" s="11"/>
      <c r="GHD71" s="11"/>
      <c r="GHE71" s="11"/>
      <c r="GHF71" s="11"/>
      <c r="GHG71" s="11"/>
      <c r="GHH71" s="11"/>
      <c r="GHI71" s="11"/>
      <c r="GHJ71" s="11"/>
      <c r="GHK71" s="11"/>
      <c r="GHL71" s="11"/>
      <c r="GHM71" s="11"/>
      <c r="GHN71" s="11"/>
      <c r="GHO71" s="11"/>
      <c r="GHP71" s="11"/>
      <c r="GHQ71" s="11"/>
      <c r="GHR71" s="11"/>
      <c r="GHS71" s="11"/>
      <c r="GHT71" s="11"/>
      <c r="GHU71" s="11"/>
      <c r="GHV71" s="11"/>
      <c r="GHW71" s="11"/>
      <c r="GHX71" s="11"/>
      <c r="GHY71" s="11"/>
      <c r="GHZ71" s="11"/>
      <c r="GIA71" s="11"/>
      <c r="GIB71" s="11"/>
      <c r="GIC71" s="11"/>
      <c r="GID71" s="11"/>
      <c r="GIE71" s="11"/>
      <c r="GIF71" s="11"/>
      <c r="GIG71" s="11"/>
      <c r="GIH71" s="11"/>
      <c r="GII71" s="11"/>
      <c r="GIJ71" s="11"/>
      <c r="GIK71" s="11"/>
      <c r="GIL71" s="11"/>
      <c r="GIM71" s="11"/>
      <c r="GIN71" s="11"/>
      <c r="GIO71" s="11"/>
      <c r="GIP71" s="11"/>
      <c r="GIQ71" s="11"/>
      <c r="GIR71" s="11"/>
      <c r="GIS71" s="11"/>
      <c r="GIT71" s="11"/>
      <c r="GIU71" s="11"/>
      <c r="GIV71" s="11"/>
      <c r="GIW71" s="11"/>
      <c r="GIX71" s="11"/>
      <c r="GIY71" s="11"/>
      <c r="GIZ71" s="11"/>
      <c r="GJA71" s="11"/>
      <c r="GJB71" s="11"/>
      <c r="GJC71" s="11"/>
      <c r="GJD71" s="11"/>
      <c r="GJE71" s="11"/>
      <c r="GJF71" s="11"/>
      <c r="GJG71" s="11"/>
      <c r="GJH71" s="11"/>
      <c r="GJI71" s="11"/>
      <c r="GJJ71" s="11"/>
      <c r="GJK71" s="11"/>
      <c r="GJL71" s="11"/>
      <c r="GJM71" s="11"/>
      <c r="GJN71" s="11"/>
      <c r="GJO71" s="11"/>
      <c r="GJP71" s="11"/>
      <c r="GJQ71" s="11"/>
      <c r="GJR71" s="11"/>
      <c r="GJS71" s="11"/>
      <c r="GJT71" s="11"/>
      <c r="GJU71" s="11"/>
      <c r="GJV71" s="11"/>
      <c r="GJW71" s="11"/>
      <c r="GJX71" s="11"/>
      <c r="GJY71" s="11"/>
      <c r="GJZ71" s="11"/>
      <c r="GKA71" s="11"/>
      <c r="GKB71" s="11"/>
      <c r="GKC71" s="11"/>
      <c r="GKD71" s="11"/>
      <c r="GKE71" s="11"/>
      <c r="GKF71" s="11"/>
      <c r="GKG71" s="11"/>
      <c r="GKH71" s="11"/>
      <c r="GKI71" s="11"/>
      <c r="GKJ71" s="11"/>
      <c r="GKK71" s="11"/>
      <c r="GKL71" s="11"/>
      <c r="GKM71" s="11"/>
      <c r="GKN71" s="11"/>
      <c r="GKO71" s="11"/>
      <c r="GKP71" s="11"/>
      <c r="GKQ71" s="11"/>
      <c r="GKR71" s="11"/>
      <c r="GKS71" s="11"/>
      <c r="GKT71" s="11"/>
      <c r="GKU71" s="11"/>
      <c r="GKV71" s="11"/>
      <c r="GKW71" s="11"/>
      <c r="GKX71" s="11"/>
      <c r="GKY71" s="11"/>
      <c r="GKZ71" s="11"/>
      <c r="GLA71" s="11"/>
      <c r="GLB71" s="11"/>
      <c r="GLC71" s="11"/>
      <c r="GLD71" s="11"/>
      <c r="GLE71" s="11"/>
      <c r="GLF71" s="11"/>
      <c r="GLG71" s="11"/>
      <c r="GLH71" s="11"/>
      <c r="GLI71" s="11"/>
      <c r="GLJ71" s="11"/>
      <c r="GLK71" s="11"/>
      <c r="GLL71" s="11"/>
      <c r="GLM71" s="11"/>
      <c r="GLN71" s="11"/>
      <c r="GLO71" s="11"/>
      <c r="GLP71" s="11"/>
      <c r="GLQ71" s="11"/>
      <c r="GLR71" s="11"/>
      <c r="GLS71" s="11"/>
      <c r="GLT71" s="11"/>
      <c r="GLU71" s="11"/>
      <c r="GLV71" s="11"/>
      <c r="GLW71" s="11"/>
      <c r="GLX71" s="11"/>
      <c r="GLY71" s="11"/>
      <c r="GLZ71" s="11"/>
      <c r="GMA71" s="11"/>
      <c r="GMB71" s="11"/>
      <c r="GMC71" s="11"/>
      <c r="GMD71" s="11"/>
      <c r="GME71" s="11"/>
      <c r="GMF71" s="11"/>
      <c r="GMG71" s="11"/>
      <c r="GMH71" s="11"/>
      <c r="GMI71" s="11"/>
      <c r="GMJ71" s="11"/>
      <c r="GMK71" s="11"/>
      <c r="GML71" s="11"/>
      <c r="GMM71" s="11"/>
      <c r="GMN71" s="11"/>
      <c r="GMO71" s="11"/>
      <c r="GMP71" s="11"/>
      <c r="GMQ71" s="11"/>
      <c r="GMR71" s="11"/>
      <c r="GMS71" s="11"/>
      <c r="GMT71" s="11"/>
      <c r="GMU71" s="11"/>
      <c r="GMV71" s="11"/>
      <c r="GMW71" s="11"/>
      <c r="GMX71" s="11"/>
      <c r="GMY71" s="11"/>
      <c r="GMZ71" s="11"/>
      <c r="GNA71" s="11"/>
      <c r="GNB71" s="11"/>
      <c r="GNC71" s="11"/>
      <c r="GND71" s="11"/>
      <c r="GNE71" s="11"/>
      <c r="GNF71" s="11"/>
      <c r="GNG71" s="11"/>
      <c r="GNH71" s="11"/>
      <c r="GNI71" s="11"/>
      <c r="GNJ71" s="11"/>
      <c r="GNK71" s="11"/>
      <c r="GNL71" s="11"/>
      <c r="GNM71" s="11"/>
      <c r="GNN71" s="11"/>
      <c r="GNO71" s="11"/>
      <c r="GNP71" s="11"/>
      <c r="GNQ71" s="11"/>
      <c r="GNR71" s="11"/>
      <c r="GNS71" s="11"/>
      <c r="GNT71" s="11"/>
      <c r="GNU71" s="11"/>
      <c r="GNV71" s="11"/>
      <c r="GNW71" s="11"/>
      <c r="GNX71" s="11"/>
      <c r="GNY71" s="11"/>
      <c r="GNZ71" s="11"/>
      <c r="GOA71" s="11"/>
      <c r="GOB71" s="11"/>
      <c r="GOC71" s="11"/>
      <c r="GOD71" s="11"/>
      <c r="GOE71" s="11"/>
      <c r="GOF71" s="11"/>
      <c r="GOG71" s="11"/>
      <c r="GOH71" s="11"/>
      <c r="GOI71" s="11"/>
      <c r="GOJ71" s="11"/>
      <c r="GOK71" s="11"/>
      <c r="GOL71" s="11"/>
      <c r="GOM71" s="11"/>
      <c r="GON71" s="11"/>
      <c r="GOO71" s="11"/>
      <c r="GOP71" s="11"/>
      <c r="GOQ71" s="11"/>
      <c r="GOR71" s="11"/>
      <c r="GOS71" s="11"/>
      <c r="GOT71" s="11"/>
      <c r="GOU71" s="11"/>
      <c r="GOV71" s="11"/>
      <c r="GOW71" s="11"/>
      <c r="GOX71" s="11"/>
      <c r="GOY71" s="11"/>
      <c r="GOZ71" s="11"/>
      <c r="GPA71" s="11"/>
      <c r="GPB71" s="11"/>
      <c r="GPC71" s="11"/>
      <c r="GPD71" s="11"/>
      <c r="GPE71" s="11"/>
      <c r="GPF71" s="11"/>
      <c r="GPG71" s="11"/>
      <c r="GPH71" s="11"/>
      <c r="GPI71" s="11"/>
      <c r="GPJ71" s="11"/>
      <c r="GPK71" s="11"/>
      <c r="GPL71" s="11"/>
      <c r="GPM71" s="11"/>
      <c r="GPN71" s="11"/>
      <c r="GPO71" s="11"/>
      <c r="GPP71" s="11"/>
      <c r="GPQ71" s="11"/>
      <c r="GPR71" s="11"/>
      <c r="GPS71" s="11"/>
      <c r="GPT71" s="11"/>
      <c r="GPU71" s="11"/>
      <c r="GPV71" s="11"/>
      <c r="GPW71" s="11"/>
      <c r="GPX71" s="11"/>
      <c r="GPY71" s="11"/>
      <c r="GPZ71" s="11"/>
      <c r="GQA71" s="11"/>
      <c r="GQB71" s="11"/>
      <c r="GQC71" s="11"/>
      <c r="GQD71" s="11"/>
      <c r="GQE71" s="11"/>
      <c r="GQF71" s="11"/>
      <c r="GQG71" s="11"/>
      <c r="GQH71" s="11"/>
      <c r="GQI71" s="11"/>
      <c r="GQJ71" s="11"/>
      <c r="GQK71" s="11"/>
      <c r="GQL71" s="11"/>
      <c r="GQM71" s="11"/>
      <c r="GQN71" s="11"/>
      <c r="GQO71" s="11"/>
      <c r="GQP71" s="11"/>
      <c r="GQQ71" s="11"/>
      <c r="GQR71" s="11"/>
      <c r="GQS71" s="11"/>
      <c r="GQT71" s="11"/>
      <c r="GQU71" s="11"/>
      <c r="GQV71" s="11"/>
      <c r="GQW71" s="11"/>
      <c r="GQX71" s="11"/>
      <c r="GQY71" s="11"/>
      <c r="GQZ71" s="11"/>
      <c r="GRA71" s="11"/>
      <c r="GRB71" s="11"/>
      <c r="GRC71" s="11"/>
      <c r="GRD71" s="11"/>
      <c r="GRE71" s="11"/>
      <c r="GRF71" s="11"/>
      <c r="GRG71" s="11"/>
      <c r="GRH71" s="11"/>
      <c r="GRI71" s="11"/>
      <c r="GRJ71" s="11"/>
      <c r="GRK71" s="11"/>
      <c r="GRL71" s="11"/>
      <c r="GRM71" s="11"/>
      <c r="GRN71" s="11"/>
      <c r="GRO71" s="11"/>
      <c r="GRP71" s="11"/>
      <c r="GRQ71" s="11"/>
      <c r="GRR71" s="11"/>
      <c r="GRS71" s="11"/>
      <c r="GRT71" s="11"/>
      <c r="GRU71" s="11"/>
      <c r="GRV71" s="11"/>
      <c r="GRW71" s="11"/>
      <c r="GRX71" s="11"/>
      <c r="GRY71" s="11"/>
      <c r="GRZ71" s="11"/>
      <c r="GSA71" s="11"/>
      <c r="GSB71" s="11"/>
      <c r="GSC71" s="11"/>
      <c r="GSD71" s="11"/>
      <c r="GSE71" s="11"/>
      <c r="GSF71" s="11"/>
      <c r="GSG71" s="11"/>
      <c r="GSH71" s="11"/>
      <c r="GSI71" s="11"/>
      <c r="GSJ71" s="11"/>
      <c r="GSK71" s="11"/>
      <c r="GSL71" s="11"/>
      <c r="GSM71" s="11"/>
      <c r="GSN71" s="11"/>
      <c r="GSO71" s="11"/>
      <c r="GSP71" s="11"/>
      <c r="GSQ71" s="11"/>
      <c r="GSR71" s="11"/>
      <c r="GSS71" s="11"/>
      <c r="GST71" s="11"/>
      <c r="GSU71" s="11"/>
      <c r="GSV71" s="11"/>
      <c r="GSW71" s="11"/>
      <c r="GSX71" s="11"/>
      <c r="GSY71" s="11"/>
      <c r="GSZ71" s="11"/>
      <c r="GTA71" s="11"/>
      <c r="GTB71" s="11"/>
      <c r="GTC71" s="11"/>
      <c r="GTD71" s="11"/>
      <c r="GTE71" s="11"/>
      <c r="GTF71" s="11"/>
      <c r="GTG71" s="11"/>
      <c r="GTH71" s="11"/>
      <c r="GTI71" s="11"/>
      <c r="GTJ71" s="11"/>
      <c r="GTK71" s="11"/>
      <c r="GTL71" s="11"/>
      <c r="GTM71" s="11"/>
      <c r="GTN71" s="11"/>
      <c r="GTO71" s="11"/>
      <c r="GTP71" s="11"/>
      <c r="GTQ71" s="11"/>
      <c r="GTR71" s="11"/>
      <c r="GTS71" s="11"/>
      <c r="GTT71" s="11"/>
      <c r="GTU71" s="11"/>
      <c r="GTV71" s="11"/>
      <c r="GTW71" s="11"/>
      <c r="GTX71" s="11"/>
      <c r="GTY71" s="11"/>
      <c r="GTZ71" s="11"/>
      <c r="GUA71" s="11"/>
      <c r="GUB71" s="11"/>
      <c r="GUC71" s="11"/>
      <c r="GUD71" s="11"/>
      <c r="GUE71" s="11"/>
      <c r="GUF71" s="11"/>
      <c r="GUG71" s="11"/>
      <c r="GUH71" s="11"/>
      <c r="GUI71" s="11"/>
      <c r="GUJ71" s="11"/>
      <c r="GUK71" s="11"/>
      <c r="GUL71" s="11"/>
      <c r="GUM71" s="11"/>
      <c r="GUN71" s="11"/>
      <c r="GUO71" s="11"/>
      <c r="GUP71" s="11"/>
      <c r="GUQ71" s="11"/>
      <c r="GUR71" s="11"/>
      <c r="GUS71" s="11"/>
      <c r="GUT71" s="11"/>
      <c r="GUU71" s="11"/>
      <c r="GUV71" s="11"/>
      <c r="GUW71" s="11"/>
      <c r="GUX71" s="11"/>
      <c r="GUY71" s="11"/>
      <c r="GUZ71" s="11"/>
      <c r="GVA71" s="11"/>
      <c r="GVB71" s="11"/>
      <c r="GVC71" s="11"/>
      <c r="GVD71" s="11"/>
      <c r="GVE71" s="11"/>
      <c r="GVF71" s="11"/>
      <c r="GVG71" s="11"/>
      <c r="GVH71" s="11"/>
      <c r="GVI71" s="11"/>
      <c r="GVJ71" s="11"/>
      <c r="GVK71" s="11"/>
      <c r="GVL71" s="11"/>
      <c r="GVM71" s="11"/>
      <c r="GVN71" s="11"/>
      <c r="GVO71" s="11"/>
      <c r="GVP71" s="11"/>
      <c r="GVQ71" s="11"/>
      <c r="GVR71" s="11"/>
      <c r="GVS71" s="11"/>
      <c r="GVT71" s="11"/>
      <c r="GVU71" s="11"/>
      <c r="GVV71" s="11"/>
      <c r="GVW71" s="11"/>
      <c r="GVX71" s="11"/>
      <c r="GVY71" s="11"/>
      <c r="GVZ71" s="11"/>
      <c r="GWA71" s="11"/>
      <c r="GWB71" s="11"/>
      <c r="GWC71" s="11"/>
      <c r="GWD71" s="11"/>
      <c r="GWE71" s="11"/>
      <c r="GWF71" s="11"/>
      <c r="GWG71" s="11"/>
      <c r="GWH71" s="11"/>
      <c r="GWI71" s="11"/>
      <c r="GWJ71" s="11"/>
      <c r="GWK71" s="11"/>
      <c r="GWL71" s="11"/>
      <c r="GWM71" s="11"/>
      <c r="GWN71" s="11"/>
      <c r="GWO71" s="11"/>
      <c r="GWP71" s="11"/>
      <c r="GWQ71" s="11"/>
      <c r="GWR71" s="11"/>
      <c r="GWS71" s="11"/>
      <c r="GWT71" s="11"/>
      <c r="GWU71" s="11"/>
      <c r="GWV71" s="11"/>
      <c r="GWW71" s="11"/>
      <c r="GWX71" s="11"/>
      <c r="GWY71" s="11"/>
      <c r="GWZ71" s="11"/>
      <c r="GXA71" s="11"/>
      <c r="GXB71" s="11"/>
      <c r="GXC71" s="11"/>
      <c r="GXD71" s="11"/>
      <c r="GXE71" s="11"/>
      <c r="GXF71" s="11"/>
      <c r="GXG71" s="11"/>
      <c r="GXH71" s="11"/>
      <c r="GXI71" s="11"/>
      <c r="GXJ71" s="11"/>
      <c r="GXK71" s="11"/>
      <c r="GXL71" s="11"/>
      <c r="GXM71" s="11"/>
      <c r="GXN71" s="11"/>
      <c r="GXO71" s="11"/>
      <c r="GXP71" s="11"/>
      <c r="GXQ71" s="11"/>
      <c r="GXR71" s="11"/>
      <c r="GXS71" s="11"/>
      <c r="GXT71" s="11"/>
      <c r="GXU71" s="11"/>
      <c r="GXV71" s="11"/>
      <c r="GXW71" s="11"/>
      <c r="GXX71" s="11"/>
      <c r="GXY71" s="11"/>
      <c r="GXZ71" s="11"/>
      <c r="GYA71" s="11"/>
      <c r="GYB71" s="11"/>
      <c r="GYC71" s="11"/>
      <c r="GYD71" s="11"/>
      <c r="GYE71" s="11"/>
      <c r="GYF71" s="11"/>
      <c r="GYG71" s="11"/>
      <c r="GYH71" s="11"/>
      <c r="GYI71" s="11"/>
      <c r="GYJ71" s="11"/>
      <c r="GYK71" s="11"/>
      <c r="GYL71" s="11"/>
      <c r="GYM71" s="11"/>
      <c r="GYN71" s="11"/>
      <c r="GYO71" s="11"/>
      <c r="GYP71" s="11"/>
      <c r="GYQ71" s="11"/>
      <c r="GYR71" s="11"/>
      <c r="GYS71" s="11"/>
      <c r="GYT71" s="11"/>
      <c r="GYU71" s="11"/>
      <c r="GYV71" s="11"/>
      <c r="GYW71" s="11"/>
      <c r="GYX71" s="11"/>
      <c r="GYY71" s="11"/>
      <c r="GYZ71" s="11"/>
      <c r="GZA71" s="11"/>
      <c r="GZB71" s="11"/>
      <c r="GZC71" s="11"/>
      <c r="GZD71" s="11"/>
      <c r="GZE71" s="11"/>
      <c r="GZF71" s="11"/>
      <c r="GZG71" s="11"/>
      <c r="GZH71" s="11"/>
      <c r="GZI71" s="11"/>
      <c r="GZJ71" s="11"/>
      <c r="GZK71" s="11"/>
      <c r="GZL71" s="11"/>
      <c r="GZM71" s="11"/>
      <c r="GZN71" s="11"/>
      <c r="GZO71" s="11"/>
      <c r="GZP71" s="11"/>
      <c r="GZQ71" s="11"/>
      <c r="GZR71" s="11"/>
      <c r="GZS71" s="11"/>
      <c r="GZT71" s="11"/>
      <c r="GZU71" s="11"/>
      <c r="GZV71" s="11"/>
      <c r="GZW71" s="11"/>
      <c r="GZX71" s="11"/>
      <c r="GZY71" s="11"/>
      <c r="GZZ71" s="11"/>
      <c r="HAA71" s="11"/>
      <c r="HAB71" s="11"/>
      <c r="HAC71" s="11"/>
      <c r="HAD71" s="11"/>
      <c r="HAE71" s="11"/>
      <c r="HAF71" s="11"/>
      <c r="HAG71" s="11"/>
      <c r="HAH71" s="11"/>
      <c r="HAI71" s="11"/>
      <c r="HAJ71" s="11"/>
      <c r="HAK71" s="11"/>
      <c r="HAL71" s="11"/>
      <c r="HAM71" s="11"/>
      <c r="HAN71" s="11"/>
      <c r="HAO71" s="11"/>
      <c r="HAP71" s="11"/>
      <c r="HAQ71" s="11"/>
      <c r="HAR71" s="11"/>
      <c r="HAS71" s="11"/>
      <c r="HAT71" s="11"/>
      <c r="HAU71" s="11"/>
      <c r="HAV71" s="11"/>
      <c r="HAW71" s="11"/>
      <c r="HAX71" s="11"/>
      <c r="HAY71" s="11"/>
      <c r="HAZ71" s="11"/>
      <c r="HBA71" s="11"/>
      <c r="HBB71" s="11"/>
      <c r="HBC71" s="11"/>
      <c r="HBD71" s="11"/>
      <c r="HBE71" s="11"/>
      <c r="HBF71" s="11"/>
      <c r="HBG71" s="11"/>
      <c r="HBH71" s="11"/>
      <c r="HBI71" s="11"/>
      <c r="HBJ71" s="11"/>
      <c r="HBK71" s="11"/>
      <c r="HBL71" s="11"/>
      <c r="HBM71" s="11"/>
      <c r="HBN71" s="11"/>
      <c r="HBO71" s="11"/>
      <c r="HBP71" s="11"/>
      <c r="HBQ71" s="11"/>
      <c r="HBR71" s="11"/>
      <c r="HBS71" s="11"/>
      <c r="HBT71" s="11"/>
      <c r="HBU71" s="11"/>
      <c r="HBV71" s="11"/>
      <c r="HBW71" s="11"/>
      <c r="HBX71" s="11"/>
      <c r="HBY71" s="11"/>
      <c r="HBZ71" s="11"/>
      <c r="HCA71" s="11"/>
      <c r="HCB71" s="11"/>
      <c r="HCC71" s="11"/>
      <c r="HCD71" s="11"/>
      <c r="HCE71" s="11"/>
      <c r="HCF71" s="11"/>
      <c r="HCG71" s="11"/>
      <c r="HCH71" s="11"/>
      <c r="HCI71" s="11"/>
      <c r="HCJ71" s="11"/>
      <c r="HCK71" s="11"/>
      <c r="HCL71" s="11"/>
      <c r="HCM71" s="11"/>
      <c r="HCN71" s="11"/>
      <c r="HCO71" s="11"/>
      <c r="HCP71" s="11"/>
      <c r="HCQ71" s="11"/>
      <c r="HCR71" s="11"/>
      <c r="HCS71" s="11"/>
      <c r="HCT71" s="11"/>
      <c r="HCU71" s="11"/>
      <c r="HCV71" s="11"/>
      <c r="HCW71" s="11"/>
      <c r="HCX71" s="11"/>
      <c r="HCY71" s="11"/>
      <c r="HCZ71" s="11"/>
      <c r="HDA71" s="11"/>
      <c r="HDB71" s="11"/>
      <c r="HDC71" s="11"/>
      <c r="HDD71" s="11"/>
      <c r="HDE71" s="11"/>
      <c r="HDF71" s="11"/>
      <c r="HDG71" s="11"/>
      <c r="HDH71" s="11"/>
      <c r="HDI71" s="11"/>
      <c r="HDJ71" s="11"/>
      <c r="HDK71" s="11"/>
      <c r="HDL71" s="11"/>
      <c r="HDM71" s="11"/>
      <c r="HDN71" s="11"/>
      <c r="HDO71" s="11"/>
      <c r="HDP71" s="11"/>
      <c r="HDQ71" s="11"/>
      <c r="HDR71" s="11"/>
      <c r="HDS71" s="11"/>
      <c r="HDT71" s="11"/>
      <c r="HDU71" s="11"/>
      <c r="HDV71" s="11"/>
      <c r="HDW71" s="11"/>
      <c r="HDX71" s="11"/>
      <c r="HDY71" s="11"/>
      <c r="HDZ71" s="11"/>
      <c r="HEA71" s="11"/>
      <c r="HEB71" s="11"/>
      <c r="HEC71" s="11"/>
      <c r="HED71" s="11"/>
      <c r="HEE71" s="11"/>
      <c r="HEF71" s="11"/>
      <c r="HEG71" s="11"/>
      <c r="HEH71" s="11"/>
      <c r="HEI71" s="11"/>
      <c r="HEJ71" s="11"/>
      <c r="HEK71" s="11"/>
      <c r="HEL71" s="11"/>
      <c r="HEM71" s="11"/>
      <c r="HEN71" s="11"/>
      <c r="HEO71" s="11"/>
      <c r="HEP71" s="11"/>
      <c r="HEQ71" s="11"/>
      <c r="HER71" s="11"/>
      <c r="HES71" s="11"/>
      <c r="HET71" s="11"/>
      <c r="HEU71" s="11"/>
      <c r="HEV71" s="11"/>
      <c r="HEW71" s="11"/>
      <c r="HEX71" s="11"/>
      <c r="HEY71" s="11"/>
      <c r="HEZ71" s="11"/>
      <c r="HFA71" s="11"/>
      <c r="HFB71" s="11"/>
      <c r="HFC71" s="11"/>
      <c r="HFD71" s="11"/>
      <c r="HFE71" s="11"/>
      <c r="HFF71" s="11"/>
      <c r="HFG71" s="11"/>
      <c r="HFH71" s="11"/>
      <c r="HFI71" s="11"/>
      <c r="HFJ71" s="11"/>
      <c r="HFK71" s="11"/>
      <c r="HFL71" s="11"/>
      <c r="HFM71" s="11"/>
      <c r="HFN71" s="11"/>
      <c r="HFO71" s="11"/>
      <c r="HFP71" s="11"/>
      <c r="HFQ71" s="11"/>
      <c r="HFR71" s="11"/>
      <c r="HFS71" s="11"/>
      <c r="HFT71" s="11"/>
      <c r="HFU71" s="11"/>
      <c r="HFV71" s="11"/>
      <c r="HFW71" s="11"/>
      <c r="HFX71" s="11"/>
      <c r="HFY71" s="11"/>
      <c r="HFZ71" s="11"/>
      <c r="HGA71" s="11"/>
      <c r="HGB71" s="11"/>
      <c r="HGC71" s="11"/>
      <c r="HGD71" s="11"/>
      <c r="HGE71" s="11"/>
      <c r="HGF71" s="11"/>
      <c r="HGG71" s="11"/>
      <c r="HGH71" s="11"/>
      <c r="HGI71" s="11"/>
      <c r="HGJ71" s="11"/>
      <c r="HGK71" s="11"/>
      <c r="HGL71" s="11"/>
      <c r="HGM71" s="11"/>
      <c r="HGN71" s="11"/>
      <c r="HGO71" s="11"/>
      <c r="HGP71" s="11"/>
      <c r="HGQ71" s="11"/>
      <c r="HGR71" s="11"/>
      <c r="HGS71" s="11"/>
      <c r="HGT71" s="11"/>
      <c r="HGU71" s="11"/>
      <c r="HGV71" s="11"/>
      <c r="HGW71" s="11"/>
      <c r="HGX71" s="11"/>
      <c r="HGY71" s="11"/>
      <c r="HGZ71" s="11"/>
      <c r="HHA71" s="11"/>
      <c r="HHB71" s="11"/>
      <c r="HHC71" s="11"/>
      <c r="HHD71" s="11"/>
      <c r="HHE71" s="11"/>
      <c r="HHF71" s="11"/>
      <c r="HHG71" s="11"/>
      <c r="HHH71" s="11"/>
      <c r="HHI71" s="11"/>
      <c r="HHJ71" s="11"/>
      <c r="HHK71" s="11"/>
      <c r="HHL71" s="11"/>
      <c r="HHM71" s="11"/>
      <c r="HHN71" s="11"/>
      <c r="HHO71" s="11"/>
      <c r="HHP71" s="11"/>
      <c r="HHQ71" s="11"/>
      <c r="HHR71" s="11"/>
      <c r="HHS71" s="11"/>
      <c r="HHT71" s="11"/>
      <c r="HHU71" s="11"/>
      <c r="HHV71" s="11"/>
      <c r="HHW71" s="11"/>
      <c r="HHX71" s="11"/>
      <c r="HHY71" s="11"/>
      <c r="HHZ71" s="11"/>
      <c r="HIA71" s="11"/>
      <c r="HIB71" s="11"/>
      <c r="HIC71" s="11"/>
      <c r="HID71" s="11"/>
      <c r="HIE71" s="11"/>
      <c r="HIF71" s="11"/>
      <c r="HIG71" s="11"/>
      <c r="HIH71" s="11"/>
      <c r="HII71" s="11"/>
      <c r="HIJ71" s="11"/>
      <c r="HIK71" s="11"/>
      <c r="HIL71" s="11"/>
      <c r="HIM71" s="11"/>
      <c r="HIN71" s="11"/>
      <c r="HIO71" s="11"/>
      <c r="HIP71" s="11"/>
      <c r="HIQ71" s="11"/>
      <c r="HIR71" s="11"/>
      <c r="HIS71" s="11"/>
      <c r="HIT71" s="11"/>
      <c r="HIU71" s="11"/>
      <c r="HIV71" s="11"/>
      <c r="HIW71" s="11"/>
      <c r="HIX71" s="11"/>
      <c r="HIY71" s="11"/>
      <c r="HIZ71" s="11"/>
      <c r="HJA71" s="11"/>
      <c r="HJB71" s="11"/>
      <c r="HJC71" s="11"/>
      <c r="HJD71" s="11"/>
      <c r="HJE71" s="11"/>
      <c r="HJF71" s="11"/>
      <c r="HJG71" s="11"/>
      <c r="HJH71" s="11"/>
      <c r="HJI71" s="11"/>
      <c r="HJJ71" s="11"/>
      <c r="HJK71" s="11"/>
      <c r="HJL71" s="11"/>
      <c r="HJM71" s="11"/>
      <c r="HJN71" s="11"/>
      <c r="HJO71" s="11"/>
      <c r="HJP71" s="11"/>
      <c r="HJQ71" s="11"/>
      <c r="HJR71" s="11"/>
      <c r="HJS71" s="11"/>
      <c r="HJT71" s="11"/>
      <c r="HJU71" s="11"/>
      <c r="HJV71" s="11"/>
      <c r="HJW71" s="11"/>
      <c r="HJX71" s="11"/>
      <c r="HJY71" s="11"/>
      <c r="HJZ71" s="11"/>
      <c r="HKA71" s="11"/>
      <c r="HKB71" s="11"/>
      <c r="HKC71" s="11"/>
      <c r="HKD71" s="11"/>
      <c r="HKE71" s="11"/>
      <c r="HKF71" s="11"/>
      <c r="HKG71" s="11"/>
      <c r="HKH71" s="11"/>
      <c r="HKI71" s="11"/>
      <c r="HKJ71" s="11"/>
      <c r="HKK71" s="11"/>
      <c r="HKL71" s="11"/>
      <c r="HKM71" s="11"/>
      <c r="HKN71" s="11"/>
      <c r="HKO71" s="11"/>
      <c r="HKP71" s="11"/>
      <c r="HKQ71" s="11"/>
      <c r="HKR71" s="11"/>
      <c r="HKS71" s="11"/>
      <c r="HKT71" s="11"/>
      <c r="HKU71" s="11"/>
      <c r="HKV71" s="11"/>
      <c r="HKW71" s="11"/>
      <c r="HKX71" s="11"/>
      <c r="HKY71" s="11"/>
      <c r="HKZ71" s="11"/>
      <c r="HLA71" s="11"/>
      <c r="HLB71" s="11"/>
      <c r="HLC71" s="11"/>
      <c r="HLD71" s="11"/>
      <c r="HLE71" s="11"/>
      <c r="HLF71" s="11"/>
      <c r="HLG71" s="11"/>
      <c r="HLH71" s="11"/>
      <c r="HLI71" s="11"/>
      <c r="HLJ71" s="11"/>
      <c r="HLK71" s="11"/>
      <c r="HLL71" s="11"/>
      <c r="HLM71" s="11"/>
      <c r="HLN71" s="11"/>
      <c r="HLO71" s="11"/>
      <c r="HLP71" s="11"/>
      <c r="HLQ71" s="11"/>
      <c r="HLR71" s="11"/>
      <c r="HLS71" s="11"/>
      <c r="HLT71" s="11"/>
      <c r="HLU71" s="11"/>
      <c r="HLV71" s="11"/>
      <c r="HLW71" s="11"/>
      <c r="HLX71" s="11"/>
      <c r="HLY71" s="11"/>
      <c r="HLZ71" s="11"/>
      <c r="HMA71" s="11"/>
      <c r="HMB71" s="11"/>
      <c r="HMC71" s="11"/>
      <c r="HMD71" s="11"/>
      <c r="HME71" s="11"/>
      <c r="HMF71" s="11"/>
      <c r="HMG71" s="11"/>
      <c r="HMH71" s="11"/>
      <c r="HMI71" s="11"/>
      <c r="HMJ71" s="11"/>
      <c r="HMK71" s="11"/>
      <c r="HML71" s="11"/>
      <c r="HMM71" s="11"/>
      <c r="HMN71" s="11"/>
      <c r="HMO71" s="11"/>
      <c r="HMP71" s="11"/>
      <c r="HMQ71" s="11"/>
      <c r="HMR71" s="11"/>
      <c r="HMS71" s="11"/>
      <c r="HMT71" s="11"/>
      <c r="HMU71" s="11"/>
      <c r="HMV71" s="11"/>
      <c r="HMW71" s="11"/>
      <c r="HMX71" s="11"/>
      <c r="HMY71" s="11"/>
      <c r="HMZ71" s="11"/>
      <c r="HNA71" s="11"/>
      <c r="HNB71" s="11"/>
      <c r="HNC71" s="11"/>
      <c r="HND71" s="11"/>
      <c r="HNE71" s="11"/>
      <c r="HNF71" s="11"/>
      <c r="HNG71" s="11"/>
      <c r="HNH71" s="11"/>
      <c r="HNI71" s="11"/>
      <c r="HNJ71" s="11"/>
      <c r="HNK71" s="11"/>
      <c r="HNL71" s="11"/>
      <c r="HNM71" s="11"/>
      <c r="HNN71" s="11"/>
      <c r="HNO71" s="11"/>
      <c r="HNP71" s="11"/>
      <c r="HNQ71" s="11"/>
      <c r="HNR71" s="11"/>
      <c r="HNS71" s="11"/>
      <c r="HNT71" s="11"/>
      <c r="HNU71" s="11"/>
      <c r="HNV71" s="11"/>
      <c r="HNW71" s="11"/>
      <c r="HNX71" s="11"/>
      <c r="HNY71" s="11"/>
      <c r="HNZ71" s="11"/>
      <c r="HOA71" s="11"/>
      <c r="HOB71" s="11"/>
      <c r="HOC71" s="11"/>
      <c r="HOD71" s="11"/>
      <c r="HOE71" s="11"/>
      <c r="HOF71" s="11"/>
      <c r="HOG71" s="11"/>
      <c r="HOH71" s="11"/>
      <c r="HOI71" s="11"/>
      <c r="HOJ71" s="11"/>
      <c r="HOK71" s="11"/>
      <c r="HOL71" s="11"/>
      <c r="HOM71" s="11"/>
      <c r="HON71" s="11"/>
      <c r="HOO71" s="11"/>
      <c r="HOP71" s="11"/>
      <c r="HOQ71" s="11"/>
      <c r="HOR71" s="11"/>
      <c r="HOS71" s="11"/>
      <c r="HOT71" s="11"/>
      <c r="HOU71" s="11"/>
      <c r="HOV71" s="11"/>
      <c r="HOW71" s="11"/>
      <c r="HOX71" s="11"/>
      <c r="HOY71" s="11"/>
      <c r="HOZ71" s="11"/>
      <c r="HPA71" s="11"/>
      <c r="HPB71" s="11"/>
      <c r="HPC71" s="11"/>
      <c r="HPD71" s="11"/>
      <c r="HPE71" s="11"/>
      <c r="HPF71" s="11"/>
      <c r="HPG71" s="11"/>
      <c r="HPH71" s="11"/>
      <c r="HPI71" s="11"/>
      <c r="HPJ71" s="11"/>
      <c r="HPK71" s="11"/>
      <c r="HPL71" s="11"/>
      <c r="HPM71" s="11"/>
      <c r="HPN71" s="11"/>
      <c r="HPO71" s="11"/>
      <c r="HPP71" s="11"/>
      <c r="HPQ71" s="11"/>
      <c r="HPR71" s="11"/>
      <c r="HPS71" s="11"/>
      <c r="HPT71" s="11"/>
      <c r="HPU71" s="11"/>
      <c r="HPV71" s="11"/>
      <c r="HPW71" s="11"/>
      <c r="HPX71" s="11"/>
      <c r="HPY71" s="11"/>
      <c r="HPZ71" s="11"/>
      <c r="HQA71" s="11"/>
      <c r="HQB71" s="11"/>
      <c r="HQC71" s="11"/>
      <c r="HQD71" s="11"/>
      <c r="HQE71" s="11"/>
      <c r="HQF71" s="11"/>
      <c r="HQG71" s="11"/>
      <c r="HQH71" s="11"/>
      <c r="HQI71" s="11"/>
      <c r="HQJ71" s="11"/>
      <c r="HQK71" s="11"/>
      <c r="HQL71" s="11"/>
      <c r="HQM71" s="11"/>
      <c r="HQN71" s="11"/>
      <c r="HQO71" s="11"/>
      <c r="HQP71" s="11"/>
      <c r="HQQ71" s="11"/>
      <c r="HQR71" s="11"/>
      <c r="HQS71" s="11"/>
      <c r="HQT71" s="11"/>
      <c r="HQU71" s="11"/>
      <c r="HQV71" s="11"/>
      <c r="HQW71" s="11"/>
      <c r="HQX71" s="11"/>
      <c r="HQY71" s="11"/>
      <c r="HQZ71" s="11"/>
      <c r="HRA71" s="11"/>
      <c r="HRB71" s="11"/>
      <c r="HRC71" s="11"/>
      <c r="HRD71" s="11"/>
      <c r="HRE71" s="11"/>
      <c r="HRF71" s="11"/>
      <c r="HRG71" s="11"/>
      <c r="HRH71" s="11"/>
      <c r="HRI71" s="11"/>
      <c r="HRJ71" s="11"/>
      <c r="HRK71" s="11"/>
      <c r="HRL71" s="11"/>
      <c r="HRM71" s="11"/>
      <c r="HRN71" s="11"/>
      <c r="HRO71" s="11"/>
      <c r="HRP71" s="11"/>
      <c r="HRQ71" s="11"/>
      <c r="HRR71" s="11"/>
      <c r="HRS71" s="11"/>
      <c r="HRT71" s="11"/>
      <c r="HRU71" s="11"/>
      <c r="HRV71" s="11"/>
      <c r="HRW71" s="11"/>
      <c r="HRX71" s="11"/>
      <c r="HRY71" s="11"/>
      <c r="HRZ71" s="11"/>
      <c r="HSA71" s="11"/>
      <c r="HSB71" s="11"/>
      <c r="HSC71" s="11"/>
      <c r="HSD71" s="11"/>
      <c r="HSE71" s="11"/>
      <c r="HSF71" s="11"/>
      <c r="HSG71" s="11"/>
      <c r="HSH71" s="11"/>
      <c r="HSI71" s="11"/>
      <c r="HSJ71" s="11"/>
      <c r="HSK71" s="11"/>
      <c r="HSL71" s="11"/>
      <c r="HSM71" s="11"/>
      <c r="HSN71" s="11"/>
      <c r="HSO71" s="11"/>
      <c r="HSP71" s="11"/>
      <c r="HSQ71" s="11"/>
      <c r="HSR71" s="11"/>
      <c r="HSS71" s="11"/>
      <c r="HST71" s="11"/>
      <c r="HSU71" s="11"/>
      <c r="HSV71" s="11"/>
      <c r="HSW71" s="11"/>
      <c r="HSX71" s="11"/>
      <c r="HSY71" s="11"/>
      <c r="HSZ71" s="11"/>
      <c r="HTA71" s="11"/>
      <c r="HTB71" s="11"/>
      <c r="HTC71" s="11"/>
      <c r="HTD71" s="11"/>
      <c r="HTE71" s="11"/>
      <c r="HTF71" s="11"/>
      <c r="HTG71" s="11"/>
      <c r="HTH71" s="11"/>
      <c r="HTI71" s="11"/>
      <c r="HTJ71" s="11"/>
      <c r="HTK71" s="11"/>
      <c r="HTL71" s="11"/>
      <c r="HTM71" s="11"/>
      <c r="HTN71" s="11"/>
      <c r="HTO71" s="11"/>
      <c r="HTP71" s="11"/>
      <c r="HTQ71" s="11"/>
      <c r="HTR71" s="11"/>
      <c r="HTS71" s="11"/>
      <c r="HTT71" s="11"/>
      <c r="HTU71" s="11"/>
      <c r="HTV71" s="11"/>
      <c r="HTW71" s="11"/>
      <c r="HTX71" s="11"/>
      <c r="HTY71" s="11"/>
      <c r="HTZ71" s="11"/>
      <c r="HUA71" s="11"/>
      <c r="HUB71" s="11"/>
      <c r="HUC71" s="11"/>
      <c r="HUD71" s="11"/>
      <c r="HUE71" s="11"/>
      <c r="HUF71" s="11"/>
      <c r="HUG71" s="11"/>
      <c r="HUH71" s="11"/>
      <c r="HUI71" s="11"/>
      <c r="HUJ71" s="11"/>
      <c r="HUK71" s="11"/>
      <c r="HUL71" s="11"/>
      <c r="HUM71" s="11"/>
      <c r="HUN71" s="11"/>
      <c r="HUO71" s="11"/>
      <c r="HUP71" s="11"/>
      <c r="HUQ71" s="11"/>
      <c r="HUR71" s="11"/>
      <c r="HUS71" s="11"/>
      <c r="HUT71" s="11"/>
      <c r="HUU71" s="11"/>
      <c r="HUV71" s="11"/>
      <c r="HUW71" s="11"/>
      <c r="HUX71" s="11"/>
      <c r="HUY71" s="11"/>
      <c r="HUZ71" s="11"/>
      <c r="HVA71" s="11"/>
      <c r="HVB71" s="11"/>
      <c r="HVC71" s="11"/>
      <c r="HVD71" s="11"/>
      <c r="HVE71" s="11"/>
      <c r="HVF71" s="11"/>
      <c r="HVG71" s="11"/>
      <c r="HVH71" s="11"/>
      <c r="HVI71" s="11"/>
      <c r="HVJ71" s="11"/>
      <c r="HVK71" s="11"/>
      <c r="HVL71" s="11"/>
      <c r="HVM71" s="11"/>
      <c r="HVN71" s="11"/>
      <c r="HVO71" s="11"/>
      <c r="HVP71" s="11"/>
      <c r="HVQ71" s="11"/>
      <c r="HVR71" s="11"/>
      <c r="HVS71" s="11"/>
      <c r="HVT71" s="11"/>
      <c r="HVU71" s="11"/>
      <c r="HVV71" s="11"/>
      <c r="HVW71" s="11"/>
      <c r="HVX71" s="11"/>
      <c r="HVY71" s="11"/>
      <c r="HVZ71" s="11"/>
      <c r="HWA71" s="11"/>
      <c r="HWB71" s="11"/>
      <c r="HWC71" s="11"/>
      <c r="HWD71" s="11"/>
      <c r="HWE71" s="11"/>
      <c r="HWF71" s="11"/>
      <c r="HWG71" s="11"/>
      <c r="HWH71" s="11"/>
      <c r="HWI71" s="11"/>
      <c r="HWJ71" s="11"/>
      <c r="HWK71" s="11"/>
      <c r="HWL71" s="11"/>
      <c r="HWM71" s="11"/>
      <c r="HWN71" s="11"/>
      <c r="HWO71" s="11"/>
      <c r="HWP71" s="11"/>
      <c r="HWQ71" s="11"/>
      <c r="HWR71" s="11"/>
      <c r="HWS71" s="11"/>
      <c r="HWT71" s="11"/>
      <c r="HWU71" s="11"/>
      <c r="HWV71" s="11"/>
      <c r="HWW71" s="11"/>
      <c r="HWX71" s="11"/>
      <c r="HWY71" s="11"/>
      <c r="HWZ71" s="11"/>
      <c r="HXA71" s="11"/>
      <c r="HXB71" s="11"/>
      <c r="HXC71" s="11"/>
      <c r="HXD71" s="11"/>
      <c r="HXE71" s="11"/>
      <c r="HXF71" s="11"/>
      <c r="HXG71" s="11"/>
      <c r="HXH71" s="11"/>
      <c r="HXI71" s="11"/>
      <c r="HXJ71" s="11"/>
      <c r="HXK71" s="11"/>
      <c r="HXL71" s="11"/>
      <c r="HXM71" s="11"/>
      <c r="HXN71" s="11"/>
      <c r="HXO71" s="11"/>
      <c r="HXP71" s="11"/>
      <c r="HXQ71" s="11"/>
      <c r="HXR71" s="11"/>
      <c r="HXS71" s="11"/>
      <c r="HXT71" s="11"/>
      <c r="HXU71" s="11"/>
      <c r="HXV71" s="11"/>
      <c r="HXW71" s="11"/>
      <c r="HXX71" s="11"/>
      <c r="HXY71" s="11"/>
      <c r="HXZ71" s="11"/>
      <c r="HYA71" s="11"/>
      <c r="HYB71" s="11"/>
      <c r="HYC71" s="11"/>
      <c r="HYD71" s="11"/>
      <c r="HYE71" s="11"/>
      <c r="HYF71" s="11"/>
      <c r="HYG71" s="11"/>
      <c r="HYH71" s="11"/>
      <c r="HYI71" s="11"/>
      <c r="HYJ71" s="11"/>
      <c r="HYK71" s="11"/>
      <c r="HYL71" s="11"/>
      <c r="HYM71" s="11"/>
      <c r="HYN71" s="11"/>
      <c r="HYO71" s="11"/>
      <c r="HYP71" s="11"/>
      <c r="HYQ71" s="11"/>
      <c r="HYR71" s="11"/>
      <c r="HYS71" s="11"/>
      <c r="HYT71" s="11"/>
      <c r="HYU71" s="11"/>
      <c r="HYV71" s="11"/>
      <c r="HYW71" s="11"/>
      <c r="HYX71" s="11"/>
      <c r="HYY71" s="11"/>
      <c r="HYZ71" s="11"/>
      <c r="HZA71" s="11"/>
      <c r="HZB71" s="11"/>
      <c r="HZC71" s="11"/>
      <c r="HZD71" s="11"/>
      <c r="HZE71" s="11"/>
      <c r="HZF71" s="11"/>
      <c r="HZG71" s="11"/>
      <c r="HZH71" s="11"/>
      <c r="HZI71" s="11"/>
      <c r="HZJ71" s="11"/>
      <c r="HZK71" s="11"/>
      <c r="HZL71" s="11"/>
      <c r="HZM71" s="11"/>
      <c r="HZN71" s="11"/>
      <c r="HZO71" s="11"/>
      <c r="HZP71" s="11"/>
      <c r="HZQ71" s="11"/>
      <c r="HZR71" s="11"/>
      <c r="HZS71" s="11"/>
      <c r="HZT71" s="11"/>
      <c r="HZU71" s="11"/>
      <c r="HZV71" s="11"/>
      <c r="HZW71" s="11"/>
      <c r="HZX71" s="11"/>
      <c r="HZY71" s="11"/>
      <c r="HZZ71" s="11"/>
      <c r="IAA71" s="11"/>
      <c r="IAB71" s="11"/>
      <c r="IAC71" s="11"/>
      <c r="IAD71" s="11"/>
      <c r="IAE71" s="11"/>
      <c r="IAF71" s="11"/>
      <c r="IAG71" s="11"/>
      <c r="IAH71" s="11"/>
      <c r="IAI71" s="11"/>
      <c r="IAJ71" s="11"/>
      <c r="IAK71" s="11"/>
      <c r="IAL71" s="11"/>
      <c r="IAM71" s="11"/>
      <c r="IAN71" s="11"/>
      <c r="IAO71" s="11"/>
      <c r="IAP71" s="11"/>
      <c r="IAQ71" s="11"/>
      <c r="IAR71" s="11"/>
      <c r="IAS71" s="11"/>
      <c r="IAT71" s="11"/>
      <c r="IAU71" s="11"/>
      <c r="IAV71" s="11"/>
      <c r="IAW71" s="11"/>
      <c r="IAX71" s="11"/>
      <c r="IAY71" s="11"/>
      <c r="IAZ71" s="11"/>
      <c r="IBA71" s="11"/>
      <c r="IBB71" s="11"/>
      <c r="IBC71" s="11"/>
      <c r="IBD71" s="11"/>
      <c r="IBE71" s="11"/>
      <c r="IBF71" s="11"/>
      <c r="IBG71" s="11"/>
      <c r="IBH71" s="11"/>
      <c r="IBI71" s="11"/>
      <c r="IBJ71" s="11"/>
      <c r="IBK71" s="11"/>
      <c r="IBL71" s="11"/>
      <c r="IBM71" s="11"/>
      <c r="IBN71" s="11"/>
      <c r="IBO71" s="11"/>
      <c r="IBP71" s="11"/>
      <c r="IBQ71" s="11"/>
      <c r="IBR71" s="11"/>
      <c r="IBS71" s="11"/>
      <c r="IBT71" s="11"/>
      <c r="IBU71" s="11"/>
      <c r="IBV71" s="11"/>
      <c r="IBW71" s="11"/>
      <c r="IBX71" s="11"/>
      <c r="IBY71" s="11"/>
      <c r="IBZ71" s="11"/>
      <c r="ICA71" s="11"/>
      <c r="ICB71" s="11"/>
      <c r="ICC71" s="11"/>
      <c r="ICD71" s="11"/>
      <c r="ICE71" s="11"/>
      <c r="ICF71" s="11"/>
      <c r="ICG71" s="11"/>
      <c r="ICH71" s="11"/>
      <c r="ICI71" s="11"/>
      <c r="ICJ71" s="11"/>
      <c r="ICK71" s="11"/>
      <c r="ICL71" s="11"/>
      <c r="ICM71" s="11"/>
      <c r="ICN71" s="11"/>
      <c r="ICO71" s="11"/>
      <c r="ICP71" s="11"/>
      <c r="ICQ71" s="11"/>
      <c r="ICR71" s="11"/>
      <c r="ICS71" s="11"/>
      <c r="ICT71" s="11"/>
      <c r="ICU71" s="11"/>
      <c r="ICV71" s="11"/>
      <c r="ICW71" s="11"/>
      <c r="ICX71" s="11"/>
      <c r="ICY71" s="11"/>
      <c r="ICZ71" s="11"/>
      <c r="IDA71" s="11"/>
      <c r="IDB71" s="11"/>
      <c r="IDC71" s="11"/>
      <c r="IDD71" s="11"/>
      <c r="IDE71" s="11"/>
      <c r="IDF71" s="11"/>
      <c r="IDG71" s="11"/>
      <c r="IDH71" s="11"/>
      <c r="IDI71" s="11"/>
      <c r="IDJ71" s="11"/>
      <c r="IDK71" s="11"/>
      <c r="IDL71" s="11"/>
      <c r="IDM71" s="11"/>
      <c r="IDN71" s="11"/>
      <c r="IDO71" s="11"/>
      <c r="IDP71" s="11"/>
      <c r="IDQ71" s="11"/>
      <c r="IDR71" s="11"/>
      <c r="IDS71" s="11"/>
      <c r="IDT71" s="11"/>
      <c r="IDU71" s="11"/>
      <c r="IDV71" s="11"/>
      <c r="IDW71" s="11"/>
      <c r="IDX71" s="11"/>
      <c r="IDY71" s="11"/>
      <c r="IDZ71" s="11"/>
      <c r="IEA71" s="11"/>
      <c r="IEB71" s="11"/>
      <c r="IEC71" s="11"/>
      <c r="IED71" s="11"/>
      <c r="IEE71" s="11"/>
      <c r="IEF71" s="11"/>
      <c r="IEG71" s="11"/>
      <c r="IEH71" s="11"/>
      <c r="IEI71" s="11"/>
      <c r="IEJ71" s="11"/>
      <c r="IEK71" s="11"/>
      <c r="IEL71" s="11"/>
      <c r="IEM71" s="11"/>
      <c r="IEN71" s="11"/>
      <c r="IEO71" s="11"/>
      <c r="IEP71" s="11"/>
      <c r="IEQ71" s="11"/>
      <c r="IER71" s="11"/>
      <c r="IES71" s="11"/>
      <c r="IET71" s="11"/>
      <c r="IEU71" s="11"/>
      <c r="IEV71" s="11"/>
      <c r="IEW71" s="11"/>
      <c r="IEX71" s="11"/>
      <c r="IEY71" s="11"/>
      <c r="IEZ71" s="11"/>
      <c r="IFA71" s="11"/>
      <c r="IFB71" s="11"/>
      <c r="IFC71" s="11"/>
      <c r="IFD71" s="11"/>
      <c r="IFE71" s="11"/>
      <c r="IFF71" s="11"/>
      <c r="IFG71" s="11"/>
      <c r="IFH71" s="11"/>
      <c r="IFI71" s="11"/>
      <c r="IFJ71" s="11"/>
      <c r="IFK71" s="11"/>
      <c r="IFL71" s="11"/>
      <c r="IFM71" s="11"/>
      <c r="IFN71" s="11"/>
      <c r="IFO71" s="11"/>
      <c r="IFP71" s="11"/>
      <c r="IFQ71" s="11"/>
      <c r="IFR71" s="11"/>
      <c r="IFS71" s="11"/>
      <c r="IFT71" s="11"/>
      <c r="IFU71" s="11"/>
      <c r="IFV71" s="11"/>
      <c r="IFW71" s="11"/>
      <c r="IFX71" s="11"/>
      <c r="IFY71" s="11"/>
      <c r="IFZ71" s="11"/>
      <c r="IGA71" s="11"/>
      <c r="IGB71" s="11"/>
      <c r="IGC71" s="11"/>
      <c r="IGD71" s="11"/>
      <c r="IGE71" s="11"/>
      <c r="IGF71" s="11"/>
      <c r="IGG71" s="11"/>
      <c r="IGH71" s="11"/>
      <c r="IGI71" s="11"/>
      <c r="IGJ71" s="11"/>
      <c r="IGK71" s="11"/>
      <c r="IGL71" s="11"/>
      <c r="IGM71" s="11"/>
      <c r="IGN71" s="11"/>
      <c r="IGO71" s="11"/>
      <c r="IGP71" s="11"/>
      <c r="IGQ71" s="11"/>
      <c r="IGR71" s="11"/>
      <c r="IGS71" s="11"/>
      <c r="IGT71" s="11"/>
      <c r="IGU71" s="11"/>
      <c r="IGV71" s="11"/>
      <c r="IGW71" s="11"/>
      <c r="IGX71" s="11"/>
      <c r="IGY71" s="11"/>
      <c r="IGZ71" s="11"/>
      <c r="IHA71" s="11"/>
      <c r="IHB71" s="11"/>
      <c r="IHC71" s="11"/>
      <c r="IHD71" s="11"/>
      <c r="IHE71" s="11"/>
      <c r="IHF71" s="11"/>
      <c r="IHG71" s="11"/>
      <c r="IHH71" s="11"/>
      <c r="IHI71" s="11"/>
      <c r="IHJ71" s="11"/>
      <c r="IHK71" s="11"/>
      <c r="IHL71" s="11"/>
      <c r="IHM71" s="11"/>
      <c r="IHN71" s="11"/>
      <c r="IHO71" s="11"/>
      <c r="IHP71" s="11"/>
      <c r="IHQ71" s="11"/>
      <c r="IHR71" s="11"/>
      <c r="IHS71" s="11"/>
      <c r="IHT71" s="11"/>
      <c r="IHU71" s="11"/>
      <c r="IHV71" s="11"/>
      <c r="IHW71" s="11"/>
      <c r="IHX71" s="11"/>
      <c r="IHY71" s="11"/>
      <c r="IHZ71" s="11"/>
      <c r="IIA71" s="11"/>
      <c r="IIB71" s="11"/>
      <c r="IIC71" s="11"/>
      <c r="IID71" s="11"/>
      <c r="IIE71" s="11"/>
      <c r="IIF71" s="11"/>
      <c r="IIG71" s="11"/>
      <c r="IIH71" s="11"/>
      <c r="III71" s="11"/>
      <c r="IIJ71" s="11"/>
      <c r="IIK71" s="11"/>
      <c r="IIL71" s="11"/>
      <c r="IIM71" s="11"/>
      <c r="IIN71" s="11"/>
      <c r="IIO71" s="11"/>
      <c r="IIP71" s="11"/>
      <c r="IIQ71" s="11"/>
      <c r="IIR71" s="11"/>
      <c r="IIS71" s="11"/>
      <c r="IIT71" s="11"/>
      <c r="IIU71" s="11"/>
      <c r="IIV71" s="11"/>
      <c r="IIW71" s="11"/>
      <c r="IIX71" s="11"/>
      <c r="IIY71" s="11"/>
      <c r="IIZ71" s="11"/>
      <c r="IJA71" s="11"/>
      <c r="IJB71" s="11"/>
      <c r="IJC71" s="11"/>
      <c r="IJD71" s="11"/>
      <c r="IJE71" s="11"/>
      <c r="IJF71" s="11"/>
      <c r="IJG71" s="11"/>
      <c r="IJH71" s="11"/>
      <c r="IJI71" s="11"/>
      <c r="IJJ71" s="11"/>
      <c r="IJK71" s="11"/>
      <c r="IJL71" s="11"/>
      <c r="IJM71" s="11"/>
      <c r="IJN71" s="11"/>
      <c r="IJO71" s="11"/>
      <c r="IJP71" s="11"/>
      <c r="IJQ71" s="11"/>
      <c r="IJR71" s="11"/>
      <c r="IJS71" s="11"/>
      <c r="IJT71" s="11"/>
      <c r="IJU71" s="11"/>
      <c r="IJV71" s="11"/>
      <c r="IJW71" s="11"/>
      <c r="IJX71" s="11"/>
      <c r="IJY71" s="11"/>
      <c r="IJZ71" s="11"/>
      <c r="IKA71" s="11"/>
      <c r="IKB71" s="11"/>
      <c r="IKC71" s="11"/>
      <c r="IKD71" s="11"/>
      <c r="IKE71" s="11"/>
      <c r="IKF71" s="11"/>
      <c r="IKG71" s="11"/>
      <c r="IKH71" s="11"/>
      <c r="IKI71" s="11"/>
      <c r="IKJ71" s="11"/>
      <c r="IKK71" s="11"/>
      <c r="IKL71" s="11"/>
      <c r="IKM71" s="11"/>
      <c r="IKN71" s="11"/>
      <c r="IKO71" s="11"/>
      <c r="IKP71" s="11"/>
      <c r="IKQ71" s="11"/>
      <c r="IKR71" s="11"/>
      <c r="IKS71" s="11"/>
      <c r="IKT71" s="11"/>
      <c r="IKU71" s="11"/>
      <c r="IKV71" s="11"/>
      <c r="IKW71" s="11"/>
      <c r="IKX71" s="11"/>
      <c r="IKY71" s="11"/>
      <c r="IKZ71" s="11"/>
      <c r="ILA71" s="11"/>
      <c r="ILB71" s="11"/>
      <c r="ILC71" s="11"/>
      <c r="ILD71" s="11"/>
      <c r="ILE71" s="11"/>
      <c r="ILF71" s="11"/>
      <c r="ILG71" s="11"/>
      <c r="ILH71" s="11"/>
      <c r="ILI71" s="11"/>
      <c r="ILJ71" s="11"/>
      <c r="ILK71" s="11"/>
      <c r="ILL71" s="11"/>
      <c r="ILM71" s="11"/>
      <c r="ILN71" s="11"/>
      <c r="ILO71" s="11"/>
      <c r="ILP71" s="11"/>
      <c r="ILQ71" s="11"/>
      <c r="ILR71" s="11"/>
      <c r="ILS71" s="11"/>
      <c r="ILT71" s="11"/>
      <c r="ILU71" s="11"/>
      <c r="ILV71" s="11"/>
      <c r="ILW71" s="11"/>
      <c r="ILX71" s="11"/>
      <c r="ILY71" s="11"/>
      <c r="ILZ71" s="11"/>
      <c r="IMA71" s="11"/>
      <c r="IMB71" s="11"/>
      <c r="IMC71" s="11"/>
      <c r="IMD71" s="11"/>
      <c r="IME71" s="11"/>
      <c r="IMF71" s="11"/>
      <c r="IMG71" s="11"/>
      <c r="IMH71" s="11"/>
      <c r="IMI71" s="11"/>
      <c r="IMJ71" s="11"/>
      <c r="IMK71" s="11"/>
      <c r="IML71" s="11"/>
      <c r="IMM71" s="11"/>
      <c r="IMN71" s="11"/>
      <c r="IMO71" s="11"/>
      <c r="IMP71" s="11"/>
      <c r="IMQ71" s="11"/>
      <c r="IMR71" s="11"/>
      <c r="IMS71" s="11"/>
      <c r="IMT71" s="11"/>
      <c r="IMU71" s="11"/>
      <c r="IMV71" s="11"/>
      <c r="IMW71" s="11"/>
      <c r="IMX71" s="11"/>
      <c r="IMY71" s="11"/>
      <c r="IMZ71" s="11"/>
      <c r="INA71" s="11"/>
      <c r="INB71" s="11"/>
      <c r="INC71" s="11"/>
      <c r="IND71" s="11"/>
      <c r="INE71" s="11"/>
      <c r="INF71" s="11"/>
      <c r="ING71" s="11"/>
      <c r="INH71" s="11"/>
      <c r="INI71" s="11"/>
      <c r="INJ71" s="11"/>
      <c r="INK71" s="11"/>
      <c r="INL71" s="11"/>
      <c r="INM71" s="11"/>
      <c r="INN71" s="11"/>
      <c r="INO71" s="11"/>
      <c r="INP71" s="11"/>
      <c r="INQ71" s="11"/>
      <c r="INR71" s="11"/>
      <c r="INS71" s="11"/>
      <c r="INT71" s="11"/>
      <c r="INU71" s="11"/>
      <c r="INV71" s="11"/>
      <c r="INW71" s="11"/>
      <c r="INX71" s="11"/>
      <c r="INY71" s="11"/>
      <c r="INZ71" s="11"/>
      <c r="IOA71" s="11"/>
      <c r="IOB71" s="11"/>
      <c r="IOC71" s="11"/>
      <c r="IOD71" s="11"/>
      <c r="IOE71" s="11"/>
      <c r="IOF71" s="11"/>
      <c r="IOG71" s="11"/>
      <c r="IOH71" s="11"/>
      <c r="IOI71" s="11"/>
      <c r="IOJ71" s="11"/>
      <c r="IOK71" s="11"/>
      <c r="IOL71" s="11"/>
      <c r="IOM71" s="11"/>
      <c r="ION71" s="11"/>
      <c r="IOO71" s="11"/>
      <c r="IOP71" s="11"/>
      <c r="IOQ71" s="11"/>
      <c r="IOR71" s="11"/>
      <c r="IOS71" s="11"/>
      <c r="IOT71" s="11"/>
      <c r="IOU71" s="11"/>
      <c r="IOV71" s="11"/>
      <c r="IOW71" s="11"/>
      <c r="IOX71" s="11"/>
      <c r="IOY71" s="11"/>
      <c r="IOZ71" s="11"/>
      <c r="IPA71" s="11"/>
      <c r="IPB71" s="11"/>
      <c r="IPC71" s="11"/>
      <c r="IPD71" s="11"/>
      <c r="IPE71" s="11"/>
      <c r="IPF71" s="11"/>
      <c r="IPG71" s="11"/>
      <c r="IPH71" s="11"/>
      <c r="IPI71" s="11"/>
      <c r="IPJ71" s="11"/>
      <c r="IPK71" s="11"/>
      <c r="IPL71" s="11"/>
      <c r="IPM71" s="11"/>
      <c r="IPN71" s="11"/>
      <c r="IPO71" s="11"/>
      <c r="IPP71" s="11"/>
      <c r="IPQ71" s="11"/>
      <c r="IPR71" s="11"/>
      <c r="IPS71" s="11"/>
      <c r="IPT71" s="11"/>
      <c r="IPU71" s="11"/>
      <c r="IPV71" s="11"/>
      <c r="IPW71" s="11"/>
      <c r="IPX71" s="11"/>
      <c r="IPY71" s="11"/>
      <c r="IPZ71" s="11"/>
      <c r="IQA71" s="11"/>
      <c r="IQB71" s="11"/>
      <c r="IQC71" s="11"/>
      <c r="IQD71" s="11"/>
      <c r="IQE71" s="11"/>
      <c r="IQF71" s="11"/>
      <c r="IQG71" s="11"/>
      <c r="IQH71" s="11"/>
      <c r="IQI71" s="11"/>
      <c r="IQJ71" s="11"/>
      <c r="IQK71" s="11"/>
      <c r="IQL71" s="11"/>
      <c r="IQM71" s="11"/>
      <c r="IQN71" s="11"/>
      <c r="IQO71" s="11"/>
      <c r="IQP71" s="11"/>
      <c r="IQQ71" s="11"/>
      <c r="IQR71" s="11"/>
      <c r="IQS71" s="11"/>
      <c r="IQT71" s="11"/>
      <c r="IQU71" s="11"/>
      <c r="IQV71" s="11"/>
      <c r="IQW71" s="11"/>
      <c r="IQX71" s="11"/>
      <c r="IQY71" s="11"/>
      <c r="IQZ71" s="11"/>
      <c r="IRA71" s="11"/>
      <c r="IRB71" s="11"/>
      <c r="IRC71" s="11"/>
      <c r="IRD71" s="11"/>
      <c r="IRE71" s="11"/>
      <c r="IRF71" s="11"/>
      <c r="IRG71" s="11"/>
      <c r="IRH71" s="11"/>
      <c r="IRI71" s="11"/>
      <c r="IRJ71" s="11"/>
      <c r="IRK71" s="11"/>
      <c r="IRL71" s="11"/>
      <c r="IRM71" s="11"/>
      <c r="IRN71" s="11"/>
      <c r="IRO71" s="11"/>
      <c r="IRP71" s="11"/>
      <c r="IRQ71" s="11"/>
      <c r="IRR71" s="11"/>
      <c r="IRS71" s="11"/>
      <c r="IRT71" s="11"/>
      <c r="IRU71" s="11"/>
      <c r="IRV71" s="11"/>
      <c r="IRW71" s="11"/>
      <c r="IRX71" s="11"/>
      <c r="IRY71" s="11"/>
      <c r="IRZ71" s="11"/>
      <c r="ISA71" s="11"/>
      <c r="ISB71" s="11"/>
      <c r="ISC71" s="11"/>
      <c r="ISD71" s="11"/>
      <c r="ISE71" s="11"/>
      <c r="ISF71" s="11"/>
      <c r="ISG71" s="11"/>
      <c r="ISH71" s="11"/>
      <c r="ISI71" s="11"/>
      <c r="ISJ71" s="11"/>
      <c r="ISK71" s="11"/>
      <c r="ISL71" s="11"/>
      <c r="ISM71" s="11"/>
      <c r="ISN71" s="11"/>
      <c r="ISO71" s="11"/>
      <c r="ISP71" s="11"/>
      <c r="ISQ71" s="11"/>
      <c r="ISR71" s="11"/>
      <c r="ISS71" s="11"/>
      <c r="IST71" s="11"/>
      <c r="ISU71" s="11"/>
      <c r="ISV71" s="11"/>
      <c r="ISW71" s="11"/>
      <c r="ISX71" s="11"/>
      <c r="ISY71" s="11"/>
      <c r="ISZ71" s="11"/>
      <c r="ITA71" s="11"/>
      <c r="ITB71" s="11"/>
      <c r="ITC71" s="11"/>
      <c r="ITD71" s="11"/>
      <c r="ITE71" s="11"/>
      <c r="ITF71" s="11"/>
      <c r="ITG71" s="11"/>
      <c r="ITH71" s="11"/>
      <c r="ITI71" s="11"/>
      <c r="ITJ71" s="11"/>
      <c r="ITK71" s="11"/>
      <c r="ITL71" s="11"/>
      <c r="ITM71" s="11"/>
      <c r="ITN71" s="11"/>
      <c r="ITO71" s="11"/>
      <c r="ITP71" s="11"/>
      <c r="ITQ71" s="11"/>
      <c r="ITR71" s="11"/>
      <c r="ITS71" s="11"/>
      <c r="ITT71" s="11"/>
      <c r="ITU71" s="11"/>
      <c r="ITV71" s="11"/>
      <c r="ITW71" s="11"/>
      <c r="ITX71" s="11"/>
      <c r="ITY71" s="11"/>
      <c r="ITZ71" s="11"/>
      <c r="IUA71" s="11"/>
      <c r="IUB71" s="11"/>
      <c r="IUC71" s="11"/>
      <c r="IUD71" s="11"/>
      <c r="IUE71" s="11"/>
      <c r="IUF71" s="11"/>
      <c r="IUG71" s="11"/>
      <c r="IUH71" s="11"/>
      <c r="IUI71" s="11"/>
      <c r="IUJ71" s="11"/>
      <c r="IUK71" s="11"/>
      <c r="IUL71" s="11"/>
      <c r="IUM71" s="11"/>
      <c r="IUN71" s="11"/>
      <c r="IUO71" s="11"/>
      <c r="IUP71" s="11"/>
      <c r="IUQ71" s="11"/>
      <c r="IUR71" s="11"/>
      <c r="IUS71" s="11"/>
      <c r="IUT71" s="11"/>
      <c r="IUU71" s="11"/>
      <c r="IUV71" s="11"/>
      <c r="IUW71" s="11"/>
      <c r="IUX71" s="11"/>
      <c r="IUY71" s="11"/>
      <c r="IUZ71" s="11"/>
      <c r="IVA71" s="11"/>
      <c r="IVB71" s="11"/>
      <c r="IVC71" s="11"/>
      <c r="IVD71" s="11"/>
      <c r="IVE71" s="11"/>
      <c r="IVF71" s="11"/>
      <c r="IVG71" s="11"/>
      <c r="IVH71" s="11"/>
      <c r="IVI71" s="11"/>
      <c r="IVJ71" s="11"/>
      <c r="IVK71" s="11"/>
      <c r="IVL71" s="11"/>
      <c r="IVM71" s="11"/>
      <c r="IVN71" s="11"/>
      <c r="IVO71" s="11"/>
      <c r="IVP71" s="11"/>
      <c r="IVQ71" s="11"/>
      <c r="IVR71" s="11"/>
      <c r="IVS71" s="11"/>
      <c r="IVT71" s="11"/>
      <c r="IVU71" s="11"/>
      <c r="IVV71" s="11"/>
      <c r="IVW71" s="11"/>
      <c r="IVX71" s="11"/>
      <c r="IVY71" s="11"/>
      <c r="IVZ71" s="11"/>
      <c r="IWA71" s="11"/>
      <c r="IWB71" s="11"/>
      <c r="IWC71" s="11"/>
      <c r="IWD71" s="11"/>
      <c r="IWE71" s="11"/>
      <c r="IWF71" s="11"/>
      <c r="IWG71" s="11"/>
      <c r="IWH71" s="11"/>
      <c r="IWI71" s="11"/>
      <c r="IWJ71" s="11"/>
      <c r="IWK71" s="11"/>
      <c r="IWL71" s="11"/>
      <c r="IWM71" s="11"/>
      <c r="IWN71" s="11"/>
      <c r="IWO71" s="11"/>
      <c r="IWP71" s="11"/>
      <c r="IWQ71" s="11"/>
      <c r="IWR71" s="11"/>
      <c r="IWS71" s="11"/>
      <c r="IWT71" s="11"/>
      <c r="IWU71" s="11"/>
      <c r="IWV71" s="11"/>
      <c r="IWW71" s="11"/>
      <c r="IWX71" s="11"/>
      <c r="IWY71" s="11"/>
      <c r="IWZ71" s="11"/>
      <c r="IXA71" s="11"/>
      <c r="IXB71" s="11"/>
      <c r="IXC71" s="11"/>
      <c r="IXD71" s="11"/>
      <c r="IXE71" s="11"/>
      <c r="IXF71" s="11"/>
      <c r="IXG71" s="11"/>
      <c r="IXH71" s="11"/>
      <c r="IXI71" s="11"/>
      <c r="IXJ71" s="11"/>
      <c r="IXK71" s="11"/>
      <c r="IXL71" s="11"/>
      <c r="IXM71" s="11"/>
      <c r="IXN71" s="11"/>
      <c r="IXO71" s="11"/>
      <c r="IXP71" s="11"/>
      <c r="IXQ71" s="11"/>
      <c r="IXR71" s="11"/>
      <c r="IXS71" s="11"/>
      <c r="IXT71" s="11"/>
      <c r="IXU71" s="11"/>
      <c r="IXV71" s="11"/>
      <c r="IXW71" s="11"/>
      <c r="IXX71" s="11"/>
      <c r="IXY71" s="11"/>
      <c r="IXZ71" s="11"/>
      <c r="IYA71" s="11"/>
      <c r="IYB71" s="11"/>
      <c r="IYC71" s="11"/>
      <c r="IYD71" s="11"/>
      <c r="IYE71" s="11"/>
      <c r="IYF71" s="11"/>
      <c r="IYG71" s="11"/>
      <c r="IYH71" s="11"/>
      <c r="IYI71" s="11"/>
      <c r="IYJ71" s="11"/>
      <c r="IYK71" s="11"/>
      <c r="IYL71" s="11"/>
      <c r="IYM71" s="11"/>
      <c r="IYN71" s="11"/>
      <c r="IYO71" s="11"/>
      <c r="IYP71" s="11"/>
      <c r="IYQ71" s="11"/>
      <c r="IYR71" s="11"/>
      <c r="IYS71" s="11"/>
      <c r="IYT71" s="11"/>
      <c r="IYU71" s="11"/>
      <c r="IYV71" s="11"/>
      <c r="IYW71" s="11"/>
      <c r="IYX71" s="11"/>
      <c r="IYY71" s="11"/>
      <c r="IYZ71" s="11"/>
      <c r="IZA71" s="11"/>
      <c r="IZB71" s="11"/>
      <c r="IZC71" s="11"/>
      <c r="IZD71" s="11"/>
      <c r="IZE71" s="11"/>
      <c r="IZF71" s="11"/>
      <c r="IZG71" s="11"/>
      <c r="IZH71" s="11"/>
      <c r="IZI71" s="11"/>
      <c r="IZJ71" s="11"/>
      <c r="IZK71" s="11"/>
      <c r="IZL71" s="11"/>
      <c r="IZM71" s="11"/>
      <c r="IZN71" s="11"/>
      <c r="IZO71" s="11"/>
      <c r="IZP71" s="11"/>
      <c r="IZQ71" s="11"/>
      <c r="IZR71" s="11"/>
      <c r="IZS71" s="11"/>
      <c r="IZT71" s="11"/>
      <c r="IZU71" s="11"/>
      <c r="IZV71" s="11"/>
      <c r="IZW71" s="11"/>
      <c r="IZX71" s="11"/>
      <c r="IZY71" s="11"/>
      <c r="IZZ71" s="11"/>
      <c r="JAA71" s="11"/>
      <c r="JAB71" s="11"/>
      <c r="JAC71" s="11"/>
      <c r="JAD71" s="11"/>
      <c r="JAE71" s="11"/>
      <c r="JAF71" s="11"/>
      <c r="JAG71" s="11"/>
      <c r="JAH71" s="11"/>
      <c r="JAI71" s="11"/>
      <c r="JAJ71" s="11"/>
      <c r="JAK71" s="11"/>
      <c r="JAL71" s="11"/>
      <c r="JAM71" s="11"/>
      <c r="JAN71" s="11"/>
      <c r="JAO71" s="11"/>
      <c r="JAP71" s="11"/>
      <c r="JAQ71" s="11"/>
      <c r="JAR71" s="11"/>
      <c r="JAS71" s="11"/>
      <c r="JAT71" s="11"/>
      <c r="JAU71" s="11"/>
      <c r="JAV71" s="11"/>
      <c r="JAW71" s="11"/>
      <c r="JAX71" s="11"/>
      <c r="JAY71" s="11"/>
      <c r="JAZ71" s="11"/>
      <c r="JBA71" s="11"/>
      <c r="JBB71" s="11"/>
      <c r="JBC71" s="11"/>
      <c r="JBD71" s="11"/>
      <c r="JBE71" s="11"/>
      <c r="JBF71" s="11"/>
      <c r="JBG71" s="11"/>
      <c r="JBH71" s="11"/>
      <c r="JBI71" s="11"/>
      <c r="JBJ71" s="11"/>
      <c r="JBK71" s="11"/>
      <c r="JBL71" s="11"/>
      <c r="JBM71" s="11"/>
      <c r="JBN71" s="11"/>
      <c r="JBO71" s="11"/>
      <c r="JBP71" s="11"/>
      <c r="JBQ71" s="11"/>
      <c r="JBR71" s="11"/>
      <c r="JBS71" s="11"/>
      <c r="JBT71" s="11"/>
      <c r="JBU71" s="11"/>
      <c r="JBV71" s="11"/>
      <c r="JBW71" s="11"/>
      <c r="JBX71" s="11"/>
      <c r="JBY71" s="11"/>
      <c r="JBZ71" s="11"/>
      <c r="JCA71" s="11"/>
      <c r="JCB71" s="11"/>
      <c r="JCC71" s="11"/>
      <c r="JCD71" s="11"/>
      <c r="JCE71" s="11"/>
      <c r="JCF71" s="11"/>
      <c r="JCG71" s="11"/>
      <c r="JCH71" s="11"/>
      <c r="JCI71" s="11"/>
      <c r="JCJ71" s="11"/>
      <c r="JCK71" s="11"/>
      <c r="JCL71" s="11"/>
      <c r="JCM71" s="11"/>
      <c r="JCN71" s="11"/>
      <c r="JCO71" s="11"/>
      <c r="JCP71" s="11"/>
      <c r="JCQ71" s="11"/>
      <c r="JCR71" s="11"/>
      <c r="JCS71" s="11"/>
      <c r="JCT71" s="11"/>
      <c r="JCU71" s="11"/>
      <c r="JCV71" s="11"/>
      <c r="JCW71" s="11"/>
      <c r="JCX71" s="11"/>
      <c r="JCY71" s="11"/>
      <c r="JCZ71" s="11"/>
      <c r="JDA71" s="11"/>
      <c r="JDB71" s="11"/>
      <c r="JDC71" s="11"/>
      <c r="JDD71" s="11"/>
      <c r="JDE71" s="11"/>
      <c r="JDF71" s="11"/>
      <c r="JDG71" s="11"/>
      <c r="JDH71" s="11"/>
      <c r="JDI71" s="11"/>
      <c r="JDJ71" s="11"/>
      <c r="JDK71" s="11"/>
      <c r="JDL71" s="11"/>
      <c r="JDM71" s="11"/>
      <c r="JDN71" s="11"/>
      <c r="JDO71" s="11"/>
      <c r="JDP71" s="11"/>
      <c r="JDQ71" s="11"/>
      <c r="JDR71" s="11"/>
      <c r="JDS71" s="11"/>
      <c r="JDT71" s="11"/>
      <c r="JDU71" s="11"/>
      <c r="JDV71" s="11"/>
      <c r="JDW71" s="11"/>
      <c r="JDX71" s="11"/>
      <c r="JDY71" s="11"/>
      <c r="JDZ71" s="11"/>
      <c r="JEA71" s="11"/>
      <c r="JEB71" s="11"/>
      <c r="JEC71" s="11"/>
      <c r="JED71" s="11"/>
      <c r="JEE71" s="11"/>
      <c r="JEF71" s="11"/>
      <c r="JEG71" s="11"/>
      <c r="JEH71" s="11"/>
      <c r="JEI71" s="11"/>
      <c r="JEJ71" s="11"/>
      <c r="JEK71" s="11"/>
      <c r="JEL71" s="11"/>
      <c r="JEM71" s="11"/>
      <c r="JEN71" s="11"/>
      <c r="JEO71" s="11"/>
      <c r="JEP71" s="11"/>
      <c r="JEQ71" s="11"/>
      <c r="JER71" s="11"/>
      <c r="JES71" s="11"/>
      <c r="JET71" s="11"/>
      <c r="JEU71" s="11"/>
      <c r="JEV71" s="11"/>
      <c r="JEW71" s="11"/>
      <c r="JEX71" s="11"/>
      <c r="JEY71" s="11"/>
      <c r="JEZ71" s="11"/>
      <c r="JFA71" s="11"/>
      <c r="JFB71" s="11"/>
      <c r="JFC71" s="11"/>
      <c r="JFD71" s="11"/>
      <c r="JFE71" s="11"/>
      <c r="JFF71" s="11"/>
      <c r="JFG71" s="11"/>
      <c r="JFH71" s="11"/>
      <c r="JFI71" s="11"/>
      <c r="JFJ71" s="11"/>
      <c r="JFK71" s="11"/>
      <c r="JFL71" s="11"/>
      <c r="JFM71" s="11"/>
      <c r="JFN71" s="11"/>
      <c r="JFO71" s="11"/>
      <c r="JFP71" s="11"/>
      <c r="JFQ71" s="11"/>
      <c r="JFR71" s="11"/>
      <c r="JFS71" s="11"/>
      <c r="JFT71" s="11"/>
      <c r="JFU71" s="11"/>
      <c r="JFV71" s="11"/>
      <c r="JFW71" s="11"/>
      <c r="JFX71" s="11"/>
      <c r="JFY71" s="11"/>
      <c r="JFZ71" s="11"/>
      <c r="JGA71" s="11"/>
      <c r="JGB71" s="11"/>
      <c r="JGC71" s="11"/>
      <c r="JGD71" s="11"/>
      <c r="JGE71" s="11"/>
      <c r="JGF71" s="11"/>
      <c r="JGG71" s="11"/>
      <c r="JGH71" s="11"/>
      <c r="JGI71" s="11"/>
      <c r="JGJ71" s="11"/>
      <c r="JGK71" s="11"/>
      <c r="JGL71" s="11"/>
      <c r="JGM71" s="11"/>
      <c r="JGN71" s="11"/>
      <c r="JGO71" s="11"/>
      <c r="JGP71" s="11"/>
      <c r="JGQ71" s="11"/>
      <c r="JGR71" s="11"/>
      <c r="JGS71" s="11"/>
      <c r="JGT71" s="11"/>
      <c r="JGU71" s="11"/>
      <c r="JGV71" s="11"/>
      <c r="JGW71" s="11"/>
      <c r="JGX71" s="11"/>
      <c r="JGY71" s="11"/>
      <c r="JGZ71" s="11"/>
      <c r="JHA71" s="11"/>
      <c r="JHB71" s="11"/>
      <c r="JHC71" s="11"/>
      <c r="JHD71" s="11"/>
      <c r="JHE71" s="11"/>
      <c r="JHF71" s="11"/>
      <c r="JHG71" s="11"/>
      <c r="JHH71" s="11"/>
      <c r="JHI71" s="11"/>
      <c r="JHJ71" s="11"/>
      <c r="JHK71" s="11"/>
      <c r="JHL71" s="11"/>
      <c r="JHM71" s="11"/>
      <c r="JHN71" s="11"/>
      <c r="JHO71" s="11"/>
      <c r="JHP71" s="11"/>
      <c r="JHQ71" s="11"/>
      <c r="JHR71" s="11"/>
      <c r="JHS71" s="11"/>
      <c r="JHT71" s="11"/>
      <c r="JHU71" s="11"/>
      <c r="JHV71" s="11"/>
      <c r="JHW71" s="11"/>
      <c r="JHX71" s="11"/>
      <c r="JHY71" s="11"/>
      <c r="JHZ71" s="11"/>
      <c r="JIA71" s="11"/>
      <c r="JIB71" s="11"/>
      <c r="JIC71" s="11"/>
      <c r="JID71" s="11"/>
      <c r="JIE71" s="11"/>
      <c r="JIF71" s="11"/>
      <c r="JIG71" s="11"/>
      <c r="JIH71" s="11"/>
      <c r="JII71" s="11"/>
      <c r="JIJ71" s="11"/>
      <c r="JIK71" s="11"/>
      <c r="JIL71" s="11"/>
      <c r="JIM71" s="11"/>
      <c r="JIN71" s="11"/>
      <c r="JIO71" s="11"/>
      <c r="JIP71" s="11"/>
      <c r="JIQ71" s="11"/>
      <c r="JIR71" s="11"/>
      <c r="JIS71" s="11"/>
      <c r="JIT71" s="11"/>
      <c r="JIU71" s="11"/>
      <c r="JIV71" s="11"/>
      <c r="JIW71" s="11"/>
      <c r="JIX71" s="11"/>
      <c r="JIY71" s="11"/>
      <c r="JIZ71" s="11"/>
      <c r="JJA71" s="11"/>
      <c r="JJB71" s="11"/>
      <c r="JJC71" s="11"/>
      <c r="JJD71" s="11"/>
      <c r="JJE71" s="11"/>
      <c r="JJF71" s="11"/>
      <c r="JJG71" s="11"/>
      <c r="JJH71" s="11"/>
      <c r="JJI71" s="11"/>
      <c r="JJJ71" s="11"/>
      <c r="JJK71" s="11"/>
      <c r="JJL71" s="11"/>
      <c r="JJM71" s="11"/>
      <c r="JJN71" s="11"/>
      <c r="JJO71" s="11"/>
      <c r="JJP71" s="11"/>
      <c r="JJQ71" s="11"/>
      <c r="JJR71" s="11"/>
      <c r="JJS71" s="11"/>
      <c r="JJT71" s="11"/>
      <c r="JJU71" s="11"/>
      <c r="JJV71" s="11"/>
      <c r="JJW71" s="11"/>
      <c r="JJX71" s="11"/>
      <c r="JJY71" s="11"/>
      <c r="JJZ71" s="11"/>
      <c r="JKA71" s="11"/>
      <c r="JKB71" s="11"/>
      <c r="JKC71" s="11"/>
      <c r="JKD71" s="11"/>
      <c r="JKE71" s="11"/>
      <c r="JKF71" s="11"/>
      <c r="JKG71" s="11"/>
      <c r="JKH71" s="11"/>
      <c r="JKI71" s="11"/>
      <c r="JKJ71" s="11"/>
      <c r="JKK71" s="11"/>
      <c r="JKL71" s="11"/>
      <c r="JKM71" s="11"/>
      <c r="JKN71" s="11"/>
      <c r="JKO71" s="11"/>
      <c r="JKP71" s="11"/>
      <c r="JKQ71" s="11"/>
      <c r="JKR71" s="11"/>
      <c r="JKS71" s="11"/>
      <c r="JKT71" s="11"/>
      <c r="JKU71" s="11"/>
      <c r="JKV71" s="11"/>
      <c r="JKW71" s="11"/>
      <c r="JKX71" s="11"/>
      <c r="JKY71" s="11"/>
      <c r="JKZ71" s="11"/>
      <c r="JLA71" s="11"/>
      <c r="JLB71" s="11"/>
      <c r="JLC71" s="11"/>
      <c r="JLD71" s="11"/>
      <c r="JLE71" s="11"/>
      <c r="JLF71" s="11"/>
      <c r="JLG71" s="11"/>
      <c r="JLH71" s="11"/>
      <c r="JLI71" s="11"/>
      <c r="JLJ71" s="11"/>
      <c r="JLK71" s="11"/>
      <c r="JLL71" s="11"/>
      <c r="JLM71" s="11"/>
      <c r="JLN71" s="11"/>
      <c r="JLO71" s="11"/>
      <c r="JLP71" s="11"/>
      <c r="JLQ71" s="11"/>
      <c r="JLR71" s="11"/>
      <c r="JLS71" s="11"/>
      <c r="JLT71" s="11"/>
      <c r="JLU71" s="11"/>
      <c r="JLV71" s="11"/>
      <c r="JLW71" s="11"/>
      <c r="JLX71" s="11"/>
      <c r="JLY71" s="11"/>
      <c r="JLZ71" s="11"/>
      <c r="JMA71" s="11"/>
      <c r="JMB71" s="11"/>
      <c r="JMC71" s="11"/>
      <c r="JMD71" s="11"/>
      <c r="JME71" s="11"/>
      <c r="JMF71" s="11"/>
      <c r="JMG71" s="11"/>
      <c r="JMH71" s="11"/>
      <c r="JMI71" s="11"/>
      <c r="JMJ71" s="11"/>
      <c r="JMK71" s="11"/>
      <c r="JML71" s="11"/>
      <c r="JMM71" s="11"/>
      <c r="JMN71" s="11"/>
      <c r="JMO71" s="11"/>
      <c r="JMP71" s="11"/>
      <c r="JMQ71" s="11"/>
      <c r="JMR71" s="11"/>
      <c r="JMS71" s="11"/>
      <c r="JMT71" s="11"/>
      <c r="JMU71" s="11"/>
      <c r="JMV71" s="11"/>
      <c r="JMW71" s="11"/>
      <c r="JMX71" s="11"/>
      <c r="JMY71" s="11"/>
      <c r="JMZ71" s="11"/>
      <c r="JNA71" s="11"/>
      <c r="JNB71" s="11"/>
      <c r="JNC71" s="11"/>
      <c r="JND71" s="11"/>
      <c r="JNE71" s="11"/>
      <c r="JNF71" s="11"/>
      <c r="JNG71" s="11"/>
      <c r="JNH71" s="11"/>
      <c r="JNI71" s="11"/>
      <c r="JNJ71" s="11"/>
      <c r="JNK71" s="11"/>
      <c r="JNL71" s="11"/>
      <c r="JNM71" s="11"/>
      <c r="JNN71" s="11"/>
      <c r="JNO71" s="11"/>
      <c r="JNP71" s="11"/>
      <c r="JNQ71" s="11"/>
      <c r="JNR71" s="11"/>
      <c r="JNS71" s="11"/>
      <c r="JNT71" s="11"/>
      <c r="JNU71" s="11"/>
      <c r="JNV71" s="11"/>
      <c r="JNW71" s="11"/>
      <c r="JNX71" s="11"/>
      <c r="JNY71" s="11"/>
      <c r="JNZ71" s="11"/>
      <c r="JOA71" s="11"/>
      <c r="JOB71" s="11"/>
      <c r="JOC71" s="11"/>
      <c r="JOD71" s="11"/>
      <c r="JOE71" s="11"/>
      <c r="JOF71" s="11"/>
      <c r="JOG71" s="11"/>
      <c r="JOH71" s="11"/>
      <c r="JOI71" s="11"/>
      <c r="JOJ71" s="11"/>
      <c r="JOK71" s="11"/>
      <c r="JOL71" s="11"/>
      <c r="JOM71" s="11"/>
      <c r="JON71" s="11"/>
      <c r="JOO71" s="11"/>
      <c r="JOP71" s="11"/>
      <c r="JOQ71" s="11"/>
      <c r="JOR71" s="11"/>
      <c r="JOS71" s="11"/>
      <c r="JOT71" s="11"/>
      <c r="JOU71" s="11"/>
      <c r="JOV71" s="11"/>
      <c r="JOW71" s="11"/>
      <c r="JOX71" s="11"/>
      <c r="JOY71" s="11"/>
      <c r="JOZ71" s="11"/>
      <c r="JPA71" s="11"/>
      <c r="JPB71" s="11"/>
      <c r="JPC71" s="11"/>
      <c r="JPD71" s="11"/>
      <c r="JPE71" s="11"/>
      <c r="JPF71" s="11"/>
      <c r="JPG71" s="11"/>
      <c r="JPH71" s="11"/>
      <c r="JPI71" s="11"/>
      <c r="JPJ71" s="11"/>
      <c r="JPK71" s="11"/>
      <c r="JPL71" s="11"/>
      <c r="JPM71" s="11"/>
      <c r="JPN71" s="11"/>
      <c r="JPO71" s="11"/>
      <c r="JPP71" s="11"/>
      <c r="JPQ71" s="11"/>
      <c r="JPR71" s="11"/>
      <c r="JPS71" s="11"/>
      <c r="JPT71" s="11"/>
      <c r="JPU71" s="11"/>
      <c r="JPV71" s="11"/>
      <c r="JPW71" s="11"/>
      <c r="JPX71" s="11"/>
      <c r="JPY71" s="11"/>
      <c r="JPZ71" s="11"/>
      <c r="JQA71" s="11"/>
      <c r="JQB71" s="11"/>
      <c r="JQC71" s="11"/>
      <c r="JQD71" s="11"/>
      <c r="JQE71" s="11"/>
      <c r="JQF71" s="11"/>
      <c r="JQG71" s="11"/>
      <c r="JQH71" s="11"/>
      <c r="JQI71" s="11"/>
      <c r="JQJ71" s="11"/>
      <c r="JQK71" s="11"/>
      <c r="JQL71" s="11"/>
      <c r="JQM71" s="11"/>
      <c r="JQN71" s="11"/>
      <c r="JQO71" s="11"/>
      <c r="JQP71" s="11"/>
      <c r="JQQ71" s="11"/>
      <c r="JQR71" s="11"/>
      <c r="JQS71" s="11"/>
      <c r="JQT71" s="11"/>
      <c r="JQU71" s="11"/>
      <c r="JQV71" s="11"/>
      <c r="JQW71" s="11"/>
      <c r="JQX71" s="11"/>
      <c r="JQY71" s="11"/>
      <c r="JQZ71" s="11"/>
      <c r="JRA71" s="11"/>
      <c r="JRB71" s="11"/>
      <c r="JRC71" s="11"/>
      <c r="JRD71" s="11"/>
      <c r="JRE71" s="11"/>
      <c r="JRF71" s="11"/>
      <c r="JRG71" s="11"/>
      <c r="JRH71" s="11"/>
      <c r="JRI71" s="11"/>
      <c r="JRJ71" s="11"/>
      <c r="JRK71" s="11"/>
      <c r="JRL71" s="11"/>
      <c r="JRM71" s="11"/>
      <c r="JRN71" s="11"/>
      <c r="JRO71" s="11"/>
      <c r="JRP71" s="11"/>
      <c r="JRQ71" s="11"/>
      <c r="JRR71" s="11"/>
      <c r="JRS71" s="11"/>
      <c r="JRT71" s="11"/>
      <c r="JRU71" s="11"/>
      <c r="JRV71" s="11"/>
      <c r="JRW71" s="11"/>
      <c r="JRX71" s="11"/>
      <c r="JRY71" s="11"/>
      <c r="JRZ71" s="11"/>
      <c r="JSA71" s="11"/>
      <c r="JSB71" s="11"/>
      <c r="JSC71" s="11"/>
      <c r="JSD71" s="11"/>
      <c r="JSE71" s="11"/>
      <c r="JSF71" s="11"/>
      <c r="JSG71" s="11"/>
      <c r="JSH71" s="11"/>
      <c r="JSI71" s="11"/>
      <c r="JSJ71" s="11"/>
      <c r="JSK71" s="11"/>
      <c r="JSL71" s="11"/>
      <c r="JSM71" s="11"/>
      <c r="JSN71" s="11"/>
      <c r="JSO71" s="11"/>
      <c r="JSP71" s="11"/>
      <c r="JSQ71" s="11"/>
      <c r="JSR71" s="11"/>
      <c r="JSS71" s="11"/>
      <c r="JST71" s="11"/>
      <c r="JSU71" s="11"/>
      <c r="JSV71" s="11"/>
      <c r="JSW71" s="11"/>
      <c r="JSX71" s="11"/>
      <c r="JSY71" s="11"/>
      <c r="JSZ71" s="11"/>
      <c r="JTA71" s="11"/>
      <c r="JTB71" s="11"/>
      <c r="JTC71" s="11"/>
      <c r="JTD71" s="11"/>
      <c r="JTE71" s="11"/>
      <c r="JTF71" s="11"/>
      <c r="JTG71" s="11"/>
      <c r="JTH71" s="11"/>
      <c r="JTI71" s="11"/>
      <c r="JTJ71" s="11"/>
      <c r="JTK71" s="11"/>
      <c r="JTL71" s="11"/>
      <c r="JTM71" s="11"/>
      <c r="JTN71" s="11"/>
      <c r="JTO71" s="11"/>
      <c r="JTP71" s="11"/>
      <c r="JTQ71" s="11"/>
      <c r="JTR71" s="11"/>
      <c r="JTS71" s="11"/>
      <c r="JTT71" s="11"/>
      <c r="JTU71" s="11"/>
      <c r="JTV71" s="11"/>
      <c r="JTW71" s="11"/>
      <c r="JTX71" s="11"/>
      <c r="JTY71" s="11"/>
      <c r="JTZ71" s="11"/>
      <c r="JUA71" s="11"/>
      <c r="JUB71" s="11"/>
      <c r="JUC71" s="11"/>
      <c r="JUD71" s="11"/>
      <c r="JUE71" s="11"/>
      <c r="JUF71" s="11"/>
      <c r="JUG71" s="11"/>
      <c r="JUH71" s="11"/>
      <c r="JUI71" s="11"/>
      <c r="JUJ71" s="11"/>
      <c r="JUK71" s="11"/>
      <c r="JUL71" s="11"/>
      <c r="JUM71" s="11"/>
      <c r="JUN71" s="11"/>
      <c r="JUO71" s="11"/>
      <c r="JUP71" s="11"/>
      <c r="JUQ71" s="11"/>
      <c r="JUR71" s="11"/>
      <c r="JUS71" s="11"/>
      <c r="JUT71" s="11"/>
      <c r="JUU71" s="11"/>
      <c r="JUV71" s="11"/>
      <c r="JUW71" s="11"/>
      <c r="JUX71" s="11"/>
      <c r="JUY71" s="11"/>
      <c r="JUZ71" s="11"/>
      <c r="JVA71" s="11"/>
      <c r="JVB71" s="11"/>
      <c r="JVC71" s="11"/>
      <c r="JVD71" s="11"/>
      <c r="JVE71" s="11"/>
      <c r="JVF71" s="11"/>
      <c r="JVG71" s="11"/>
      <c r="JVH71" s="11"/>
      <c r="JVI71" s="11"/>
      <c r="JVJ71" s="11"/>
      <c r="JVK71" s="11"/>
      <c r="JVL71" s="11"/>
      <c r="JVM71" s="11"/>
      <c r="JVN71" s="11"/>
      <c r="JVO71" s="11"/>
      <c r="JVP71" s="11"/>
      <c r="JVQ71" s="11"/>
      <c r="JVR71" s="11"/>
      <c r="JVS71" s="11"/>
      <c r="JVT71" s="11"/>
      <c r="JVU71" s="11"/>
      <c r="JVV71" s="11"/>
      <c r="JVW71" s="11"/>
      <c r="JVX71" s="11"/>
      <c r="JVY71" s="11"/>
      <c r="JVZ71" s="11"/>
      <c r="JWA71" s="11"/>
      <c r="JWB71" s="11"/>
      <c r="JWC71" s="11"/>
      <c r="JWD71" s="11"/>
      <c r="JWE71" s="11"/>
      <c r="JWF71" s="11"/>
      <c r="JWG71" s="11"/>
      <c r="JWH71" s="11"/>
      <c r="JWI71" s="11"/>
      <c r="JWJ71" s="11"/>
      <c r="JWK71" s="11"/>
      <c r="JWL71" s="11"/>
      <c r="JWM71" s="11"/>
      <c r="JWN71" s="11"/>
      <c r="JWO71" s="11"/>
      <c r="JWP71" s="11"/>
      <c r="JWQ71" s="11"/>
      <c r="JWR71" s="11"/>
      <c r="JWS71" s="11"/>
      <c r="JWT71" s="11"/>
      <c r="JWU71" s="11"/>
      <c r="JWV71" s="11"/>
      <c r="JWW71" s="11"/>
      <c r="JWX71" s="11"/>
      <c r="JWY71" s="11"/>
      <c r="JWZ71" s="11"/>
      <c r="JXA71" s="11"/>
      <c r="JXB71" s="11"/>
      <c r="JXC71" s="11"/>
      <c r="JXD71" s="11"/>
      <c r="JXE71" s="11"/>
      <c r="JXF71" s="11"/>
      <c r="JXG71" s="11"/>
      <c r="JXH71" s="11"/>
      <c r="JXI71" s="11"/>
      <c r="JXJ71" s="11"/>
      <c r="JXK71" s="11"/>
      <c r="JXL71" s="11"/>
      <c r="JXM71" s="11"/>
      <c r="JXN71" s="11"/>
      <c r="JXO71" s="11"/>
      <c r="JXP71" s="11"/>
      <c r="JXQ71" s="11"/>
      <c r="JXR71" s="11"/>
      <c r="JXS71" s="11"/>
      <c r="JXT71" s="11"/>
      <c r="JXU71" s="11"/>
      <c r="JXV71" s="11"/>
      <c r="JXW71" s="11"/>
      <c r="JXX71" s="11"/>
      <c r="JXY71" s="11"/>
      <c r="JXZ71" s="11"/>
      <c r="JYA71" s="11"/>
      <c r="JYB71" s="11"/>
      <c r="JYC71" s="11"/>
      <c r="JYD71" s="11"/>
      <c r="JYE71" s="11"/>
      <c r="JYF71" s="11"/>
      <c r="JYG71" s="11"/>
      <c r="JYH71" s="11"/>
      <c r="JYI71" s="11"/>
      <c r="JYJ71" s="11"/>
      <c r="JYK71" s="11"/>
      <c r="JYL71" s="11"/>
      <c r="JYM71" s="11"/>
      <c r="JYN71" s="11"/>
      <c r="JYO71" s="11"/>
      <c r="JYP71" s="11"/>
      <c r="JYQ71" s="11"/>
      <c r="JYR71" s="11"/>
      <c r="JYS71" s="11"/>
      <c r="JYT71" s="11"/>
      <c r="JYU71" s="11"/>
      <c r="JYV71" s="11"/>
      <c r="JYW71" s="11"/>
      <c r="JYX71" s="11"/>
      <c r="JYY71" s="11"/>
      <c r="JYZ71" s="11"/>
      <c r="JZA71" s="11"/>
      <c r="JZB71" s="11"/>
      <c r="JZC71" s="11"/>
      <c r="JZD71" s="11"/>
      <c r="JZE71" s="11"/>
      <c r="JZF71" s="11"/>
      <c r="JZG71" s="11"/>
      <c r="JZH71" s="11"/>
      <c r="JZI71" s="11"/>
      <c r="JZJ71" s="11"/>
      <c r="JZK71" s="11"/>
      <c r="JZL71" s="11"/>
      <c r="JZM71" s="11"/>
      <c r="JZN71" s="11"/>
      <c r="JZO71" s="11"/>
      <c r="JZP71" s="11"/>
      <c r="JZQ71" s="11"/>
      <c r="JZR71" s="11"/>
      <c r="JZS71" s="11"/>
      <c r="JZT71" s="11"/>
      <c r="JZU71" s="11"/>
      <c r="JZV71" s="11"/>
      <c r="JZW71" s="11"/>
      <c r="JZX71" s="11"/>
      <c r="JZY71" s="11"/>
      <c r="JZZ71" s="11"/>
      <c r="KAA71" s="11"/>
      <c r="KAB71" s="11"/>
      <c r="KAC71" s="11"/>
      <c r="KAD71" s="11"/>
      <c r="KAE71" s="11"/>
      <c r="KAF71" s="11"/>
      <c r="KAG71" s="11"/>
      <c r="KAH71" s="11"/>
      <c r="KAI71" s="11"/>
      <c r="KAJ71" s="11"/>
      <c r="KAK71" s="11"/>
      <c r="KAL71" s="11"/>
      <c r="KAM71" s="11"/>
      <c r="KAN71" s="11"/>
      <c r="KAO71" s="11"/>
      <c r="KAP71" s="11"/>
      <c r="KAQ71" s="11"/>
      <c r="KAR71" s="11"/>
      <c r="KAS71" s="11"/>
      <c r="KAT71" s="11"/>
      <c r="KAU71" s="11"/>
      <c r="KAV71" s="11"/>
      <c r="KAW71" s="11"/>
      <c r="KAX71" s="11"/>
      <c r="KAY71" s="11"/>
      <c r="KAZ71" s="11"/>
      <c r="KBA71" s="11"/>
      <c r="KBB71" s="11"/>
      <c r="KBC71" s="11"/>
      <c r="KBD71" s="11"/>
      <c r="KBE71" s="11"/>
      <c r="KBF71" s="11"/>
      <c r="KBG71" s="11"/>
      <c r="KBH71" s="11"/>
      <c r="KBI71" s="11"/>
      <c r="KBJ71" s="11"/>
      <c r="KBK71" s="11"/>
      <c r="KBL71" s="11"/>
      <c r="KBM71" s="11"/>
      <c r="KBN71" s="11"/>
      <c r="KBO71" s="11"/>
      <c r="KBP71" s="11"/>
      <c r="KBQ71" s="11"/>
      <c r="KBR71" s="11"/>
      <c r="KBS71" s="11"/>
      <c r="KBT71" s="11"/>
      <c r="KBU71" s="11"/>
      <c r="KBV71" s="11"/>
      <c r="KBW71" s="11"/>
      <c r="KBX71" s="11"/>
      <c r="KBY71" s="11"/>
      <c r="KBZ71" s="11"/>
      <c r="KCA71" s="11"/>
      <c r="KCB71" s="11"/>
      <c r="KCC71" s="11"/>
      <c r="KCD71" s="11"/>
      <c r="KCE71" s="11"/>
      <c r="KCF71" s="11"/>
      <c r="KCG71" s="11"/>
      <c r="KCH71" s="11"/>
      <c r="KCI71" s="11"/>
      <c r="KCJ71" s="11"/>
      <c r="KCK71" s="11"/>
      <c r="KCL71" s="11"/>
      <c r="KCM71" s="11"/>
      <c r="KCN71" s="11"/>
      <c r="KCO71" s="11"/>
      <c r="KCP71" s="11"/>
      <c r="KCQ71" s="11"/>
      <c r="KCR71" s="11"/>
      <c r="KCS71" s="11"/>
      <c r="KCT71" s="11"/>
      <c r="KCU71" s="11"/>
      <c r="KCV71" s="11"/>
      <c r="KCW71" s="11"/>
      <c r="KCX71" s="11"/>
      <c r="KCY71" s="11"/>
      <c r="KCZ71" s="11"/>
      <c r="KDA71" s="11"/>
      <c r="KDB71" s="11"/>
      <c r="KDC71" s="11"/>
      <c r="KDD71" s="11"/>
      <c r="KDE71" s="11"/>
      <c r="KDF71" s="11"/>
      <c r="KDG71" s="11"/>
      <c r="KDH71" s="11"/>
      <c r="KDI71" s="11"/>
      <c r="KDJ71" s="11"/>
      <c r="KDK71" s="11"/>
      <c r="KDL71" s="11"/>
      <c r="KDM71" s="11"/>
      <c r="KDN71" s="11"/>
      <c r="KDO71" s="11"/>
      <c r="KDP71" s="11"/>
      <c r="KDQ71" s="11"/>
      <c r="KDR71" s="11"/>
      <c r="KDS71" s="11"/>
      <c r="KDT71" s="11"/>
      <c r="KDU71" s="11"/>
      <c r="KDV71" s="11"/>
      <c r="KDW71" s="11"/>
      <c r="KDX71" s="11"/>
      <c r="KDY71" s="11"/>
      <c r="KDZ71" s="11"/>
      <c r="KEA71" s="11"/>
      <c r="KEB71" s="11"/>
      <c r="KEC71" s="11"/>
      <c r="KED71" s="11"/>
      <c r="KEE71" s="11"/>
      <c r="KEF71" s="11"/>
      <c r="KEG71" s="11"/>
      <c r="KEH71" s="11"/>
      <c r="KEI71" s="11"/>
      <c r="KEJ71" s="11"/>
      <c r="KEK71" s="11"/>
      <c r="KEL71" s="11"/>
      <c r="KEM71" s="11"/>
      <c r="KEN71" s="11"/>
      <c r="KEO71" s="11"/>
      <c r="KEP71" s="11"/>
      <c r="KEQ71" s="11"/>
      <c r="KER71" s="11"/>
      <c r="KES71" s="11"/>
      <c r="KET71" s="11"/>
      <c r="KEU71" s="11"/>
      <c r="KEV71" s="11"/>
      <c r="KEW71" s="11"/>
      <c r="KEX71" s="11"/>
      <c r="KEY71" s="11"/>
      <c r="KEZ71" s="11"/>
      <c r="KFA71" s="11"/>
      <c r="KFB71" s="11"/>
      <c r="KFC71" s="11"/>
      <c r="KFD71" s="11"/>
      <c r="KFE71" s="11"/>
      <c r="KFF71" s="11"/>
      <c r="KFG71" s="11"/>
      <c r="KFH71" s="11"/>
      <c r="KFI71" s="11"/>
      <c r="KFJ71" s="11"/>
      <c r="KFK71" s="11"/>
      <c r="KFL71" s="11"/>
      <c r="KFM71" s="11"/>
      <c r="KFN71" s="11"/>
      <c r="KFO71" s="11"/>
      <c r="KFP71" s="11"/>
      <c r="KFQ71" s="11"/>
      <c r="KFR71" s="11"/>
      <c r="KFS71" s="11"/>
      <c r="KFT71" s="11"/>
      <c r="KFU71" s="11"/>
      <c r="KFV71" s="11"/>
      <c r="KFW71" s="11"/>
      <c r="KFX71" s="11"/>
      <c r="KFY71" s="11"/>
      <c r="KFZ71" s="11"/>
      <c r="KGA71" s="11"/>
      <c r="KGB71" s="11"/>
      <c r="KGC71" s="11"/>
      <c r="KGD71" s="11"/>
      <c r="KGE71" s="11"/>
      <c r="KGF71" s="11"/>
      <c r="KGG71" s="11"/>
      <c r="KGH71" s="11"/>
      <c r="KGI71" s="11"/>
      <c r="KGJ71" s="11"/>
      <c r="KGK71" s="11"/>
      <c r="KGL71" s="11"/>
      <c r="KGM71" s="11"/>
      <c r="KGN71" s="11"/>
      <c r="KGO71" s="11"/>
      <c r="KGP71" s="11"/>
      <c r="KGQ71" s="11"/>
      <c r="KGR71" s="11"/>
      <c r="KGS71" s="11"/>
      <c r="KGT71" s="11"/>
      <c r="KGU71" s="11"/>
      <c r="KGV71" s="11"/>
      <c r="KGW71" s="11"/>
      <c r="KGX71" s="11"/>
      <c r="KGY71" s="11"/>
      <c r="KGZ71" s="11"/>
      <c r="KHA71" s="11"/>
      <c r="KHB71" s="11"/>
      <c r="KHC71" s="11"/>
      <c r="KHD71" s="11"/>
      <c r="KHE71" s="11"/>
      <c r="KHF71" s="11"/>
      <c r="KHG71" s="11"/>
      <c r="KHH71" s="11"/>
      <c r="KHI71" s="11"/>
      <c r="KHJ71" s="11"/>
      <c r="KHK71" s="11"/>
      <c r="KHL71" s="11"/>
      <c r="KHM71" s="11"/>
      <c r="KHN71" s="11"/>
      <c r="KHO71" s="11"/>
      <c r="KHP71" s="11"/>
      <c r="KHQ71" s="11"/>
      <c r="KHR71" s="11"/>
      <c r="KHS71" s="11"/>
      <c r="KHT71" s="11"/>
      <c r="KHU71" s="11"/>
      <c r="KHV71" s="11"/>
      <c r="KHW71" s="11"/>
      <c r="KHX71" s="11"/>
      <c r="KHY71" s="11"/>
      <c r="KHZ71" s="11"/>
      <c r="KIA71" s="11"/>
      <c r="KIB71" s="11"/>
      <c r="KIC71" s="11"/>
      <c r="KID71" s="11"/>
      <c r="KIE71" s="11"/>
      <c r="KIF71" s="11"/>
      <c r="KIG71" s="11"/>
      <c r="KIH71" s="11"/>
      <c r="KII71" s="11"/>
      <c r="KIJ71" s="11"/>
      <c r="KIK71" s="11"/>
      <c r="KIL71" s="11"/>
      <c r="KIM71" s="11"/>
      <c r="KIN71" s="11"/>
      <c r="KIO71" s="11"/>
      <c r="KIP71" s="11"/>
      <c r="KIQ71" s="11"/>
      <c r="KIR71" s="11"/>
      <c r="KIS71" s="11"/>
      <c r="KIT71" s="11"/>
      <c r="KIU71" s="11"/>
      <c r="KIV71" s="11"/>
      <c r="KIW71" s="11"/>
      <c r="KIX71" s="11"/>
      <c r="KIY71" s="11"/>
      <c r="KIZ71" s="11"/>
      <c r="KJA71" s="11"/>
      <c r="KJB71" s="11"/>
      <c r="KJC71" s="11"/>
      <c r="KJD71" s="11"/>
      <c r="KJE71" s="11"/>
      <c r="KJF71" s="11"/>
      <c r="KJG71" s="11"/>
      <c r="KJH71" s="11"/>
      <c r="KJI71" s="11"/>
      <c r="KJJ71" s="11"/>
      <c r="KJK71" s="11"/>
      <c r="KJL71" s="11"/>
      <c r="KJM71" s="11"/>
      <c r="KJN71" s="11"/>
      <c r="KJO71" s="11"/>
      <c r="KJP71" s="11"/>
      <c r="KJQ71" s="11"/>
      <c r="KJR71" s="11"/>
      <c r="KJS71" s="11"/>
      <c r="KJT71" s="11"/>
      <c r="KJU71" s="11"/>
      <c r="KJV71" s="11"/>
      <c r="KJW71" s="11"/>
      <c r="KJX71" s="11"/>
      <c r="KJY71" s="11"/>
      <c r="KJZ71" s="11"/>
      <c r="KKA71" s="11"/>
      <c r="KKB71" s="11"/>
      <c r="KKC71" s="11"/>
      <c r="KKD71" s="11"/>
      <c r="KKE71" s="11"/>
      <c r="KKF71" s="11"/>
      <c r="KKG71" s="11"/>
      <c r="KKH71" s="11"/>
      <c r="KKI71" s="11"/>
      <c r="KKJ71" s="11"/>
      <c r="KKK71" s="11"/>
      <c r="KKL71" s="11"/>
      <c r="KKM71" s="11"/>
      <c r="KKN71" s="11"/>
      <c r="KKO71" s="11"/>
      <c r="KKP71" s="11"/>
      <c r="KKQ71" s="11"/>
      <c r="KKR71" s="11"/>
      <c r="KKS71" s="11"/>
      <c r="KKT71" s="11"/>
      <c r="KKU71" s="11"/>
      <c r="KKV71" s="11"/>
      <c r="KKW71" s="11"/>
      <c r="KKX71" s="11"/>
      <c r="KKY71" s="11"/>
      <c r="KKZ71" s="11"/>
      <c r="KLA71" s="11"/>
      <c r="KLB71" s="11"/>
      <c r="KLC71" s="11"/>
      <c r="KLD71" s="11"/>
      <c r="KLE71" s="11"/>
      <c r="KLF71" s="11"/>
      <c r="KLG71" s="11"/>
      <c r="KLH71" s="11"/>
      <c r="KLI71" s="11"/>
      <c r="KLJ71" s="11"/>
      <c r="KLK71" s="11"/>
      <c r="KLL71" s="11"/>
      <c r="KLM71" s="11"/>
      <c r="KLN71" s="11"/>
      <c r="KLO71" s="11"/>
      <c r="KLP71" s="11"/>
      <c r="KLQ71" s="11"/>
      <c r="KLR71" s="11"/>
      <c r="KLS71" s="11"/>
      <c r="KLT71" s="11"/>
      <c r="KLU71" s="11"/>
      <c r="KLV71" s="11"/>
      <c r="KLW71" s="11"/>
      <c r="KLX71" s="11"/>
      <c r="KLY71" s="11"/>
      <c r="KLZ71" s="11"/>
      <c r="KMA71" s="11"/>
      <c r="KMB71" s="11"/>
      <c r="KMC71" s="11"/>
      <c r="KMD71" s="11"/>
      <c r="KME71" s="11"/>
      <c r="KMF71" s="11"/>
      <c r="KMG71" s="11"/>
      <c r="KMH71" s="11"/>
      <c r="KMI71" s="11"/>
      <c r="KMJ71" s="11"/>
      <c r="KMK71" s="11"/>
      <c r="KML71" s="11"/>
      <c r="KMM71" s="11"/>
      <c r="KMN71" s="11"/>
      <c r="KMO71" s="11"/>
      <c r="KMP71" s="11"/>
      <c r="KMQ71" s="11"/>
      <c r="KMR71" s="11"/>
      <c r="KMS71" s="11"/>
      <c r="KMT71" s="11"/>
      <c r="KMU71" s="11"/>
      <c r="KMV71" s="11"/>
      <c r="KMW71" s="11"/>
      <c r="KMX71" s="11"/>
      <c r="KMY71" s="11"/>
      <c r="KMZ71" s="11"/>
      <c r="KNA71" s="11"/>
      <c r="KNB71" s="11"/>
      <c r="KNC71" s="11"/>
      <c r="KND71" s="11"/>
      <c r="KNE71" s="11"/>
      <c r="KNF71" s="11"/>
      <c r="KNG71" s="11"/>
      <c r="KNH71" s="11"/>
      <c r="KNI71" s="11"/>
      <c r="KNJ71" s="11"/>
      <c r="KNK71" s="11"/>
      <c r="KNL71" s="11"/>
      <c r="KNM71" s="11"/>
      <c r="KNN71" s="11"/>
      <c r="KNO71" s="11"/>
      <c r="KNP71" s="11"/>
      <c r="KNQ71" s="11"/>
      <c r="KNR71" s="11"/>
      <c r="KNS71" s="11"/>
      <c r="KNT71" s="11"/>
      <c r="KNU71" s="11"/>
      <c r="KNV71" s="11"/>
      <c r="KNW71" s="11"/>
      <c r="KNX71" s="11"/>
      <c r="KNY71" s="11"/>
      <c r="KNZ71" s="11"/>
      <c r="KOA71" s="11"/>
      <c r="KOB71" s="11"/>
      <c r="KOC71" s="11"/>
      <c r="KOD71" s="11"/>
      <c r="KOE71" s="11"/>
      <c r="KOF71" s="11"/>
      <c r="KOG71" s="11"/>
      <c r="KOH71" s="11"/>
      <c r="KOI71" s="11"/>
      <c r="KOJ71" s="11"/>
      <c r="KOK71" s="11"/>
      <c r="KOL71" s="11"/>
      <c r="KOM71" s="11"/>
      <c r="KON71" s="11"/>
      <c r="KOO71" s="11"/>
      <c r="KOP71" s="11"/>
      <c r="KOQ71" s="11"/>
      <c r="KOR71" s="11"/>
      <c r="KOS71" s="11"/>
      <c r="KOT71" s="11"/>
      <c r="KOU71" s="11"/>
      <c r="KOV71" s="11"/>
      <c r="KOW71" s="11"/>
      <c r="KOX71" s="11"/>
      <c r="KOY71" s="11"/>
      <c r="KOZ71" s="11"/>
      <c r="KPA71" s="11"/>
      <c r="KPB71" s="11"/>
      <c r="KPC71" s="11"/>
      <c r="KPD71" s="11"/>
      <c r="KPE71" s="11"/>
      <c r="KPF71" s="11"/>
      <c r="KPG71" s="11"/>
      <c r="KPH71" s="11"/>
      <c r="KPI71" s="11"/>
      <c r="KPJ71" s="11"/>
      <c r="KPK71" s="11"/>
      <c r="KPL71" s="11"/>
      <c r="KPM71" s="11"/>
      <c r="KPN71" s="11"/>
      <c r="KPO71" s="11"/>
      <c r="KPP71" s="11"/>
      <c r="KPQ71" s="11"/>
      <c r="KPR71" s="11"/>
      <c r="KPS71" s="11"/>
      <c r="KPT71" s="11"/>
      <c r="KPU71" s="11"/>
      <c r="KPV71" s="11"/>
      <c r="KPW71" s="11"/>
      <c r="KPX71" s="11"/>
      <c r="KPY71" s="11"/>
      <c r="KPZ71" s="11"/>
      <c r="KQA71" s="11"/>
      <c r="KQB71" s="11"/>
      <c r="KQC71" s="11"/>
      <c r="KQD71" s="11"/>
      <c r="KQE71" s="11"/>
      <c r="KQF71" s="11"/>
      <c r="KQG71" s="11"/>
      <c r="KQH71" s="11"/>
      <c r="KQI71" s="11"/>
      <c r="KQJ71" s="11"/>
      <c r="KQK71" s="11"/>
      <c r="KQL71" s="11"/>
      <c r="KQM71" s="11"/>
      <c r="KQN71" s="11"/>
      <c r="KQO71" s="11"/>
      <c r="KQP71" s="11"/>
      <c r="KQQ71" s="11"/>
      <c r="KQR71" s="11"/>
      <c r="KQS71" s="11"/>
      <c r="KQT71" s="11"/>
      <c r="KQU71" s="11"/>
      <c r="KQV71" s="11"/>
      <c r="KQW71" s="11"/>
      <c r="KQX71" s="11"/>
      <c r="KQY71" s="11"/>
      <c r="KQZ71" s="11"/>
      <c r="KRA71" s="11"/>
      <c r="KRB71" s="11"/>
      <c r="KRC71" s="11"/>
      <c r="KRD71" s="11"/>
      <c r="KRE71" s="11"/>
      <c r="KRF71" s="11"/>
      <c r="KRG71" s="11"/>
      <c r="KRH71" s="11"/>
      <c r="KRI71" s="11"/>
      <c r="KRJ71" s="11"/>
      <c r="KRK71" s="11"/>
      <c r="KRL71" s="11"/>
      <c r="KRM71" s="11"/>
      <c r="KRN71" s="11"/>
      <c r="KRO71" s="11"/>
      <c r="KRP71" s="11"/>
      <c r="KRQ71" s="11"/>
      <c r="KRR71" s="11"/>
      <c r="KRS71" s="11"/>
      <c r="KRT71" s="11"/>
      <c r="KRU71" s="11"/>
      <c r="KRV71" s="11"/>
      <c r="KRW71" s="11"/>
      <c r="KRX71" s="11"/>
      <c r="KRY71" s="11"/>
      <c r="KRZ71" s="11"/>
      <c r="KSA71" s="11"/>
      <c r="KSB71" s="11"/>
      <c r="KSC71" s="11"/>
      <c r="KSD71" s="11"/>
      <c r="KSE71" s="11"/>
      <c r="KSF71" s="11"/>
      <c r="KSG71" s="11"/>
      <c r="KSH71" s="11"/>
      <c r="KSI71" s="11"/>
      <c r="KSJ71" s="11"/>
      <c r="KSK71" s="11"/>
      <c r="KSL71" s="11"/>
      <c r="KSM71" s="11"/>
      <c r="KSN71" s="11"/>
      <c r="KSO71" s="11"/>
      <c r="KSP71" s="11"/>
      <c r="KSQ71" s="11"/>
      <c r="KSR71" s="11"/>
      <c r="KSS71" s="11"/>
      <c r="KST71" s="11"/>
      <c r="KSU71" s="11"/>
      <c r="KSV71" s="11"/>
      <c r="KSW71" s="11"/>
      <c r="KSX71" s="11"/>
      <c r="KSY71" s="11"/>
      <c r="KSZ71" s="11"/>
      <c r="KTA71" s="11"/>
      <c r="KTB71" s="11"/>
      <c r="KTC71" s="11"/>
      <c r="KTD71" s="11"/>
      <c r="KTE71" s="11"/>
      <c r="KTF71" s="11"/>
      <c r="KTG71" s="11"/>
      <c r="KTH71" s="11"/>
      <c r="KTI71" s="11"/>
      <c r="KTJ71" s="11"/>
      <c r="KTK71" s="11"/>
      <c r="KTL71" s="11"/>
      <c r="KTM71" s="11"/>
      <c r="KTN71" s="11"/>
      <c r="KTO71" s="11"/>
      <c r="KTP71" s="11"/>
      <c r="KTQ71" s="11"/>
      <c r="KTR71" s="11"/>
      <c r="KTS71" s="11"/>
      <c r="KTT71" s="11"/>
      <c r="KTU71" s="11"/>
      <c r="KTV71" s="11"/>
      <c r="KTW71" s="11"/>
      <c r="KTX71" s="11"/>
      <c r="KTY71" s="11"/>
      <c r="KTZ71" s="11"/>
      <c r="KUA71" s="11"/>
      <c r="KUB71" s="11"/>
      <c r="KUC71" s="11"/>
      <c r="KUD71" s="11"/>
      <c r="KUE71" s="11"/>
      <c r="KUF71" s="11"/>
      <c r="KUG71" s="11"/>
      <c r="KUH71" s="11"/>
      <c r="KUI71" s="11"/>
      <c r="KUJ71" s="11"/>
      <c r="KUK71" s="11"/>
      <c r="KUL71" s="11"/>
      <c r="KUM71" s="11"/>
      <c r="KUN71" s="11"/>
      <c r="KUO71" s="11"/>
      <c r="KUP71" s="11"/>
      <c r="KUQ71" s="11"/>
      <c r="KUR71" s="11"/>
      <c r="KUS71" s="11"/>
      <c r="KUT71" s="11"/>
      <c r="KUU71" s="11"/>
      <c r="KUV71" s="11"/>
      <c r="KUW71" s="11"/>
      <c r="KUX71" s="11"/>
      <c r="KUY71" s="11"/>
      <c r="KUZ71" s="11"/>
      <c r="KVA71" s="11"/>
      <c r="KVB71" s="11"/>
      <c r="KVC71" s="11"/>
      <c r="KVD71" s="11"/>
      <c r="KVE71" s="11"/>
      <c r="KVF71" s="11"/>
      <c r="KVG71" s="11"/>
      <c r="KVH71" s="11"/>
      <c r="KVI71" s="11"/>
      <c r="KVJ71" s="11"/>
      <c r="KVK71" s="11"/>
      <c r="KVL71" s="11"/>
      <c r="KVM71" s="11"/>
      <c r="KVN71" s="11"/>
      <c r="KVO71" s="11"/>
      <c r="KVP71" s="11"/>
      <c r="KVQ71" s="11"/>
      <c r="KVR71" s="11"/>
      <c r="KVS71" s="11"/>
      <c r="KVT71" s="11"/>
      <c r="KVU71" s="11"/>
      <c r="KVV71" s="11"/>
      <c r="KVW71" s="11"/>
      <c r="KVX71" s="11"/>
      <c r="KVY71" s="11"/>
      <c r="KVZ71" s="11"/>
      <c r="KWA71" s="11"/>
      <c r="KWB71" s="11"/>
      <c r="KWC71" s="11"/>
      <c r="KWD71" s="11"/>
      <c r="KWE71" s="11"/>
      <c r="KWF71" s="11"/>
      <c r="KWG71" s="11"/>
      <c r="KWH71" s="11"/>
      <c r="KWI71" s="11"/>
      <c r="KWJ71" s="11"/>
      <c r="KWK71" s="11"/>
      <c r="KWL71" s="11"/>
      <c r="KWM71" s="11"/>
      <c r="KWN71" s="11"/>
      <c r="KWO71" s="11"/>
      <c r="KWP71" s="11"/>
      <c r="KWQ71" s="11"/>
      <c r="KWR71" s="11"/>
      <c r="KWS71" s="11"/>
      <c r="KWT71" s="11"/>
      <c r="KWU71" s="11"/>
      <c r="KWV71" s="11"/>
      <c r="KWW71" s="11"/>
      <c r="KWX71" s="11"/>
      <c r="KWY71" s="11"/>
      <c r="KWZ71" s="11"/>
      <c r="KXA71" s="11"/>
      <c r="KXB71" s="11"/>
      <c r="KXC71" s="11"/>
      <c r="KXD71" s="11"/>
      <c r="KXE71" s="11"/>
      <c r="KXF71" s="11"/>
      <c r="KXG71" s="11"/>
      <c r="KXH71" s="11"/>
      <c r="KXI71" s="11"/>
      <c r="KXJ71" s="11"/>
      <c r="KXK71" s="11"/>
      <c r="KXL71" s="11"/>
      <c r="KXM71" s="11"/>
      <c r="KXN71" s="11"/>
      <c r="KXO71" s="11"/>
      <c r="KXP71" s="11"/>
      <c r="KXQ71" s="11"/>
      <c r="KXR71" s="11"/>
      <c r="KXS71" s="11"/>
      <c r="KXT71" s="11"/>
      <c r="KXU71" s="11"/>
      <c r="KXV71" s="11"/>
      <c r="KXW71" s="11"/>
      <c r="KXX71" s="11"/>
      <c r="KXY71" s="11"/>
      <c r="KXZ71" s="11"/>
      <c r="KYA71" s="11"/>
      <c r="KYB71" s="11"/>
      <c r="KYC71" s="11"/>
      <c r="KYD71" s="11"/>
      <c r="KYE71" s="11"/>
      <c r="KYF71" s="11"/>
      <c r="KYG71" s="11"/>
      <c r="KYH71" s="11"/>
      <c r="KYI71" s="11"/>
      <c r="KYJ71" s="11"/>
      <c r="KYK71" s="11"/>
      <c r="KYL71" s="11"/>
      <c r="KYM71" s="11"/>
      <c r="KYN71" s="11"/>
      <c r="KYO71" s="11"/>
      <c r="KYP71" s="11"/>
      <c r="KYQ71" s="11"/>
      <c r="KYR71" s="11"/>
      <c r="KYS71" s="11"/>
      <c r="KYT71" s="11"/>
      <c r="KYU71" s="11"/>
      <c r="KYV71" s="11"/>
      <c r="KYW71" s="11"/>
      <c r="KYX71" s="11"/>
      <c r="KYY71" s="11"/>
      <c r="KYZ71" s="11"/>
      <c r="KZA71" s="11"/>
      <c r="KZB71" s="11"/>
      <c r="KZC71" s="11"/>
      <c r="KZD71" s="11"/>
      <c r="KZE71" s="11"/>
      <c r="KZF71" s="11"/>
      <c r="KZG71" s="11"/>
      <c r="KZH71" s="11"/>
      <c r="KZI71" s="11"/>
      <c r="KZJ71" s="11"/>
      <c r="KZK71" s="11"/>
      <c r="KZL71" s="11"/>
      <c r="KZM71" s="11"/>
      <c r="KZN71" s="11"/>
      <c r="KZO71" s="11"/>
      <c r="KZP71" s="11"/>
      <c r="KZQ71" s="11"/>
      <c r="KZR71" s="11"/>
      <c r="KZS71" s="11"/>
      <c r="KZT71" s="11"/>
      <c r="KZU71" s="11"/>
      <c r="KZV71" s="11"/>
      <c r="KZW71" s="11"/>
      <c r="KZX71" s="11"/>
      <c r="KZY71" s="11"/>
      <c r="KZZ71" s="11"/>
      <c r="LAA71" s="11"/>
      <c r="LAB71" s="11"/>
      <c r="LAC71" s="11"/>
      <c r="LAD71" s="11"/>
      <c r="LAE71" s="11"/>
      <c r="LAF71" s="11"/>
      <c r="LAG71" s="11"/>
      <c r="LAH71" s="11"/>
      <c r="LAI71" s="11"/>
      <c r="LAJ71" s="11"/>
      <c r="LAK71" s="11"/>
      <c r="LAL71" s="11"/>
      <c r="LAM71" s="11"/>
      <c r="LAN71" s="11"/>
      <c r="LAO71" s="11"/>
      <c r="LAP71" s="11"/>
      <c r="LAQ71" s="11"/>
      <c r="LAR71" s="11"/>
      <c r="LAS71" s="11"/>
      <c r="LAT71" s="11"/>
      <c r="LAU71" s="11"/>
      <c r="LAV71" s="11"/>
      <c r="LAW71" s="11"/>
      <c r="LAX71" s="11"/>
      <c r="LAY71" s="11"/>
      <c r="LAZ71" s="11"/>
      <c r="LBA71" s="11"/>
      <c r="LBB71" s="11"/>
      <c r="LBC71" s="11"/>
      <c r="LBD71" s="11"/>
      <c r="LBE71" s="11"/>
      <c r="LBF71" s="11"/>
      <c r="LBG71" s="11"/>
      <c r="LBH71" s="11"/>
      <c r="LBI71" s="11"/>
      <c r="LBJ71" s="11"/>
      <c r="LBK71" s="11"/>
      <c r="LBL71" s="11"/>
      <c r="LBM71" s="11"/>
      <c r="LBN71" s="11"/>
      <c r="LBO71" s="11"/>
      <c r="LBP71" s="11"/>
      <c r="LBQ71" s="11"/>
      <c r="LBR71" s="11"/>
      <c r="LBS71" s="11"/>
      <c r="LBT71" s="11"/>
      <c r="LBU71" s="11"/>
      <c r="LBV71" s="11"/>
      <c r="LBW71" s="11"/>
      <c r="LBX71" s="11"/>
      <c r="LBY71" s="11"/>
      <c r="LBZ71" s="11"/>
      <c r="LCA71" s="11"/>
      <c r="LCB71" s="11"/>
      <c r="LCC71" s="11"/>
      <c r="LCD71" s="11"/>
      <c r="LCE71" s="11"/>
      <c r="LCF71" s="11"/>
      <c r="LCG71" s="11"/>
      <c r="LCH71" s="11"/>
      <c r="LCI71" s="11"/>
      <c r="LCJ71" s="11"/>
      <c r="LCK71" s="11"/>
      <c r="LCL71" s="11"/>
      <c r="LCM71" s="11"/>
      <c r="LCN71" s="11"/>
      <c r="LCO71" s="11"/>
      <c r="LCP71" s="11"/>
      <c r="LCQ71" s="11"/>
      <c r="LCR71" s="11"/>
      <c r="LCS71" s="11"/>
      <c r="LCT71" s="11"/>
      <c r="LCU71" s="11"/>
      <c r="LCV71" s="11"/>
      <c r="LCW71" s="11"/>
      <c r="LCX71" s="11"/>
      <c r="LCY71" s="11"/>
      <c r="LCZ71" s="11"/>
      <c r="LDA71" s="11"/>
      <c r="LDB71" s="11"/>
      <c r="LDC71" s="11"/>
      <c r="LDD71" s="11"/>
      <c r="LDE71" s="11"/>
      <c r="LDF71" s="11"/>
      <c r="LDG71" s="11"/>
      <c r="LDH71" s="11"/>
      <c r="LDI71" s="11"/>
      <c r="LDJ71" s="11"/>
      <c r="LDK71" s="11"/>
      <c r="LDL71" s="11"/>
      <c r="LDM71" s="11"/>
      <c r="LDN71" s="11"/>
      <c r="LDO71" s="11"/>
      <c r="LDP71" s="11"/>
      <c r="LDQ71" s="11"/>
      <c r="LDR71" s="11"/>
      <c r="LDS71" s="11"/>
      <c r="LDT71" s="11"/>
      <c r="LDU71" s="11"/>
      <c r="LDV71" s="11"/>
      <c r="LDW71" s="11"/>
      <c r="LDX71" s="11"/>
      <c r="LDY71" s="11"/>
      <c r="LDZ71" s="11"/>
      <c r="LEA71" s="11"/>
      <c r="LEB71" s="11"/>
      <c r="LEC71" s="11"/>
      <c r="LED71" s="11"/>
      <c r="LEE71" s="11"/>
      <c r="LEF71" s="11"/>
      <c r="LEG71" s="11"/>
      <c r="LEH71" s="11"/>
      <c r="LEI71" s="11"/>
      <c r="LEJ71" s="11"/>
      <c r="LEK71" s="11"/>
      <c r="LEL71" s="11"/>
      <c r="LEM71" s="11"/>
      <c r="LEN71" s="11"/>
      <c r="LEO71" s="11"/>
      <c r="LEP71" s="11"/>
      <c r="LEQ71" s="11"/>
      <c r="LER71" s="11"/>
      <c r="LES71" s="11"/>
      <c r="LET71" s="11"/>
      <c r="LEU71" s="11"/>
      <c r="LEV71" s="11"/>
      <c r="LEW71" s="11"/>
      <c r="LEX71" s="11"/>
      <c r="LEY71" s="11"/>
      <c r="LEZ71" s="11"/>
      <c r="LFA71" s="11"/>
      <c r="LFB71" s="11"/>
      <c r="LFC71" s="11"/>
      <c r="LFD71" s="11"/>
      <c r="LFE71" s="11"/>
      <c r="LFF71" s="11"/>
      <c r="LFG71" s="11"/>
      <c r="LFH71" s="11"/>
      <c r="LFI71" s="11"/>
      <c r="LFJ71" s="11"/>
      <c r="LFK71" s="11"/>
      <c r="LFL71" s="11"/>
      <c r="LFM71" s="11"/>
      <c r="LFN71" s="11"/>
      <c r="LFO71" s="11"/>
      <c r="LFP71" s="11"/>
      <c r="LFQ71" s="11"/>
      <c r="LFR71" s="11"/>
      <c r="LFS71" s="11"/>
      <c r="LFT71" s="11"/>
      <c r="LFU71" s="11"/>
      <c r="LFV71" s="11"/>
      <c r="LFW71" s="11"/>
      <c r="LFX71" s="11"/>
      <c r="LFY71" s="11"/>
      <c r="LFZ71" s="11"/>
      <c r="LGA71" s="11"/>
      <c r="LGB71" s="11"/>
      <c r="LGC71" s="11"/>
      <c r="LGD71" s="11"/>
      <c r="LGE71" s="11"/>
      <c r="LGF71" s="11"/>
      <c r="LGG71" s="11"/>
      <c r="LGH71" s="11"/>
      <c r="LGI71" s="11"/>
      <c r="LGJ71" s="11"/>
      <c r="LGK71" s="11"/>
      <c r="LGL71" s="11"/>
      <c r="LGM71" s="11"/>
      <c r="LGN71" s="11"/>
      <c r="LGO71" s="11"/>
      <c r="LGP71" s="11"/>
      <c r="LGQ71" s="11"/>
      <c r="LGR71" s="11"/>
      <c r="LGS71" s="11"/>
      <c r="LGT71" s="11"/>
      <c r="LGU71" s="11"/>
      <c r="LGV71" s="11"/>
      <c r="LGW71" s="11"/>
      <c r="LGX71" s="11"/>
      <c r="LGY71" s="11"/>
      <c r="LGZ71" s="11"/>
      <c r="LHA71" s="11"/>
      <c r="LHB71" s="11"/>
      <c r="LHC71" s="11"/>
      <c r="LHD71" s="11"/>
      <c r="LHE71" s="11"/>
      <c r="LHF71" s="11"/>
      <c r="LHG71" s="11"/>
      <c r="LHH71" s="11"/>
      <c r="LHI71" s="11"/>
      <c r="LHJ71" s="11"/>
      <c r="LHK71" s="11"/>
      <c r="LHL71" s="11"/>
      <c r="LHM71" s="11"/>
      <c r="LHN71" s="11"/>
      <c r="LHO71" s="11"/>
      <c r="LHP71" s="11"/>
      <c r="LHQ71" s="11"/>
      <c r="LHR71" s="11"/>
      <c r="LHS71" s="11"/>
      <c r="LHT71" s="11"/>
      <c r="LHU71" s="11"/>
      <c r="LHV71" s="11"/>
      <c r="LHW71" s="11"/>
      <c r="LHX71" s="11"/>
      <c r="LHY71" s="11"/>
      <c r="LHZ71" s="11"/>
      <c r="LIA71" s="11"/>
      <c r="LIB71" s="11"/>
      <c r="LIC71" s="11"/>
      <c r="LID71" s="11"/>
      <c r="LIE71" s="11"/>
      <c r="LIF71" s="11"/>
      <c r="LIG71" s="11"/>
      <c r="LIH71" s="11"/>
      <c r="LII71" s="11"/>
      <c r="LIJ71" s="11"/>
      <c r="LIK71" s="11"/>
      <c r="LIL71" s="11"/>
      <c r="LIM71" s="11"/>
      <c r="LIN71" s="11"/>
      <c r="LIO71" s="11"/>
      <c r="LIP71" s="11"/>
      <c r="LIQ71" s="11"/>
      <c r="LIR71" s="11"/>
      <c r="LIS71" s="11"/>
      <c r="LIT71" s="11"/>
      <c r="LIU71" s="11"/>
      <c r="LIV71" s="11"/>
      <c r="LIW71" s="11"/>
      <c r="LIX71" s="11"/>
      <c r="LIY71" s="11"/>
      <c r="LIZ71" s="11"/>
      <c r="LJA71" s="11"/>
      <c r="LJB71" s="11"/>
      <c r="LJC71" s="11"/>
      <c r="LJD71" s="11"/>
      <c r="LJE71" s="11"/>
      <c r="LJF71" s="11"/>
      <c r="LJG71" s="11"/>
      <c r="LJH71" s="11"/>
      <c r="LJI71" s="11"/>
      <c r="LJJ71" s="11"/>
      <c r="LJK71" s="11"/>
      <c r="LJL71" s="11"/>
      <c r="LJM71" s="11"/>
      <c r="LJN71" s="11"/>
      <c r="LJO71" s="11"/>
      <c r="LJP71" s="11"/>
      <c r="LJQ71" s="11"/>
      <c r="LJR71" s="11"/>
      <c r="LJS71" s="11"/>
      <c r="LJT71" s="11"/>
      <c r="LJU71" s="11"/>
      <c r="LJV71" s="11"/>
      <c r="LJW71" s="11"/>
      <c r="LJX71" s="11"/>
      <c r="LJY71" s="11"/>
      <c r="LJZ71" s="11"/>
      <c r="LKA71" s="11"/>
      <c r="LKB71" s="11"/>
      <c r="LKC71" s="11"/>
      <c r="LKD71" s="11"/>
      <c r="LKE71" s="11"/>
      <c r="LKF71" s="11"/>
      <c r="LKG71" s="11"/>
      <c r="LKH71" s="11"/>
      <c r="LKI71" s="11"/>
      <c r="LKJ71" s="11"/>
      <c r="LKK71" s="11"/>
      <c r="LKL71" s="11"/>
      <c r="LKM71" s="11"/>
      <c r="LKN71" s="11"/>
      <c r="LKO71" s="11"/>
      <c r="LKP71" s="11"/>
      <c r="LKQ71" s="11"/>
      <c r="LKR71" s="11"/>
      <c r="LKS71" s="11"/>
      <c r="LKT71" s="11"/>
      <c r="LKU71" s="11"/>
      <c r="LKV71" s="11"/>
      <c r="LKW71" s="11"/>
      <c r="LKX71" s="11"/>
      <c r="LKY71" s="11"/>
      <c r="LKZ71" s="11"/>
      <c r="LLA71" s="11"/>
      <c r="LLB71" s="11"/>
      <c r="LLC71" s="11"/>
      <c r="LLD71" s="11"/>
      <c r="LLE71" s="11"/>
      <c r="LLF71" s="11"/>
      <c r="LLG71" s="11"/>
      <c r="LLH71" s="11"/>
      <c r="LLI71" s="11"/>
      <c r="LLJ71" s="11"/>
      <c r="LLK71" s="11"/>
      <c r="LLL71" s="11"/>
      <c r="LLM71" s="11"/>
      <c r="LLN71" s="11"/>
      <c r="LLO71" s="11"/>
      <c r="LLP71" s="11"/>
      <c r="LLQ71" s="11"/>
      <c r="LLR71" s="11"/>
      <c r="LLS71" s="11"/>
      <c r="LLT71" s="11"/>
      <c r="LLU71" s="11"/>
      <c r="LLV71" s="11"/>
      <c r="LLW71" s="11"/>
      <c r="LLX71" s="11"/>
      <c r="LLY71" s="11"/>
      <c r="LLZ71" s="11"/>
      <c r="LMA71" s="11"/>
      <c r="LMB71" s="11"/>
      <c r="LMC71" s="11"/>
      <c r="LMD71" s="11"/>
      <c r="LME71" s="11"/>
      <c r="LMF71" s="11"/>
      <c r="LMG71" s="11"/>
      <c r="LMH71" s="11"/>
      <c r="LMI71" s="11"/>
      <c r="LMJ71" s="11"/>
      <c r="LMK71" s="11"/>
      <c r="LML71" s="11"/>
      <c r="LMM71" s="11"/>
      <c r="LMN71" s="11"/>
      <c r="LMO71" s="11"/>
      <c r="LMP71" s="11"/>
      <c r="LMQ71" s="11"/>
      <c r="LMR71" s="11"/>
      <c r="LMS71" s="11"/>
      <c r="LMT71" s="11"/>
      <c r="LMU71" s="11"/>
      <c r="LMV71" s="11"/>
      <c r="LMW71" s="11"/>
      <c r="LMX71" s="11"/>
      <c r="LMY71" s="11"/>
      <c r="LMZ71" s="11"/>
      <c r="LNA71" s="11"/>
      <c r="LNB71" s="11"/>
      <c r="LNC71" s="11"/>
      <c r="LND71" s="11"/>
      <c r="LNE71" s="11"/>
      <c r="LNF71" s="11"/>
      <c r="LNG71" s="11"/>
      <c r="LNH71" s="11"/>
      <c r="LNI71" s="11"/>
      <c r="LNJ71" s="11"/>
      <c r="LNK71" s="11"/>
      <c r="LNL71" s="11"/>
      <c r="LNM71" s="11"/>
      <c r="LNN71" s="11"/>
      <c r="LNO71" s="11"/>
      <c r="LNP71" s="11"/>
      <c r="LNQ71" s="11"/>
      <c r="LNR71" s="11"/>
      <c r="LNS71" s="11"/>
      <c r="LNT71" s="11"/>
      <c r="LNU71" s="11"/>
      <c r="LNV71" s="11"/>
      <c r="LNW71" s="11"/>
      <c r="LNX71" s="11"/>
      <c r="LNY71" s="11"/>
      <c r="LNZ71" s="11"/>
      <c r="LOA71" s="11"/>
      <c r="LOB71" s="11"/>
      <c r="LOC71" s="11"/>
      <c r="LOD71" s="11"/>
      <c r="LOE71" s="11"/>
      <c r="LOF71" s="11"/>
      <c r="LOG71" s="11"/>
      <c r="LOH71" s="11"/>
      <c r="LOI71" s="11"/>
      <c r="LOJ71" s="11"/>
      <c r="LOK71" s="11"/>
      <c r="LOL71" s="11"/>
      <c r="LOM71" s="11"/>
      <c r="LON71" s="11"/>
      <c r="LOO71" s="11"/>
      <c r="LOP71" s="11"/>
      <c r="LOQ71" s="11"/>
      <c r="LOR71" s="11"/>
      <c r="LOS71" s="11"/>
      <c r="LOT71" s="11"/>
      <c r="LOU71" s="11"/>
      <c r="LOV71" s="11"/>
      <c r="LOW71" s="11"/>
      <c r="LOX71" s="11"/>
      <c r="LOY71" s="11"/>
      <c r="LOZ71" s="11"/>
      <c r="LPA71" s="11"/>
      <c r="LPB71" s="11"/>
      <c r="LPC71" s="11"/>
      <c r="LPD71" s="11"/>
      <c r="LPE71" s="11"/>
      <c r="LPF71" s="11"/>
      <c r="LPG71" s="11"/>
      <c r="LPH71" s="11"/>
      <c r="LPI71" s="11"/>
      <c r="LPJ71" s="11"/>
      <c r="LPK71" s="11"/>
      <c r="LPL71" s="11"/>
      <c r="LPM71" s="11"/>
      <c r="LPN71" s="11"/>
      <c r="LPO71" s="11"/>
      <c r="LPP71" s="11"/>
      <c r="LPQ71" s="11"/>
      <c r="LPR71" s="11"/>
      <c r="LPS71" s="11"/>
      <c r="LPT71" s="11"/>
      <c r="LPU71" s="11"/>
      <c r="LPV71" s="11"/>
      <c r="LPW71" s="11"/>
      <c r="LPX71" s="11"/>
      <c r="LPY71" s="11"/>
      <c r="LPZ71" s="11"/>
      <c r="LQA71" s="11"/>
      <c r="LQB71" s="11"/>
      <c r="LQC71" s="11"/>
      <c r="LQD71" s="11"/>
      <c r="LQE71" s="11"/>
      <c r="LQF71" s="11"/>
      <c r="LQG71" s="11"/>
      <c r="LQH71" s="11"/>
      <c r="LQI71" s="11"/>
      <c r="LQJ71" s="11"/>
      <c r="LQK71" s="11"/>
      <c r="LQL71" s="11"/>
      <c r="LQM71" s="11"/>
      <c r="LQN71" s="11"/>
      <c r="LQO71" s="11"/>
      <c r="LQP71" s="11"/>
      <c r="LQQ71" s="11"/>
      <c r="LQR71" s="11"/>
      <c r="LQS71" s="11"/>
      <c r="LQT71" s="11"/>
      <c r="LQU71" s="11"/>
      <c r="LQV71" s="11"/>
      <c r="LQW71" s="11"/>
      <c r="LQX71" s="11"/>
      <c r="LQY71" s="11"/>
      <c r="LQZ71" s="11"/>
      <c r="LRA71" s="11"/>
      <c r="LRB71" s="11"/>
      <c r="LRC71" s="11"/>
      <c r="LRD71" s="11"/>
      <c r="LRE71" s="11"/>
      <c r="LRF71" s="11"/>
      <c r="LRG71" s="11"/>
      <c r="LRH71" s="11"/>
      <c r="LRI71" s="11"/>
      <c r="LRJ71" s="11"/>
      <c r="LRK71" s="11"/>
      <c r="LRL71" s="11"/>
      <c r="LRM71" s="11"/>
      <c r="LRN71" s="11"/>
      <c r="LRO71" s="11"/>
      <c r="LRP71" s="11"/>
      <c r="LRQ71" s="11"/>
      <c r="LRR71" s="11"/>
      <c r="LRS71" s="11"/>
      <c r="LRT71" s="11"/>
      <c r="LRU71" s="11"/>
      <c r="LRV71" s="11"/>
      <c r="LRW71" s="11"/>
      <c r="LRX71" s="11"/>
      <c r="LRY71" s="11"/>
      <c r="LRZ71" s="11"/>
      <c r="LSA71" s="11"/>
      <c r="LSB71" s="11"/>
      <c r="LSC71" s="11"/>
      <c r="LSD71" s="11"/>
      <c r="LSE71" s="11"/>
      <c r="LSF71" s="11"/>
      <c r="LSG71" s="11"/>
      <c r="LSH71" s="11"/>
      <c r="LSI71" s="11"/>
      <c r="LSJ71" s="11"/>
      <c r="LSK71" s="11"/>
      <c r="LSL71" s="11"/>
      <c r="LSM71" s="11"/>
      <c r="LSN71" s="11"/>
      <c r="LSO71" s="11"/>
      <c r="LSP71" s="11"/>
      <c r="LSQ71" s="11"/>
      <c r="LSR71" s="11"/>
      <c r="LSS71" s="11"/>
      <c r="LST71" s="11"/>
      <c r="LSU71" s="11"/>
      <c r="LSV71" s="11"/>
      <c r="LSW71" s="11"/>
      <c r="LSX71" s="11"/>
      <c r="LSY71" s="11"/>
      <c r="LSZ71" s="11"/>
      <c r="LTA71" s="11"/>
      <c r="LTB71" s="11"/>
      <c r="LTC71" s="11"/>
      <c r="LTD71" s="11"/>
      <c r="LTE71" s="11"/>
      <c r="LTF71" s="11"/>
      <c r="LTG71" s="11"/>
      <c r="LTH71" s="11"/>
      <c r="LTI71" s="11"/>
      <c r="LTJ71" s="11"/>
      <c r="LTK71" s="11"/>
      <c r="LTL71" s="11"/>
      <c r="LTM71" s="11"/>
      <c r="LTN71" s="11"/>
      <c r="LTO71" s="11"/>
      <c r="LTP71" s="11"/>
      <c r="LTQ71" s="11"/>
      <c r="LTR71" s="11"/>
      <c r="LTS71" s="11"/>
      <c r="LTT71" s="11"/>
      <c r="LTU71" s="11"/>
      <c r="LTV71" s="11"/>
      <c r="LTW71" s="11"/>
      <c r="LTX71" s="11"/>
      <c r="LTY71" s="11"/>
      <c r="LTZ71" s="11"/>
      <c r="LUA71" s="11"/>
      <c r="LUB71" s="11"/>
      <c r="LUC71" s="11"/>
      <c r="LUD71" s="11"/>
      <c r="LUE71" s="11"/>
      <c r="LUF71" s="11"/>
      <c r="LUG71" s="11"/>
      <c r="LUH71" s="11"/>
      <c r="LUI71" s="11"/>
      <c r="LUJ71" s="11"/>
      <c r="LUK71" s="11"/>
      <c r="LUL71" s="11"/>
      <c r="LUM71" s="11"/>
      <c r="LUN71" s="11"/>
      <c r="LUO71" s="11"/>
      <c r="LUP71" s="11"/>
      <c r="LUQ71" s="11"/>
      <c r="LUR71" s="11"/>
      <c r="LUS71" s="11"/>
      <c r="LUT71" s="11"/>
      <c r="LUU71" s="11"/>
      <c r="LUV71" s="11"/>
      <c r="LUW71" s="11"/>
      <c r="LUX71" s="11"/>
      <c r="LUY71" s="11"/>
      <c r="LUZ71" s="11"/>
      <c r="LVA71" s="11"/>
      <c r="LVB71" s="11"/>
      <c r="LVC71" s="11"/>
      <c r="LVD71" s="11"/>
      <c r="LVE71" s="11"/>
      <c r="LVF71" s="11"/>
      <c r="LVG71" s="11"/>
      <c r="LVH71" s="11"/>
      <c r="LVI71" s="11"/>
      <c r="LVJ71" s="11"/>
      <c r="LVK71" s="11"/>
      <c r="LVL71" s="11"/>
      <c r="LVM71" s="11"/>
      <c r="LVN71" s="11"/>
      <c r="LVO71" s="11"/>
      <c r="LVP71" s="11"/>
      <c r="LVQ71" s="11"/>
      <c r="LVR71" s="11"/>
      <c r="LVS71" s="11"/>
      <c r="LVT71" s="11"/>
      <c r="LVU71" s="11"/>
      <c r="LVV71" s="11"/>
      <c r="LVW71" s="11"/>
      <c r="LVX71" s="11"/>
      <c r="LVY71" s="11"/>
      <c r="LVZ71" s="11"/>
      <c r="LWA71" s="11"/>
      <c r="LWB71" s="11"/>
      <c r="LWC71" s="11"/>
      <c r="LWD71" s="11"/>
      <c r="LWE71" s="11"/>
      <c r="LWF71" s="11"/>
      <c r="LWG71" s="11"/>
      <c r="LWH71" s="11"/>
      <c r="LWI71" s="11"/>
      <c r="LWJ71" s="11"/>
      <c r="LWK71" s="11"/>
      <c r="LWL71" s="11"/>
      <c r="LWM71" s="11"/>
      <c r="LWN71" s="11"/>
      <c r="LWO71" s="11"/>
      <c r="LWP71" s="11"/>
      <c r="LWQ71" s="11"/>
      <c r="LWR71" s="11"/>
      <c r="LWS71" s="11"/>
      <c r="LWT71" s="11"/>
      <c r="LWU71" s="11"/>
      <c r="LWV71" s="11"/>
      <c r="LWW71" s="11"/>
      <c r="LWX71" s="11"/>
      <c r="LWY71" s="11"/>
      <c r="LWZ71" s="11"/>
      <c r="LXA71" s="11"/>
      <c r="LXB71" s="11"/>
      <c r="LXC71" s="11"/>
      <c r="LXD71" s="11"/>
      <c r="LXE71" s="11"/>
      <c r="LXF71" s="11"/>
      <c r="LXG71" s="11"/>
      <c r="LXH71" s="11"/>
      <c r="LXI71" s="11"/>
      <c r="LXJ71" s="11"/>
      <c r="LXK71" s="11"/>
      <c r="LXL71" s="11"/>
      <c r="LXM71" s="11"/>
      <c r="LXN71" s="11"/>
      <c r="LXO71" s="11"/>
      <c r="LXP71" s="11"/>
      <c r="LXQ71" s="11"/>
      <c r="LXR71" s="11"/>
      <c r="LXS71" s="11"/>
      <c r="LXT71" s="11"/>
      <c r="LXU71" s="11"/>
      <c r="LXV71" s="11"/>
      <c r="LXW71" s="11"/>
      <c r="LXX71" s="11"/>
      <c r="LXY71" s="11"/>
      <c r="LXZ71" s="11"/>
      <c r="LYA71" s="11"/>
      <c r="LYB71" s="11"/>
      <c r="LYC71" s="11"/>
      <c r="LYD71" s="11"/>
      <c r="LYE71" s="11"/>
      <c r="LYF71" s="11"/>
      <c r="LYG71" s="11"/>
      <c r="LYH71" s="11"/>
      <c r="LYI71" s="11"/>
      <c r="LYJ71" s="11"/>
      <c r="LYK71" s="11"/>
      <c r="LYL71" s="11"/>
      <c r="LYM71" s="11"/>
      <c r="LYN71" s="11"/>
      <c r="LYO71" s="11"/>
      <c r="LYP71" s="11"/>
      <c r="LYQ71" s="11"/>
      <c r="LYR71" s="11"/>
      <c r="LYS71" s="11"/>
      <c r="LYT71" s="11"/>
      <c r="LYU71" s="11"/>
      <c r="LYV71" s="11"/>
      <c r="LYW71" s="11"/>
      <c r="LYX71" s="11"/>
      <c r="LYY71" s="11"/>
      <c r="LYZ71" s="11"/>
      <c r="LZA71" s="11"/>
      <c r="LZB71" s="11"/>
      <c r="LZC71" s="11"/>
      <c r="LZD71" s="11"/>
      <c r="LZE71" s="11"/>
      <c r="LZF71" s="11"/>
      <c r="LZG71" s="11"/>
      <c r="LZH71" s="11"/>
      <c r="LZI71" s="11"/>
      <c r="LZJ71" s="11"/>
      <c r="LZK71" s="11"/>
      <c r="LZL71" s="11"/>
      <c r="LZM71" s="11"/>
      <c r="LZN71" s="11"/>
      <c r="LZO71" s="11"/>
      <c r="LZP71" s="11"/>
      <c r="LZQ71" s="11"/>
      <c r="LZR71" s="11"/>
      <c r="LZS71" s="11"/>
      <c r="LZT71" s="11"/>
      <c r="LZU71" s="11"/>
      <c r="LZV71" s="11"/>
      <c r="LZW71" s="11"/>
      <c r="LZX71" s="11"/>
      <c r="LZY71" s="11"/>
      <c r="LZZ71" s="11"/>
      <c r="MAA71" s="11"/>
      <c r="MAB71" s="11"/>
      <c r="MAC71" s="11"/>
      <c r="MAD71" s="11"/>
      <c r="MAE71" s="11"/>
      <c r="MAF71" s="11"/>
      <c r="MAG71" s="11"/>
      <c r="MAH71" s="11"/>
      <c r="MAI71" s="11"/>
      <c r="MAJ71" s="11"/>
      <c r="MAK71" s="11"/>
      <c r="MAL71" s="11"/>
      <c r="MAM71" s="11"/>
      <c r="MAN71" s="11"/>
      <c r="MAO71" s="11"/>
      <c r="MAP71" s="11"/>
      <c r="MAQ71" s="11"/>
      <c r="MAR71" s="11"/>
      <c r="MAS71" s="11"/>
      <c r="MAT71" s="11"/>
      <c r="MAU71" s="11"/>
      <c r="MAV71" s="11"/>
      <c r="MAW71" s="11"/>
      <c r="MAX71" s="11"/>
      <c r="MAY71" s="11"/>
      <c r="MAZ71" s="11"/>
      <c r="MBA71" s="11"/>
      <c r="MBB71" s="11"/>
      <c r="MBC71" s="11"/>
      <c r="MBD71" s="11"/>
      <c r="MBE71" s="11"/>
      <c r="MBF71" s="11"/>
      <c r="MBG71" s="11"/>
      <c r="MBH71" s="11"/>
      <c r="MBI71" s="11"/>
      <c r="MBJ71" s="11"/>
      <c r="MBK71" s="11"/>
      <c r="MBL71" s="11"/>
      <c r="MBM71" s="11"/>
      <c r="MBN71" s="11"/>
      <c r="MBO71" s="11"/>
      <c r="MBP71" s="11"/>
      <c r="MBQ71" s="11"/>
      <c r="MBR71" s="11"/>
      <c r="MBS71" s="11"/>
      <c r="MBT71" s="11"/>
      <c r="MBU71" s="11"/>
      <c r="MBV71" s="11"/>
      <c r="MBW71" s="11"/>
      <c r="MBX71" s="11"/>
      <c r="MBY71" s="11"/>
      <c r="MBZ71" s="11"/>
      <c r="MCA71" s="11"/>
      <c r="MCB71" s="11"/>
      <c r="MCC71" s="11"/>
      <c r="MCD71" s="11"/>
      <c r="MCE71" s="11"/>
      <c r="MCF71" s="11"/>
      <c r="MCG71" s="11"/>
      <c r="MCH71" s="11"/>
      <c r="MCI71" s="11"/>
      <c r="MCJ71" s="11"/>
      <c r="MCK71" s="11"/>
      <c r="MCL71" s="11"/>
      <c r="MCM71" s="11"/>
      <c r="MCN71" s="11"/>
      <c r="MCO71" s="11"/>
      <c r="MCP71" s="11"/>
      <c r="MCQ71" s="11"/>
      <c r="MCR71" s="11"/>
      <c r="MCS71" s="11"/>
      <c r="MCT71" s="11"/>
      <c r="MCU71" s="11"/>
      <c r="MCV71" s="11"/>
      <c r="MCW71" s="11"/>
      <c r="MCX71" s="11"/>
      <c r="MCY71" s="11"/>
      <c r="MCZ71" s="11"/>
      <c r="MDA71" s="11"/>
      <c r="MDB71" s="11"/>
      <c r="MDC71" s="11"/>
      <c r="MDD71" s="11"/>
      <c r="MDE71" s="11"/>
      <c r="MDF71" s="11"/>
      <c r="MDG71" s="11"/>
      <c r="MDH71" s="11"/>
      <c r="MDI71" s="11"/>
      <c r="MDJ71" s="11"/>
      <c r="MDK71" s="11"/>
      <c r="MDL71" s="11"/>
      <c r="MDM71" s="11"/>
      <c r="MDN71" s="11"/>
      <c r="MDO71" s="11"/>
      <c r="MDP71" s="11"/>
      <c r="MDQ71" s="11"/>
      <c r="MDR71" s="11"/>
      <c r="MDS71" s="11"/>
      <c r="MDT71" s="11"/>
      <c r="MDU71" s="11"/>
      <c r="MDV71" s="11"/>
      <c r="MDW71" s="11"/>
      <c r="MDX71" s="11"/>
      <c r="MDY71" s="11"/>
      <c r="MDZ71" s="11"/>
      <c r="MEA71" s="11"/>
      <c r="MEB71" s="11"/>
      <c r="MEC71" s="11"/>
      <c r="MED71" s="11"/>
      <c r="MEE71" s="11"/>
      <c r="MEF71" s="11"/>
      <c r="MEG71" s="11"/>
      <c r="MEH71" s="11"/>
      <c r="MEI71" s="11"/>
      <c r="MEJ71" s="11"/>
      <c r="MEK71" s="11"/>
      <c r="MEL71" s="11"/>
      <c r="MEM71" s="11"/>
      <c r="MEN71" s="11"/>
      <c r="MEO71" s="11"/>
      <c r="MEP71" s="11"/>
      <c r="MEQ71" s="11"/>
      <c r="MER71" s="11"/>
      <c r="MES71" s="11"/>
      <c r="MET71" s="11"/>
      <c r="MEU71" s="11"/>
      <c r="MEV71" s="11"/>
      <c r="MEW71" s="11"/>
      <c r="MEX71" s="11"/>
      <c r="MEY71" s="11"/>
      <c r="MEZ71" s="11"/>
      <c r="MFA71" s="11"/>
      <c r="MFB71" s="11"/>
      <c r="MFC71" s="11"/>
      <c r="MFD71" s="11"/>
      <c r="MFE71" s="11"/>
      <c r="MFF71" s="11"/>
      <c r="MFG71" s="11"/>
      <c r="MFH71" s="11"/>
      <c r="MFI71" s="11"/>
      <c r="MFJ71" s="11"/>
      <c r="MFK71" s="11"/>
      <c r="MFL71" s="11"/>
      <c r="MFM71" s="11"/>
      <c r="MFN71" s="11"/>
      <c r="MFO71" s="11"/>
      <c r="MFP71" s="11"/>
      <c r="MFQ71" s="11"/>
      <c r="MFR71" s="11"/>
      <c r="MFS71" s="11"/>
      <c r="MFT71" s="11"/>
      <c r="MFU71" s="11"/>
      <c r="MFV71" s="11"/>
      <c r="MFW71" s="11"/>
      <c r="MFX71" s="11"/>
      <c r="MFY71" s="11"/>
      <c r="MFZ71" s="11"/>
      <c r="MGA71" s="11"/>
      <c r="MGB71" s="11"/>
      <c r="MGC71" s="11"/>
      <c r="MGD71" s="11"/>
      <c r="MGE71" s="11"/>
      <c r="MGF71" s="11"/>
      <c r="MGG71" s="11"/>
      <c r="MGH71" s="11"/>
      <c r="MGI71" s="11"/>
      <c r="MGJ71" s="11"/>
      <c r="MGK71" s="11"/>
      <c r="MGL71" s="11"/>
      <c r="MGM71" s="11"/>
      <c r="MGN71" s="11"/>
      <c r="MGO71" s="11"/>
      <c r="MGP71" s="11"/>
      <c r="MGQ71" s="11"/>
      <c r="MGR71" s="11"/>
      <c r="MGS71" s="11"/>
      <c r="MGT71" s="11"/>
      <c r="MGU71" s="11"/>
      <c r="MGV71" s="11"/>
      <c r="MGW71" s="11"/>
      <c r="MGX71" s="11"/>
      <c r="MGY71" s="11"/>
      <c r="MGZ71" s="11"/>
      <c r="MHA71" s="11"/>
      <c r="MHB71" s="11"/>
      <c r="MHC71" s="11"/>
      <c r="MHD71" s="11"/>
      <c r="MHE71" s="11"/>
      <c r="MHF71" s="11"/>
      <c r="MHG71" s="11"/>
      <c r="MHH71" s="11"/>
      <c r="MHI71" s="11"/>
      <c r="MHJ71" s="11"/>
      <c r="MHK71" s="11"/>
      <c r="MHL71" s="11"/>
      <c r="MHM71" s="11"/>
      <c r="MHN71" s="11"/>
      <c r="MHO71" s="11"/>
      <c r="MHP71" s="11"/>
      <c r="MHQ71" s="11"/>
      <c r="MHR71" s="11"/>
      <c r="MHS71" s="11"/>
      <c r="MHT71" s="11"/>
      <c r="MHU71" s="11"/>
      <c r="MHV71" s="11"/>
      <c r="MHW71" s="11"/>
      <c r="MHX71" s="11"/>
      <c r="MHY71" s="11"/>
      <c r="MHZ71" s="11"/>
      <c r="MIA71" s="11"/>
      <c r="MIB71" s="11"/>
      <c r="MIC71" s="11"/>
      <c r="MID71" s="11"/>
      <c r="MIE71" s="11"/>
      <c r="MIF71" s="11"/>
      <c r="MIG71" s="11"/>
      <c r="MIH71" s="11"/>
      <c r="MII71" s="11"/>
      <c r="MIJ71" s="11"/>
      <c r="MIK71" s="11"/>
      <c r="MIL71" s="11"/>
      <c r="MIM71" s="11"/>
      <c r="MIN71" s="11"/>
      <c r="MIO71" s="11"/>
      <c r="MIP71" s="11"/>
      <c r="MIQ71" s="11"/>
      <c r="MIR71" s="11"/>
      <c r="MIS71" s="11"/>
      <c r="MIT71" s="11"/>
      <c r="MIU71" s="11"/>
      <c r="MIV71" s="11"/>
      <c r="MIW71" s="11"/>
      <c r="MIX71" s="11"/>
      <c r="MIY71" s="11"/>
      <c r="MIZ71" s="11"/>
      <c r="MJA71" s="11"/>
      <c r="MJB71" s="11"/>
      <c r="MJC71" s="11"/>
      <c r="MJD71" s="11"/>
      <c r="MJE71" s="11"/>
      <c r="MJF71" s="11"/>
      <c r="MJG71" s="11"/>
      <c r="MJH71" s="11"/>
      <c r="MJI71" s="11"/>
      <c r="MJJ71" s="11"/>
      <c r="MJK71" s="11"/>
      <c r="MJL71" s="11"/>
      <c r="MJM71" s="11"/>
      <c r="MJN71" s="11"/>
      <c r="MJO71" s="11"/>
      <c r="MJP71" s="11"/>
      <c r="MJQ71" s="11"/>
      <c r="MJR71" s="11"/>
      <c r="MJS71" s="11"/>
      <c r="MJT71" s="11"/>
      <c r="MJU71" s="11"/>
      <c r="MJV71" s="11"/>
      <c r="MJW71" s="11"/>
      <c r="MJX71" s="11"/>
      <c r="MJY71" s="11"/>
      <c r="MJZ71" s="11"/>
      <c r="MKA71" s="11"/>
      <c r="MKB71" s="11"/>
      <c r="MKC71" s="11"/>
      <c r="MKD71" s="11"/>
      <c r="MKE71" s="11"/>
      <c r="MKF71" s="11"/>
      <c r="MKG71" s="11"/>
      <c r="MKH71" s="11"/>
      <c r="MKI71" s="11"/>
      <c r="MKJ71" s="11"/>
      <c r="MKK71" s="11"/>
      <c r="MKL71" s="11"/>
      <c r="MKM71" s="11"/>
      <c r="MKN71" s="11"/>
      <c r="MKO71" s="11"/>
      <c r="MKP71" s="11"/>
      <c r="MKQ71" s="11"/>
      <c r="MKR71" s="11"/>
      <c r="MKS71" s="11"/>
      <c r="MKT71" s="11"/>
      <c r="MKU71" s="11"/>
      <c r="MKV71" s="11"/>
      <c r="MKW71" s="11"/>
      <c r="MKX71" s="11"/>
      <c r="MKY71" s="11"/>
      <c r="MKZ71" s="11"/>
      <c r="MLA71" s="11"/>
      <c r="MLB71" s="11"/>
      <c r="MLC71" s="11"/>
      <c r="MLD71" s="11"/>
      <c r="MLE71" s="11"/>
      <c r="MLF71" s="11"/>
      <c r="MLG71" s="11"/>
      <c r="MLH71" s="11"/>
      <c r="MLI71" s="11"/>
      <c r="MLJ71" s="11"/>
      <c r="MLK71" s="11"/>
      <c r="MLL71" s="11"/>
      <c r="MLM71" s="11"/>
      <c r="MLN71" s="11"/>
      <c r="MLO71" s="11"/>
      <c r="MLP71" s="11"/>
      <c r="MLQ71" s="11"/>
      <c r="MLR71" s="11"/>
      <c r="MLS71" s="11"/>
      <c r="MLT71" s="11"/>
      <c r="MLU71" s="11"/>
      <c r="MLV71" s="11"/>
      <c r="MLW71" s="11"/>
      <c r="MLX71" s="11"/>
      <c r="MLY71" s="11"/>
      <c r="MLZ71" s="11"/>
      <c r="MMA71" s="11"/>
      <c r="MMB71" s="11"/>
      <c r="MMC71" s="11"/>
      <c r="MMD71" s="11"/>
      <c r="MME71" s="11"/>
      <c r="MMF71" s="11"/>
      <c r="MMG71" s="11"/>
      <c r="MMH71" s="11"/>
      <c r="MMI71" s="11"/>
      <c r="MMJ71" s="11"/>
      <c r="MMK71" s="11"/>
      <c r="MML71" s="11"/>
      <c r="MMM71" s="11"/>
      <c r="MMN71" s="11"/>
      <c r="MMO71" s="11"/>
      <c r="MMP71" s="11"/>
      <c r="MMQ71" s="11"/>
      <c r="MMR71" s="11"/>
      <c r="MMS71" s="11"/>
      <c r="MMT71" s="11"/>
      <c r="MMU71" s="11"/>
      <c r="MMV71" s="11"/>
      <c r="MMW71" s="11"/>
      <c r="MMX71" s="11"/>
      <c r="MMY71" s="11"/>
      <c r="MMZ71" s="11"/>
      <c r="MNA71" s="11"/>
      <c r="MNB71" s="11"/>
      <c r="MNC71" s="11"/>
      <c r="MND71" s="11"/>
      <c r="MNE71" s="11"/>
      <c r="MNF71" s="11"/>
      <c r="MNG71" s="11"/>
      <c r="MNH71" s="11"/>
      <c r="MNI71" s="11"/>
      <c r="MNJ71" s="11"/>
      <c r="MNK71" s="11"/>
      <c r="MNL71" s="11"/>
      <c r="MNM71" s="11"/>
      <c r="MNN71" s="11"/>
      <c r="MNO71" s="11"/>
      <c r="MNP71" s="11"/>
      <c r="MNQ71" s="11"/>
      <c r="MNR71" s="11"/>
      <c r="MNS71" s="11"/>
      <c r="MNT71" s="11"/>
      <c r="MNU71" s="11"/>
      <c r="MNV71" s="11"/>
      <c r="MNW71" s="11"/>
      <c r="MNX71" s="11"/>
      <c r="MNY71" s="11"/>
      <c r="MNZ71" s="11"/>
      <c r="MOA71" s="11"/>
      <c r="MOB71" s="11"/>
      <c r="MOC71" s="11"/>
      <c r="MOD71" s="11"/>
      <c r="MOE71" s="11"/>
      <c r="MOF71" s="11"/>
      <c r="MOG71" s="11"/>
      <c r="MOH71" s="11"/>
      <c r="MOI71" s="11"/>
      <c r="MOJ71" s="11"/>
      <c r="MOK71" s="11"/>
      <c r="MOL71" s="11"/>
      <c r="MOM71" s="11"/>
      <c r="MON71" s="11"/>
      <c r="MOO71" s="11"/>
      <c r="MOP71" s="11"/>
      <c r="MOQ71" s="11"/>
      <c r="MOR71" s="11"/>
      <c r="MOS71" s="11"/>
      <c r="MOT71" s="11"/>
      <c r="MOU71" s="11"/>
      <c r="MOV71" s="11"/>
      <c r="MOW71" s="11"/>
      <c r="MOX71" s="11"/>
      <c r="MOY71" s="11"/>
      <c r="MOZ71" s="11"/>
      <c r="MPA71" s="11"/>
      <c r="MPB71" s="11"/>
      <c r="MPC71" s="11"/>
      <c r="MPD71" s="11"/>
      <c r="MPE71" s="11"/>
      <c r="MPF71" s="11"/>
      <c r="MPG71" s="11"/>
      <c r="MPH71" s="11"/>
      <c r="MPI71" s="11"/>
      <c r="MPJ71" s="11"/>
      <c r="MPK71" s="11"/>
      <c r="MPL71" s="11"/>
      <c r="MPM71" s="11"/>
      <c r="MPN71" s="11"/>
      <c r="MPO71" s="11"/>
      <c r="MPP71" s="11"/>
      <c r="MPQ71" s="11"/>
      <c r="MPR71" s="11"/>
      <c r="MPS71" s="11"/>
      <c r="MPT71" s="11"/>
      <c r="MPU71" s="11"/>
      <c r="MPV71" s="11"/>
      <c r="MPW71" s="11"/>
      <c r="MPX71" s="11"/>
      <c r="MPY71" s="11"/>
      <c r="MPZ71" s="11"/>
      <c r="MQA71" s="11"/>
      <c r="MQB71" s="11"/>
      <c r="MQC71" s="11"/>
      <c r="MQD71" s="11"/>
      <c r="MQE71" s="11"/>
      <c r="MQF71" s="11"/>
      <c r="MQG71" s="11"/>
      <c r="MQH71" s="11"/>
      <c r="MQI71" s="11"/>
      <c r="MQJ71" s="11"/>
      <c r="MQK71" s="11"/>
      <c r="MQL71" s="11"/>
      <c r="MQM71" s="11"/>
      <c r="MQN71" s="11"/>
      <c r="MQO71" s="11"/>
      <c r="MQP71" s="11"/>
      <c r="MQQ71" s="11"/>
      <c r="MQR71" s="11"/>
      <c r="MQS71" s="11"/>
      <c r="MQT71" s="11"/>
      <c r="MQU71" s="11"/>
      <c r="MQV71" s="11"/>
      <c r="MQW71" s="11"/>
      <c r="MQX71" s="11"/>
      <c r="MQY71" s="11"/>
      <c r="MQZ71" s="11"/>
      <c r="MRA71" s="11"/>
      <c r="MRB71" s="11"/>
      <c r="MRC71" s="11"/>
      <c r="MRD71" s="11"/>
      <c r="MRE71" s="11"/>
      <c r="MRF71" s="11"/>
      <c r="MRG71" s="11"/>
      <c r="MRH71" s="11"/>
      <c r="MRI71" s="11"/>
      <c r="MRJ71" s="11"/>
      <c r="MRK71" s="11"/>
      <c r="MRL71" s="11"/>
      <c r="MRM71" s="11"/>
      <c r="MRN71" s="11"/>
      <c r="MRO71" s="11"/>
      <c r="MRP71" s="11"/>
      <c r="MRQ71" s="11"/>
      <c r="MRR71" s="11"/>
      <c r="MRS71" s="11"/>
      <c r="MRT71" s="11"/>
      <c r="MRU71" s="11"/>
      <c r="MRV71" s="11"/>
      <c r="MRW71" s="11"/>
      <c r="MRX71" s="11"/>
      <c r="MRY71" s="11"/>
      <c r="MRZ71" s="11"/>
      <c r="MSA71" s="11"/>
      <c r="MSB71" s="11"/>
      <c r="MSC71" s="11"/>
      <c r="MSD71" s="11"/>
      <c r="MSE71" s="11"/>
      <c r="MSF71" s="11"/>
      <c r="MSG71" s="11"/>
      <c r="MSH71" s="11"/>
      <c r="MSI71" s="11"/>
      <c r="MSJ71" s="11"/>
      <c r="MSK71" s="11"/>
      <c r="MSL71" s="11"/>
      <c r="MSM71" s="11"/>
      <c r="MSN71" s="11"/>
      <c r="MSO71" s="11"/>
      <c r="MSP71" s="11"/>
      <c r="MSQ71" s="11"/>
      <c r="MSR71" s="11"/>
      <c r="MSS71" s="11"/>
      <c r="MST71" s="11"/>
      <c r="MSU71" s="11"/>
      <c r="MSV71" s="11"/>
      <c r="MSW71" s="11"/>
      <c r="MSX71" s="11"/>
      <c r="MSY71" s="11"/>
      <c r="MSZ71" s="11"/>
      <c r="MTA71" s="11"/>
      <c r="MTB71" s="11"/>
      <c r="MTC71" s="11"/>
      <c r="MTD71" s="11"/>
      <c r="MTE71" s="11"/>
      <c r="MTF71" s="11"/>
      <c r="MTG71" s="11"/>
      <c r="MTH71" s="11"/>
      <c r="MTI71" s="11"/>
      <c r="MTJ71" s="11"/>
      <c r="MTK71" s="11"/>
      <c r="MTL71" s="11"/>
      <c r="MTM71" s="11"/>
      <c r="MTN71" s="11"/>
      <c r="MTO71" s="11"/>
      <c r="MTP71" s="11"/>
      <c r="MTQ71" s="11"/>
      <c r="MTR71" s="11"/>
      <c r="MTS71" s="11"/>
      <c r="MTT71" s="11"/>
      <c r="MTU71" s="11"/>
      <c r="MTV71" s="11"/>
      <c r="MTW71" s="11"/>
      <c r="MTX71" s="11"/>
      <c r="MTY71" s="11"/>
      <c r="MTZ71" s="11"/>
      <c r="MUA71" s="11"/>
      <c r="MUB71" s="11"/>
      <c r="MUC71" s="11"/>
      <c r="MUD71" s="11"/>
      <c r="MUE71" s="11"/>
      <c r="MUF71" s="11"/>
      <c r="MUG71" s="11"/>
      <c r="MUH71" s="11"/>
      <c r="MUI71" s="11"/>
      <c r="MUJ71" s="11"/>
      <c r="MUK71" s="11"/>
      <c r="MUL71" s="11"/>
      <c r="MUM71" s="11"/>
      <c r="MUN71" s="11"/>
      <c r="MUO71" s="11"/>
      <c r="MUP71" s="11"/>
      <c r="MUQ71" s="11"/>
      <c r="MUR71" s="11"/>
      <c r="MUS71" s="11"/>
      <c r="MUT71" s="11"/>
      <c r="MUU71" s="11"/>
      <c r="MUV71" s="11"/>
      <c r="MUW71" s="11"/>
      <c r="MUX71" s="11"/>
      <c r="MUY71" s="11"/>
      <c r="MUZ71" s="11"/>
      <c r="MVA71" s="11"/>
      <c r="MVB71" s="11"/>
      <c r="MVC71" s="11"/>
      <c r="MVD71" s="11"/>
      <c r="MVE71" s="11"/>
      <c r="MVF71" s="11"/>
      <c r="MVG71" s="11"/>
      <c r="MVH71" s="11"/>
      <c r="MVI71" s="11"/>
      <c r="MVJ71" s="11"/>
      <c r="MVK71" s="11"/>
      <c r="MVL71" s="11"/>
      <c r="MVM71" s="11"/>
      <c r="MVN71" s="11"/>
      <c r="MVO71" s="11"/>
      <c r="MVP71" s="11"/>
      <c r="MVQ71" s="11"/>
      <c r="MVR71" s="11"/>
      <c r="MVS71" s="11"/>
      <c r="MVT71" s="11"/>
      <c r="MVU71" s="11"/>
      <c r="MVV71" s="11"/>
      <c r="MVW71" s="11"/>
      <c r="MVX71" s="11"/>
      <c r="MVY71" s="11"/>
      <c r="MVZ71" s="11"/>
      <c r="MWA71" s="11"/>
      <c r="MWB71" s="11"/>
      <c r="MWC71" s="11"/>
      <c r="MWD71" s="11"/>
      <c r="MWE71" s="11"/>
      <c r="MWF71" s="11"/>
      <c r="MWG71" s="11"/>
      <c r="MWH71" s="11"/>
      <c r="MWI71" s="11"/>
      <c r="MWJ71" s="11"/>
      <c r="MWK71" s="11"/>
      <c r="MWL71" s="11"/>
      <c r="MWM71" s="11"/>
      <c r="MWN71" s="11"/>
      <c r="MWO71" s="11"/>
      <c r="MWP71" s="11"/>
      <c r="MWQ71" s="11"/>
      <c r="MWR71" s="11"/>
      <c r="MWS71" s="11"/>
      <c r="MWT71" s="11"/>
      <c r="MWU71" s="11"/>
      <c r="MWV71" s="11"/>
      <c r="MWW71" s="11"/>
      <c r="MWX71" s="11"/>
      <c r="MWY71" s="11"/>
      <c r="MWZ71" s="11"/>
      <c r="MXA71" s="11"/>
      <c r="MXB71" s="11"/>
      <c r="MXC71" s="11"/>
      <c r="MXD71" s="11"/>
      <c r="MXE71" s="11"/>
      <c r="MXF71" s="11"/>
      <c r="MXG71" s="11"/>
      <c r="MXH71" s="11"/>
      <c r="MXI71" s="11"/>
      <c r="MXJ71" s="11"/>
      <c r="MXK71" s="11"/>
      <c r="MXL71" s="11"/>
      <c r="MXM71" s="11"/>
      <c r="MXN71" s="11"/>
      <c r="MXO71" s="11"/>
      <c r="MXP71" s="11"/>
      <c r="MXQ71" s="11"/>
      <c r="MXR71" s="11"/>
      <c r="MXS71" s="11"/>
      <c r="MXT71" s="11"/>
      <c r="MXU71" s="11"/>
      <c r="MXV71" s="11"/>
      <c r="MXW71" s="11"/>
      <c r="MXX71" s="11"/>
      <c r="MXY71" s="11"/>
      <c r="MXZ71" s="11"/>
      <c r="MYA71" s="11"/>
      <c r="MYB71" s="11"/>
      <c r="MYC71" s="11"/>
      <c r="MYD71" s="11"/>
      <c r="MYE71" s="11"/>
      <c r="MYF71" s="11"/>
      <c r="MYG71" s="11"/>
      <c r="MYH71" s="11"/>
      <c r="MYI71" s="11"/>
      <c r="MYJ71" s="11"/>
      <c r="MYK71" s="11"/>
      <c r="MYL71" s="11"/>
      <c r="MYM71" s="11"/>
      <c r="MYN71" s="11"/>
      <c r="MYO71" s="11"/>
      <c r="MYP71" s="11"/>
      <c r="MYQ71" s="11"/>
      <c r="MYR71" s="11"/>
      <c r="MYS71" s="11"/>
      <c r="MYT71" s="11"/>
      <c r="MYU71" s="11"/>
      <c r="MYV71" s="11"/>
      <c r="MYW71" s="11"/>
      <c r="MYX71" s="11"/>
      <c r="MYY71" s="11"/>
      <c r="MYZ71" s="11"/>
      <c r="MZA71" s="11"/>
      <c r="MZB71" s="11"/>
      <c r="MZC71" s="11"/>
      <c r="MZD71" s="11"/>
      <c r="MZE71" s="11"/>
      <c r="MZF71" s="11"/>
      <c r="MZG71" s="11"/>
      <c r="MZH71" s="11"/>
      <c r="MZI71" s="11"/>
      <c r="MZJ71" s="11"/>
      <c r="MZK71" s="11"/>
      <c r="MZL71" s="11"/>
      <c r="MZM71" s="11"/>
      <c r="MZN71" s="11"/>
      <c r="MZO71" s="11"/>
      <c r="MZP71" s="11"/>
      <c r="MZQ71" s="11"/>
      <c r="MZR71" s="11"/>
      <c r="MZS71" s="11"/>
      <c r="MZT71" s="11"/>
      <c r="MZU71" s="11"/>
      <c r="MZV71" s="11"/>
      <c r="MZW71" s="11"/>
      <c r="MZX71" s="11"/>
      <c r="MZY71" s="11"/>
      <c r="MZZ71" s="11"/>
      <c r="NAA71" s="11"/>
      <c r="NAB71" s="11"/>
      <c r="NAC71" s="11"/>
      <c r="NAD71" s="11"/>
      <c r="NAE71" s="11"/>
      <c r="NAF71" s="11"/>
      <c r="NAG71" s="11"/>
      <c r="NAH71" s="11"/>
      <c r="NAI71" s="11"/>
      <c r="NAJ71" s="11"/>
      <c r="NAK71" s="11"/>
      <c r="NAL71" s="11"/>
      <c r="NAM71" s="11"/>
      <c r="NAN71" s="11"/>
      <c r="NAO71" s="11"/>
      <c r="NAP71" s="11"/>
      <c r="NAQ71" s="11"/>
      <c r="NAR71" s="11"/>
      <c r="NAS71" s="11"/>
      <c r="NAT71" s="11"/>
      <c r="NAU71" s="11"/>
      <c r="NAV71" s="11"/>
      <c r="NAW71" s="11"/>
      <c r="NAX71" s="11"/>
      <c r="NAY71" s="11"/>
      <c r="NAZ71" s="11"/>
      <c r="NBA71" s="11"/>
      <c r="NBB71" s="11"/>
      <c r="NBC71" s="11"/>
      <c r="NBD71" s="11"/>
      <c r="NBE71" s="11"/>
      <c r="NBF71" s="11"/>
      <c r="NBG71" s="11"/>
      <c r="NBH71" s="11"/>
      <c r="NBI71" s="11"/>
      <c r="NBJ71" s="11"/>
      <c r="NBK71" s="11"/>
      <c r="NBL71" s="11"/>
      <c r="NBM71" s="11"/>
      <c r="NBN71" s="11"/>
      <c r="NBO71" s="11"/>
      <c r="NBP71" s="11"/>
      <c r="NBQ71" s="11"/>
      <c r="NBR71" s="11"/>
      <c r="NBS71" s="11"/>
      <c r="NBT71" s="11"/>
      <c r="NBU71" s="11"/>
      <c r="NBV71" s="11"/>
      <c r="NBW71" s="11"/>
      <c r="NBX71" s="11"/>
      <c r="NBY71" s="11"/>
      <c r="NBZ71" s="11"/>
      <c r="NCA71" s="11"/>
      <c r="NCB71" s="11"/>
      <c r="NCC71" s="11"/>
      <c r="NCD71" s="11"/>
      <c r="NCE71" s="11"/>
      <c r="NCF71" s="11"/>
      <c r="NCG71" s="11"/>
      <c r="NCH71" s="11"/>
      <c r="NCI71" s="11"/>
      <c r="NCJ71" s="11"/>
      <c r="NCK71" s="11"/>
      <c r="NCL71" s="11"/>
      <c r="NCM71" s="11"/>
      <c r="NCN71" s="11"/>
      <c r="NCO71" s="11"/>
      <c r="NCP71" s="11"/>
      <c r="NCQ71" s="11"/>
      <c r="NCR71" s="11"/>
      <c r="NCS71" s="11"/>
      <c r="NCT71" s="11"/>
      <c r="NCU71" s="11"/>
      <c r="NCV71" s="11"/>
      <c r="NCW71" s="11"/>
      <c r="NCX71" s="11"/>
      <c r="NCY71" s="11"/>
      <c r="NCZ71" s="11"/>
      <c r="NDA71" s="11"/>
      <c r="NDB71" s="11"/>
      <c r="NDC71" s="11"/>
      <c r="NDD71" s="11"/>
      <c r="NDE71" s="11"/>
      <c r="NDF71" s="11"/>
      <c r="NDG71" s="11"/>
      <c r="NDH71" s="11"/>
      <c r="NDI71" s="11"/>
      <c r="NDJ71" s="11"/>
      <c r="NDK71" s="11"/>
      <c r="NDL71" s="11"/>
      <c r="NDM71" s="11"/>
      <c r="NDN71" s="11"/>
      <c r="NDO71" s="11"/>
      <c r="NDP71" s="11"/>
      <c r="NDQ71" s="11"/>
      <c r="NDR71" s="11"/>
      <c r="NDS71" s="11"/>
      <c r="NDT71" s="11"/>
      <c r="NDU71" s="11"/>
      <c r="NDV71" s="11"/>
      <c r="NDW71" s="11"/>
      <c r="NDX71" s="11"/>
      <c r="NDY71" s="11"/>
      <c r="NDZ71" s="11"/>
      <c r="NEA71" s="11"/>
      <c r="NEB71" s="11"/>
      <c r="NEC71" s="11"/>
      <c r="NED71" s="11"/>
      <c r="NEE71" s="11"/>
      <c r="NEF71" s="11"/>
      <c r="NEG71" s="11"/>
      <c r="NEH71" s="11"/>
      <c r="NEI71" s="11"/>
      <c r="NEJ71" s="11"/>
      <c r="NEK71" s="11"/>
      <c r="NEL71" s="11"/>
      <c r="NEM71" s="11"/>
      <c r="NEN71" s="11"/>
      <c r="NEO71" s="11"/>
      <c r="NEP71" s="11"/>
      <c r="NEQ71" s="11"/>
      <c r="NER71" s="11"/>
      <c r="NES71" s="11"/>
      <c r="NET71" s="11"/>
      <c r="NEU71" s="11"/>
      <c r="NEV71" s="11"/>
      <c r="NEW71" s="11"/>
      <c r="NEX71" s="11"/>
      <c r="NEY71" s="11"/>
      <c r="NEZ71" s="11"/>
      <c r="NFA71" s="11"/>
      <c r="NFB71" s="11"/>
      <c r="NFC71" s="11"/>
      <c r="NFD71" s="11"/>
      <c r="NFE71" s="11"/>
      <c r="NFF71" s="11"/>
      <c r="NFG71" s="11"/>
      <c r="NFH71" s="11"/>
      <c r="NFI71" s="11"/>
      <c r="NFJ71" s="11"/>
      <c r="NFK71" s="11"/>
      <c r="NFL71" s="11"/>
      <c r="NFM71" s="11"/>
      <c r="NFN71" s="11"/>
      <c r="NFO71" s="11"/>
      <c r="NFP71" s="11"/>
      <c r="NFQ71" s="11"/>
      <c r="NFR71" s="11"/>
      <c r="NFS71" s="11"/>
      <c r="NFT71" s="11"/>
      <c r="NFU71" s="11"/>
      <c r="NFV71" s="11"/>
      <c r="NFW71" s="11"/>
      <c r="NFX71" s="11"/>
      <c r="NFY71" s="11"/>
      <c r="NFZ71" s="11"/>
      <c r="NGA71" s="11"/>
      <c r="NGB71" s="11"/>
      <c r="NGC71" s="11"/>
      <c r="NGD71" s="11"/>
      <c r="NGE71" s="11"/>
      <c r="NGF71" s="11"/>
      <c r="NGG71" s="11"/>
      <c r="NGH71" s="11"/>
      <c r="NGI71" s="11"/>
      <c r="NGJ71" s="11"/>
      <c r="NGK71" s="11"/>
      <c r="NGL71" s="11"/>
      <c r="NGM71" s="11"/>
      <c r="NGN71" s="11"/>
      <c r="NGO71" s="11"/>
      <c r="NGP71" s="11"/>
      <c r="NGQ71" s="11"/>
      <c r="NGR71" s="11"/>
      <c r="NGS71" s="11"/>
      <c r="NGT71" s="11"/>
      <c r="NGU71" s="11"/>
      <c r="NGV71" s="11"/>
      <c r="NGW71" s="11"/>
      <c r="NGX71" s="11"/>
      <c r="NGY71" s="11"/>
      <c r="NGZ71" s="11"/>
      <c r="NHA71" s="11"/>
      <c r="NHB71" s="11"/>
      <c r="NHC71" s="11"/>
      <c r="NHD71" s="11"/>
      <c r="NHE71" s="11"/>
      <c r="NHF71" s="11"/>
      <c r="NHG71" s="11"/>
      <c r="NHH71" s="11"/>
      <c r="NHI71" s="11"/>
      <c r="NHJ71" s="11"/>
      <c r="NHK71" s="11"/>
      <c r="NHL71" s="11"/>
      <c r="NHM71" s="11"/>
      <c r="NHN71" s="11"/>
      <c r="NHO71" s="11"/>
      <c r="NHP71" s="11"/>
      <c r="NHQ71" s="11"/>
      <c r="NHR71" s="11"/>
      <c r="NHS71" s="11"/>
      <c r="NHT71" s="11"/>
      <c r="NHU71" s="11"/>
      <c r="NHV71" s="11"/>
      <c r="NHW71" s="11"/>
      <c r="NHX71" s="11"/>
      <c r="NHY71" s="11"/>
      <c r="NHZ71" s="11"/>
      <c r="NIA71" s="11"/>
      <c r="NIB71" s="11"/>
      <c r="NIC71" s="11"/>
      <c r="NID71" s="11"/>
      <c r="NIE71" s="11"/>
      <c r="NIF71" s="11"/>
      <c r="NIG71" s="11"/>
      <c r="NIH71" s="11"/>
      <c r="NII71" s="11"/>
      <c r="NIJ71" s="11"/>
      <c r="NIK71" s="11"/>
      <c r="NIL71" s="11"/>
      <c r="NIM71" s="11"/>
      <c r="NIN71" s="11"/>
      <c r="NIO71" s="11"/>
      <c r="NIP71" s="11"/>
      <c r="NIQ71" s="11"/>
      <c r="NIR71" s="11"/>
      <c r="NIS71" s="11"/>
      <c r="NIT71" s="11"/>
      <c r="NIU71" s="11"/>
      <c r="NIV71" s="11"/>
      <c r="NIW71" s="11"/>
      <c r="NIX71" s="11"/>
      <c r="NIY71" s="11"/>
      <c r="NIZ71" s="11"/>
      <c r="NJA71" s="11"/>
      <c r="NJB71" s="11"/>
      <c r="NJC71" s="11"/>
      <c r="NJD71" s="11"/>
      <c r="NJE71" s="11"/>
      <c r="NJF71" s="11"/>
      <c r="NJG71" s="11"/>
      <c r="NJH71" s="11"/>
      <c r="NJI71" s="11"/>
      <c r="NJJ71" s="11"/>
      <c r="NJK71" s="11"/>
      <c r="NJL71" s="11"/>
      <c r="NJM71" s="11"/>
      <c r="NJN71" s="11"/>
      <c r="NJO71" s="11"/>
      <c r="NJP71" s="11"/>
      <c r="NJQ71" s="11"/>
      <c r="NJR71" s="11"/>
      <c r="NJS71" s="11"/>
      <c r="NJT71" s="11"/>
      <c r="NJU71" s="11"/>
      <c r="NJV71" s="11"/>
      <c r="NJW71" s="11"/>
      <c r="NJX71" s="11"/>
      <c r="NJY71" s="11"/>
      <c r="NJZ71" s="11"/>
      <c r="NKA71" s="11"/>
      <c r="NKB71" s="11"/>
      <c r="NKC71" s="11"/>
      <c r="NKD71" s="11"/>
      <c r="NKE71" s="11"/>
      <c r="NKF71" s="11"/>
      <c r="NKG71" s="11"/>
      <c r="NKH71" s="11"/>
      <c r="NKI71" s="11"/>
      <c r="NKJ71" s="11"/>
      <c r="NKK71" s="11"/>
      <c r="NKL71" s="11"/>
      <c r="NKM71" s="11"/>
      <c r="NKN71" s="11"/>
      <c r="NKO71" s="11"/>
      <c r="NKP71" s="11"/>
      <c r="NKQ71" s="11"/>
      <c r="NKR71" s="11"/>
      <c r="NKS71" s="11"/>
      <c r="NKT71" s="11"/>
      <c r="NKU71" s="11"/>
      <c r="NKV71" s="11"/>
      <c r="NKW71" s="11"/>
      <c r="NKX71" s="11"/>
      <c r="NKY71" s="11"/>
      <c r="NKZ71" s="11"/>
      <c r="NLA71" s="11"/>
      <c r="NLB71" s="11"/>
      <c r="NLC71" s="11"/>
      <c r="NLD71" s="11"/>
      <c r="NLE71" s="11"/>
      <c r="NLF71" s="11"/>
      <c r="NLG71" s="11"/>
      <c r="NLH71" s="11"/>
      <c r="NLI71" s="11"/>
      <c r="NLJ71" s="11"/>
      <c r="NLK71" s="11"/>
      <c r="NLL71" s="11"/>
      <c r="NLM71" s="11"/>
      <c r="NLN71" s="11"/>
      <c r="NLO71" s="11"/>
      <c r="NLP71" s="11"/>
      <c r="NLQ71" s="11"/>
      <c r="NLR71" s="11"/>
      <c r="NLS71" s="11"/>
      <c r="NLT71" s="11"/>
      <c r="NLU71" s="11"/>
      <c r="NLV71" s="11"/>
      <c r="NLW71" s="11"/>
      <c r="NLX71" s="11"/>
      <c r="NLY71" s="11"/>
      <c r="NLZ71" s="11"/>
      <c r="NMA71" s="11"/>
      <c r="NMB71" s="11"/>
      <c r="NMC71" s="11"/>
      <c r="NMD71" s="11"/>
      <c r="NME71" s="11"/>
      <c r="NMF71" s="11"/>
      <c r="NMG71" s="11"/>
      <c r="NMH71" s="11"/>
      <c r="NMI71" s="11"/>
      <c r="NMJ71" s="11"/>
      <c r="NMK71" s="11"/>
      <c r="NML71" s="11"/>
      <c r="NMM71" s="11"/>
      <c r="NMN71" s="11"/>
      <c r="NMO71" s="11"/>
      <c r="NMP71" s="11"/>
      <c r="NMQ71" s="11"/>
      <c r="NMR71" s="11"/>
      <c r="NMS71" s="11"/>
      <c r="NMT71" s="11"/>
      <c r="NMU71" s="11"/>
      <c r="NMV71" s="11"/>
      <c r="NMW71" s="11"/>
      <c r="NMX71" s="11"/>
      <c r="NMY71" s="11"/>
      <c r="NMZ71" s="11"/>
      <c r="NNA71" s="11"/>
      <c r="NNB71" s="11"/>
      <c r="NNC71" s="11"/>
      <c r="NND71" s="11"/>
      <c r="NNE71" s="11"/>
      <c r="NNF71" s="11"/>
      <c r="NNG71" s="11"/>
      <c r="NNH71" s="11"/>
      <c r="NNI71" s="11"/>
      <c r="NNJ71" s="11"/>
      <c r="NNK71" s="11"/>
      <c r="NNL71" s="11"/>
      <c r="NNM71" s="11"/>
      <c r="NNN71" s="11"/>
      <c r="NNO71" s="11"/>
      <c r="NNP71" s="11"/>
      <c r="NNQ71" s="11"/>
      <c r="NNR71" s="11"/>
      <c r="NNS71" s="11"/>
      <c r="NNT71" s="11"/>
      <c r="NNU71" s="11"/>
      <c r="NNV71" s="11"/>
      <c r="NNW71" s="11"/>
      <c r="NNX71" s="11"/>
      <c r="NNY71" s="11"/>
      <c r="NNZ71" s="11"/>
      <c r="NOA71" s="11"/>
      <c r="NOB71" s="11"/>
      <c r="NOC71" s="11"/>
      <c r="NOD71" s="11"/>
      <c r="NOE71" s="11"/>
      <c r="NOF71" s="11"/>
      <c r="NOG71" s="11"/>
      <c r="NOH71" s="11"/>
      <c r="NOI71" s="11"/>
      <c r="NOJ71" s="11"/>
      <c r="NOK71" s="11"/>
      <c r="NOL71" s="11"/>
      <c r="NOM71" s="11"/>
      <c r="NON71" s="11"/>
      <c r="NOO71" s="11"/>
      <c r="NOP71" s="11"/>
      <c r="NOQ71" s="11"/>
      <c r="NOR71" s="11"/>
      <c r="NOS71" s="11"/>
      <c r="NOT71" s="11"/>
      <c r="NOU71" s="11"/>
      <c r="NOV71" s="11"/>
      <c r="NOW71" s="11"/>
      <c r="NOX71" s="11"/>
      <c r="NOY71" s="11"/>
      <c r="NOZ71" s="11"/>
      <c r="NPA71" s="11"/>
      <c r="NPB71" s="11"/>
      <c r="NPC71" s="11"/>
      <c r="NPD71" s="11"/>
      <c r="NPE71" s="11"/>
      <c r="NPF71" s="11"/>
      <c r="NPG71" s="11"/>
      <c r="NPH71" s="11"/>
      <c r="NPI71" s="11"/>
      <c r="NPJ71" s="11"/>
      <c r="NPK71" s="11"/>
      <c r="NPL71" s="11"/>
      <c r="NPM71" s="11"/>
      <c r="NPN71" s="11"/>
      <c r="NPO71" s="11"/>
      <c r="NPP71" s="11"/>
      <c r="NPQ71" s="11"/>
      <c r="NPR71" s="11"/>
      <c r="NPS71" s="11"/>
      <c r="NPT71" s="11"/>
      <c r="NPU71" s="11"/>
      <c r="NPV71" s="11"/>
      <c r="NPW71" s="11"/>
      <c r="NPX71" s="11"/>
      <c r="NPY71" s="11"/>
      <c r="NPZ71" s="11"/>
      <c r="NQA71" s="11"/>
      <c r="NQB71" s="11"/>
      <c r="NQC71" s="11"/>
      <c r="NQD71" s="11"/>
      <c r="NQE71" s="11"/>
      <c r="NQF71" s="11"/>
      <c r="NQG71" s="11"/>
      <c r="NQH71" s="11"/>
      <c r="NQI71" s="11"/>
      <c r="NQJ71" s="11"/>
      <c r="NQK71" s="11"/>
      <c r="NQL71" s="11"/>
      <c r="NQM71" s="11"/>
      <c r="NQN71" s="11"/>
      <c r="NQO71" s="11"/>
      <c r="NQP71" s="11"/>
      <c r="NQQ71" s="11"/>
      <c r="NQR71" s="11"/>
      <c r="NQS71" s="11"/>
      <c r="NQT71" s="11"/>
      <c r="NQU71" s="11"/>
      <c r="NQV71" s="11"/>
      <c r="NQW71" s="11"/>
      <c r="NQX71" s="11"/>
      <c r="NQY71" s="11"/>
      <c r="NQZ71" s="11"/>
      <c r="NRA71" s="11"/>
      <c r="NRB71" s="11"/>
      <c r="NRC71" s="11"/>
      <c r="NRD71" s="11"/>
      <c r="NRE71" s="11"/>
      <c r="NRF71" s="11"/>
      <c r="NRG71" s="11"/>
      <c r="NRH71" s="11"/>
      <c r="NRI71" s="11"/>
      <c r="NRJ71" s="11"/>
      <c r="NRK71" s="11"/>
      <c r="NRL71" s="11"/>
      <c r="NRM71" s="11"/>
      <c r="NRN71" s="11"/>
      <c r="NRO71" s="11"/>
      <c r="NRP71" s="11"/>
      <c r="NRQ71" s="11"/>
      <c r="NRR71" s="11"/>
      <c r="NRS71" s="11"/>
      <c r="NRT71" s="11"/>
      <c r="NRU71" s="11"/>
      <c r="NRV71" s="11"/>
      <c r="NRW71" s="11"/>
      <c r="NRX71" s="11"/>
      <c r="NRY71" s="11"/>
      <c r="NRZ71" s="11"/>
      <c r="NSA71" s="11"/>
      <c r="NSB71" s="11"/>
      <c r="NSC71" s="11"/>
      <c r="NSD71" s="11"/>
      <c r="NSE71" s="11"/>
      <c r="NSF71" s="11"/>
      <c r="NSG71" s="11"/>
      <c r="NSH71" s="11"/>
      <c r="NSI71" s="11"/>
      <c r="NSJ71" s="11"/>
      <c r="NSK71" s="11"/>
      <c r="NSL71" s="11"/>
      <c r="NSM71" s="11"/>
      <c r="NSN71" s="11"/>
      <c r="NSO71" s="11"/>
      <c r="NSP71" s="11"/>
      <c r="NSQ71" s="11"/>
      <c r="NSR71" s="11"/>
      <c r="NSS71" s="11"/>
      <c r="NST71" s="11"/>
      <c r="NSU71" s="11"/>
      <c r="NSV71" s="11"/>
      <c r="NSW71" s="11"/>
      <c r="NSX71" s="11"/>
      <c r="NSY71" s="11"/>
      <c r="NSZ71" s="11"/>
      <c r="NTA71" s="11"/>
      <c r="NTB71" s="11"/>
      <c r="NTC71" s="11"/>
      <c r="NTD71" s="11"/>
      <c r="NTE71" s="11"/>
      <c r="NTF71" s="11"/>
      <c r="NTG71" s="11"/>
      <c r="NTH71" s="11"/>
      <c r="NTI71" s="11"/>
      <c r="NTJ71" s="11"/>
      <c r="NTK71" s="11"/>
      <c r="NTL71" s="11"/>
      <c r="NTM71" s="11"/>
      <c r="NTN71" s="11"/>
      <c r="NTO71" s="11"/>
      <c r="NTP71" s="11"/>
      <c r="NTQ71" s="11"/>
      <c r="NTR71" s="11"/>
      <c r="NTS71" s="11"/>
      <c r="NTT71" s="11"/>
      <c r="NTU71" s="11"/>
      <c r="NTV71" s="11"/>
      <c r="NTW71" s="11"/>
      <c r="NTX71" s="11"/>
      <c r="NTY71" s="11"/>
      <c r="NTZ71" s="11"/>
      <c r="NUA71" s="11"/>
      <c r="NUB71" s="11"/>
      <c r="NUC71" s="11"/>
      <c r="NUD71" s="11"/>
      <c r="NUE71" s="11"/>
      <c r="NUF71" s="11"/>
      <c r="NUG71" s="11"/>
      <c r="NUH71" s="11"/>
      <c r="NUI71" s="11"/>
      <c r="NUJ71" s="11"/>
      <c r="NUK71" s="11"/>
      <c r="NUL71" s="11"/>
      <c r="NUM71" s="11"/>
      <c r="NUN71" s="11"/>
      <c r="NUO71" s="11"/>
      <c r="NUP71" s="11"/>
      <c r="NUQ71" s="11"/>
      <c r="NUR71" s="11"/>
      <c r="NUS71" s="11"/>
      <c r="NUT71" s="11"/>
      <c r="NUU71" s="11"/>
      <c r="NUV71" s="11"/>
      <c r="NUW71" s="11"/>
      <c r="NUX71" s="11"/>
      <c r="NUY71" s="11"/>
      <c r="NUZ71" s="11"/>
      <c r="NVA71" s="11"/>
      <c r="NVB71" s="11"/>
      <c r="NVC71" s="11"/>
      <c r="NVD71" s="11"/>
      <c r="NVE71" s="11"/>
      <c r="NVF71" s="11"/>
      <c r="NVG71" s="11"/>
      <c r="NVH71" s="11"/>
      <c r="NVI71" s="11"/>
      <c r="NVJ71" s="11"/>
      <c r="NVK71" s="11"/>
      <c r="NVL71" s="11"/>
      <c r="NVM71" s="11"/>
      <c r="NVN71" s="11"/>
      <c r="NVO71" s="11"/>
      <c r="NVP71" s="11"/>
      <c r="NVQ71" s="11"/>
      <c r="NVR71" s="11"/>
      <c r="NVS71" s="11"/>
      <c r="NVT71" s="11"/>
      <c r="NVU71" s="11"/>
      <c r="NVV71" s="11"/>
      <c r="NVW71" s="11"/>
      <c r="NVX71" s="11"/>
      <c r="NVY71" s="11"/>
      <c r="NVZ71" s="11"/>
      <c r="NWA71" s="11"/>
      <c r="NWB71" s="11"/>
      <c r="NWC71" s="11"/>
      <c r="NWD71" s="11"/>
      <c r="NWE71" s="11"/>
      <c r="NWF71" s="11"/>
      <c r="NWG71" s="11"/>
      <c r="NWH71" s="11"/>
      <c r="NWI71" s="11"/>
      <c r="NWJ71" s="11"/>
      <c r="NWK71" s="11"/>
      <c r="NWL71" s="11"/>
      <c r="NWM71" s="11"/>
      <c r="NWN71" s="11"/>
      <c r="NWO71" s="11"/>
      <c r="NWP71" s="11"/>
      <c r="NWQ71" s="11"/>
      <c r="NWR71" s="11"/>
      <c r="NWS71" s="11"/>
      <c r="NWT71" s="11"/>
      <c r="NWU71" s="11"/>
      <c r="NWV71" s="11"/>
      <c r="NWW71" s="11"/>
      <c r="NWX71" s="11"/>
      <c r="NWY71" s="11"/>
      <c r="NWZ71" s="11"/>
      <c r="NXA71" s="11"/>
      <c r="NXB71" s="11"/>
      <c r="NXC71" s="11"/>
      <c r="NXD71" s="11"/>
      <c r="NXE71" s="11"/>
      <c r="NXF71" s="11"/>
      <c r="NXG71" s="11"/>
      <c r="NXH71" s="11"/>
      <c r="NXI71" s="11"/>
      <c r="NXJ71" s="11"/>
      <c r="NXK71" s="11"/>
      <c r="NXL71" s="11"/>
      <c r="NXM71" s="11"/>
      <c r="NXN71" s="11"/>
      <c r="NXO71" s="11"/>
      <c r="NXP71" s="11"/>
      <c r="NXQ71" s="11"/>
      <c r="NXR71" s="11"/>
      <c r="NXS71" s="11"/>
      <c r="NXT71" s="11"/>
      <c r="NXU71" s="11"/>
      <c r="NXV71" s="11"/>
      <c r="NXW71" s="11"/>
      <c r="NXX71" s="11"/>
      <c r="NXY71" s="11"/>
      <c r="NXZ71" s="11"/>
      <c r="NYA71" s="11"/>
      <c r="NYB71" s="11"/>
      <c r="NYC71" s="11"/>
      <c r="NYD71" s="11"/>
      <c r="NYE71" s="11"/>
      <c r="NYF71" s="11"/>
      <c r="NYG71" s="11"/>
      <c r="NYH71" s="11"/>
      <c r="NYI71" s="11"/>
      <c r="NYJ71" s="11"/>
      <c r="NYK71" s="11"/>
      <c r="NYL71" s="11"/>
      <c r="NYM71" s="11"/>
      <c r="NYN71" s="11"/>
      <c r="NYO71" s="11"/>
      <c r="NYP71" s="11"/>
      <c r="NYQ71" s="11"/>
      <c r="NYR71" s="11"/>
      <c r="NYS71" s="11"/>
      <c r="NYT71" s="11"/>
      <c r="NYU71" s="11"/>
      <c r="NYV71" s="11"/>
      <c r="NYW71" s="11"/>
      <c r="NYX71" s="11"/>
      <c r="NYY71" s="11"/>
      <c r="NYZ71" s="11"/>
      <c r="NZA71" s="11"/>
      <c r="NZB71" s="11"/>
      <c r="NZC71" s="11"/>
      <c r="NZD71" s="11"/>
      <c r="NZE71" s="11"/>
      <c r="NZF71" s="11"/>
      <c r="NZG71" s="11"/>
      <c r="NZH71" s="11"/>
      <c r="NZI71" s="11"/>
      <c r="NZJ71" s="11"/>
      <c r="NZK71" s="11"/>
      <c r="NZL71" s="11"/>
      <c r="NZM71" s="11"/>
      <c r="NZN71" s="11"/>
      <c r="NZO71" s="11"/>
      <c r="NZP71" s="11"/>
      <c r="NZQ71" s="11"/>
      <c r="NZR71" s="11"/>
      <c r="NZS71" s="11"/>
      <c r="NZT71" s="11"/>
      <c r="NZU71" s="11"/>
      <c r="NZV71" s="11"/>
      <c r="NZW71" s="11"/>
      <c r="NZX71" s="11"/>
      <c r="NZY71" s="11"/>
      <c r="NZZ71" s="11"/>
      <c r="OAA71" s="11"/>
      <c r="OAB71" s="11"/>
      <c r="OAC71" s="11"/>
      <c r="OAD71" s="11"/>
      <c r="OAE71" s="11"/>
      <c r="OAF71" s="11"/>
      <c r="OAG71" s="11"/>
      <c r="OAH71" s="11"/>
      <c r="OAI71" s="11"/>
      <c r="OAJ71" s="11"/>
      <c r="OAK71" s="11"/>
      <c r="OAL71" s="11"/>
      <c r="OAM71" s="11"/>
      <c r="OAN71" s="11"/>
      <c r="OAO71" s="11"/>
      <c r="OAP71" s="11"/>
      <c r="OAQ71" s="11"/>
      <c r="OAR71" s="11"/>
      <c r="OAS71" s="11"/>
      <c r="OAT71" s="11"/>
      <c r="OAU71" s="11"/>
      <c r="OAV71" s="11"/>
      <c r="OAW71" s="11"/>
      <c r="OAX71" s="11"/>
      <c r="OAY71" s="11"/>
      <c r="OAZ71" s="11"/>
      <c r="OBA71" s="11"/>
      <c r="OBB71" s="11"/>
      <c r="OBC71" s="11"/>
      <c r="OBD71" s="11"/>
      <c r="OBE71" s="11"/>
      <c r="OBF71" s="11"/>
      <c r="OBG71" s="11"/>
      <c r="OBH71" s="11"/>
      <c r="OBI71" s="11"/>
      <c r="OBJ71" s="11"/>
      <c r="OBK71" s="11"/>
      <c r="OBL71" s="11"/>
      <c r="OBM71" s="11"/>
      <c r="OBN71" s="11"/>
      <c r="OBO71" s="11"/>
      <c r="OBP71" s="11"/>
      <c r="OBQ71" s="11"/>
      <c r="OBR71" s="11"/>
      <c r="OBS71" s="11"/>
      <c r="OBT71" s="11"/>
      <c r="OBU71" s="11"/>
      <c r="OBV71" s="11"/>
      <c r="OBW71" s="11"/>
      <c r="OBX71" s="11"/>
      <c r="OBY71" s="11"/>
      <c r="OBZ71" s="11"/>
      <c r="OCA71" s="11"/>
      <c r="OCB71" s="11"/>
      <c r="OCC71" s="11"/>
      <c r="OCD71" s="11"/>
      <c r="OCE71" s="11"/>
      <c r="OCF71" s="11"/>
      <c r="OCG71" s="11"/>
      <c r="OCH71" s="11"/>
      <c r="OCI71" s="11"/>
      <c r="OCJ71" s="11"/>
      <c r="OCK71" s="11"/>
      <c r="OCL71" s="11"/>
      <c r="OCM71" s="11"/>
      <c r="OCN71" s="11"/>
      <c r="OCO71" s="11"/>
      <c r="OCP71" s="11"/>
      <c r="OCQ71" s="11"/>
      <c r="OCR71" s="11"/>
      <c r="OCS71" s="11"/>
      <c r="OCT71" s="11"/>
      <c r="OCU71" s="11"/>
      <c r="OCV71" s="11"/>
      <c r="OCW71" s="11"/>
      <c r="OCX71" s="11"/>
      <c r="OCY71" s="11"/>
      <c r="OCZ71" s="11"/>
      <c r="ODA71" s="11"/>
      <c r="ODB71" s="11"/>
      <c r="ODC71" s="11"/>
      <c r="ODD71" s="11"/>
      <c r="ODE71" s="11"/>
      <c r="ODF71" s="11"/>
      <c r="ODG71" s="11"/>
      <c r="ODH71" s="11"/>
      <c r="ODI71" s="11"/>
      <c r="ODJ71" s="11"/>
      <c r="ODK71" s="11"/>
      <c r="ODL71" s="11"/>
      <c r="ODM71" s="11"/>
      <c r="ODN71" s="11"/>
      <c r="ODO71" s="11"/>
      <c r="ODP71" s="11"/>
      <c r="ODQ71" s="11"/>
      <c r="ODR71" s="11"/>
      <c r="ODS71" s="11"/>
      <c r="ODT71" s="11"/>
      <c r="ODU71" s="11"/>
      <c r="ODV71" s="11"/>
      <c r="ODW71" s="11"/>
      <c r="ODX71" s="11"/>
      <c r="ODY71" s="11"/>
      <c r="ODZ71" s="11"/>
      <c r="OEA71" s="11"/>
      <c r="OEB71" s="11"/>
      <c r="OEC71" s="11"/>
      <c r="OED71" s="11"/>
      <c r="OEE71" s="11"/>
      <c r="OEF71" s="11"/>
      <c r="OEG71" s="11"/>
      <c r="OEH71" s="11"/>
      <c r="OEI71" s="11"/>
      <c r="OEJ71" s="11"/>
      <c r="OEK71" s="11"/>
      <c r="OEL71" s="11"/>
      <c r="OEM71" s="11"/>
      <c r="OEN71" s="11"/>
      <c r="OEO71" s="11"/>
      <c r="OEP71" s="11"/>
      <c r="OEQ71" s="11"/>
      <c r="OER71" s="11"/>
      <c r="OES71" s="11"/>
      <c r="OET71" s="11"/>
      <c r="OEU71" s="11"/>
      <c r="OEV71" s="11"/>
      <c r="OEW71" s="11"/>
      <c r="OEX71" s="11"/>
      <c r="OEY71" s="11"/>
      <c r="OEZ71" s="11"/>
      <c r="OFA71" s="11"/>
      <c r="OFB71" s="11"/>
      <c r="OFC71" s="11"/>
      <c r="OFD71" s="11"/>
      <c r="OFE71" s="11"/>
      <c r="OFF71" s="11"/>
      <c r="OFG71" s="11"/>
      <c r="OFH71" s="11"/>
      <c r="OFI71" s="11"/>
      <c r="OFJ71" s="11"/>
      <c r="OFK71" s="11"/>
      <c r="OFL71" s="11"/>
      <c r="OFM71" s="11"/>
      <c r="OFN71" s="11"/>
      <c r="OFO71" s="11"/>
      <c r="OFP71" s="11"/>
      <c r="OFQ71" s="11"/>
      <c r="OFR71" s="11"/>
      <c r="OFS71" s="11"/>
      <c r="OFT71" s="11"/>
      <c r="OFU71" s="11"/>
      <c r="OFV71" s="11"/>
      <c r="OFW71" s="11"/>
      <c r="OFX71" s="11"/>
      <c r="OFY71" s="11"/>
      <c r="OFZ71" s="11"/>
      <c r="OGA71" s="11"/>
      <c r="OGB71" s="11"/>
      <c r="OGC71" s="11"/>
      <c r="OGD71" s="11"/>
      <c r="OGE71" s="11"/>
      <c r="OGF71" s="11"/>
      <c r="OGG71" s="11"/>
      <c r="OGH71" s="11"/>
      <c r="OGI71" s="11"/>
      <c r="OGJ71" s="11"/>
      <c r="OGK71" s="11"/>
      <c r="OGL71" s="11"/>
      <c r="OGM71" s="11"/>
      <c r="OGN71" s="11"/>
      <c r="OGO71" s="11"/>
      <c r="OGP71" s="11"/>
      <c r="OGQ71" s="11"/>
      <c r="OGR71" s="11"/>
      <c r="OGS71" s="11"/>
      <c r="OGT71" s="11"/>
      <c r="OGU71" s="11"/>
      <c r="OGV71" s="11"/>
      <c r="OGW71" s="11"/>
      <c r="OGX71" s="11"/>
      <c r="OGY71" s="11"/>
      <c r="OGZ71" s="11"/>
      <c r="OHA71" s="11"/>
      <c r="OHB71" s="11"/>
      <c r="OHC71" s="11"/>
      <c r="OHD71" s="11"/>
      <c r="OHE71" s="11"/>
      <c r="OHF71" s="11"/>
      <c r="OHG71" s="11"/>
      <c r="OHH71" s="11"/>
      <c r="OHI71" s="11"/>
      <c r="OHJ71" s="11"/>
      <c r="OHK71" s="11"/>
      <c r="OHL71" s="11"/>
      <c r="OHM71" s="11"/>
      <c r="OHN71" s="11"/>
      <c r="OHO71" s="11"/>
      <c r="OHP71" s="11"/>
      <c r="OHQ71" s="11"/>
      <c r="OHR71" s="11"/>
      <c r="OHS71" s="11"/>
      <c r="OHT71" s="11"/>
      <c r="OHU71" s="11"/>
      <c r="OHV71" s="11"/>
      <c r="OHW71" s="11"/>
      <c r="OHX71" s="11"/>
      <c r="OHY71" s="11"/>
      <c r="OHZ71" s="11"/>
      <c r="OIA71" s="11"/>
      <c r="OIB71" s="11"/>
      <c r="OIC71" s="11"/>
      <c r="OID71" s="11"/>
      <c r="OIE71" s="11"/>
      <c r="OIF71" s="11"/>
      <c r="OIG71" s="11"/>
      <c r="OIH71" s="11"/>
      <c r="OII71" s="11"/>
      <c r="OIJ71" s="11"/>
      <c r="OIK71" s="11"/>
      <c r="OIL71" s="11"/>
      <c r="OIM71" s="11"/>
      <c r="OIN71" s="11"/>
      <c r="OIO71" s="11"/>
      <c r="OIP71" s="11"/>
      <c r="OIQ71" s="11"/>
      <c r="OIR71" s="11"/>
      <c r="OIS71" s="11"/>
      <c r="OIT71" s="11"/>
      <c r="OIU71" s="11"/>
      <c r="OIV71" s="11"/>
      <c r="OIW71" s="11"/>
      <c r="OIX71" s="11"/>
      <c r="OIY71" s="11"/>
      <c r="OIZ71" s="11"/>
      <c r="OJA71" s="11"/>
      <c r="OJB71" s="11"/>
      <c r="OJC71" s="11"/>
      <c r="OJD71" s="11"/>
      <c r="OJE71" s="11"/>
      <c r="OJF71" s="11"/>
      <c r="OJG71" s="11"/>
      <c r="OJH71" s="11"/>
      <c r="OJI71" s="11"/>
      <c r="OJJ71" s="11"/>
      <c r="OJK71" s="11"/>
      <c r="OJL71" s="11"/>
      <c r="OJM71" s="11"/>
      <c r="OJN71" s="11"/>
      <c r="OJO71" s="11"/>
      <c r="OJP71" s="11"/>
      <c r="OJQ71" s="11"/>
      <c r="OJR71" s="11"/>
      <c r="OJS71" s="11"/>
      <c r="OJT71" s="11"/>
      <c r="OJU71" s="11"/>
      <c r="OJV71" s="11"/>
      <c r="OJW71" s="11"/>
      <c r="OJX71" s="11"/>
      <c r="OJY71" s="11"/>
      <c r="OJZ71" s="11"/>
      <c r="OKA71" s="11"/>
      <c r="OKB71" s="11"/>
      <c r="OKC71" s="11"/>
      <c r="OKD71" s="11"/>
      <c r="OKE71" s="11"/>
      <c r="OKF71" s="11"/>
      <c r="OKG71" s="11"/>
      <c r="OKH71" s="11"/>
      <c r="OKI71" s="11"/>
      <c r="OKJ71" s="11"/>
      <c r="OKK71" s="11"/>
      <c r="OKL71" s="11"/>
      <c r="OKM71" s="11"/>
      <c r="OKN71" s="11"/>
      <c r="OKO71" s="11"/>
      <c r="OKP71" s="11"/>
      <c r="OKQ71" s="11"/>
      <c r="OKR71" s="11"/>
      <c r="OKS71" s="11"/>
      <c r="OKT71" s="11"/>
      <c r="OKU71" s="11"/>
      <c r="OKV71" s="11"/>
      <c r="OKW71" s="11"/>
      <c r="OKX71" s="11"/>
      <c r="OKY71" s="11"/>
      <c r="OKZ71" s="11"/>
      <c r="OLA71" s="11"/>
      <c r="OLB71" s="11"/>
      <c r="OLC71" s="11"/>
      <c r="OLD71" s="11"/>
      <c r="OLE71" s="11"/>
      <c r="OLF71" s="11"/>
      <c r="OLG71" s="11"/>
      <c r="OLH71" s="11"/>
      <c r="OLI71" s="11"/>
      <c r="OLJ71" s="11"/>
      <c r="OLK71" s="11"/>
      <c r="OLL71" s="11"/>
      <c r="OLM71" s="11"/>
      <c r="OLN71" s="11"/>
      <c r="OLO71" s="11"/>
      <c r="OLP71" s="11"/>
      <c r="OLQ71" s="11"/>
      <c r="OLR71" s="11"/>
      <c r="OLS71" s="11"/>
      <c r="OLT71" s="11"/>
      <c r="OLU71" s="11"/>
      <c r="OLV71" s="11"/>
      <c r="OLW71" s="11"/>
      <c r="OLX71" s="11"/>
      <c r="OLY71" s="11"/>
      <c r="OLZ71" s="11"/>
      <c r="OMA71" s="11"/>
      <c r="OMB71" s="11"/>
      <c r="OMC71" s="11"/>
      <c r="OMD71" s="11"/>
      <c r="OME71" s="11"/>
      <c r="OMF71" s="11"/>
      <c r="OMG71" s="11"/>
      <c r="OMH71" s="11"/>
      <c r="OMI71" s="11"/>
      <c r="OMJ71" s="11"/>
      <c r="OMK71" s="11"/>
      <c r="OML71" s="11"/>
      <c r="OMM71" s="11"/>
      <c r="OMN71" s="11"/>
      <c r="OMO71" s="11"/>
      <c r="OMP71" s="11"/>
      <c r="OMQ71" s="11"/>
      <c r="OMR71" s="11"/>
      <c r="OMS71" s="11"/>
      <c r="OMT71" s="11"/>
      <c r="OMU71" s="11"/>
      <c r="OMV71" s="11"/>
      <c r="OMW71" s="11"/>
      <c r="OMX71" s="11"/>
      <c r="OMY71" s="11"/>
      <c r="OMZ71" s="11"/>
      <c r="ONA71" s="11"/>
      <c r="ONB71" s="11"/>
      <c r="ONC71" s="11"/>
      <c r="OND71" s="11"/>
      <c r="ONE71" s="11"/>
      <c r="ONF71" s="11"/>
      <c r="ONG71" s="11"/>
      <c r="ONH71" s="11"/>
      <c r="ONI71" s="11"/>
      <c r="ONJ71" s="11"/>
      <c r="ONK71" s="11"/>
      <c r="ONL71" s="11"/>
      <c r="ONM71" s="11"/>
      <c r="ONN71" s="11"/>
      <c r="ONO71" s="11"/>
      <c r="ONP71" s="11"/>
      <c r="ONQ71" s="11"/>
      <c r="ONR71" s="11"/>
      <c r="ONS71" s="11"/>
      <c r="ONT71" s="11"/>
      <c r="ONU71" s="11"/>
      <c r="ONV71" s="11"/>
      <c r="ONW71" s="11"/>
      <c r="ONX71" s="11"/>
      <c r="ONY71" s="11"/>
      <c r="ONZ71" s="11"/>
      <c r="OOA71" s="11"/>
      <c r="OOB71" s="11"/>
      <c r="OOC71" s="11"/>
      <c r="OOD71" s="11"/>
      <c r="OOE71" s="11"/>
      <c r="OOF71" s="11"/>
      <c r="OOG71" s="11"/>
      <c r="OOH71" s="11"/>
      <c r="OOI71" s="11"/>
      <c r="OOJ71" s="11"/>
      <c r="OOK71" s="11"/>
      <c r="OOL71" s="11"/>
      <c r="OOM71" s="11"/>
      <c r="OON71" s="11"/>
      <c r="OOO71" s="11"/>
      <c r="OOP71" s="11"/>
      <c r="OOQ71" s="11"/>
      <c r="OOR71" s="11"/>
      <c r="OOS71" s="11"/>
      <c r="OOT71" s="11"/>
      <c r="OOU71" s="11"/>
      <c r="OOV71" s="11"/>
      <c r="OOW71" s="11"/>
      <c r="OOX71" s="11"/>
      <c r="OOY71" s="11"/>
      <c r="OOZ71" s="11"/>
      <c r="OPA71" s="11"/>
      <c r="OPB71" s="11"/>
      <c r="OPC71" s="11"/>
      <c r="OPD71" s="11"/>
      <c r="OPE71" s="11"/>
      <c r="OPF71" s="11"/>
      <c r="OPG71" s="11"/>
      <c r="OPH71" s="11"/>
      <c r="OPI71" s="11"/>
      <c r="OPJ71" s="11"/>
      <c r="OPK71" s="11"/>
      <c r="OPL71" s="11"/>
      <c r="OPM71" s="11"/>
      <c r="OPN71" s="11"/>
      <c r="OPO71" s="11"/>
      <c r="OPP71" s="11"/>
      <c r="OPQ71" s="11"/>
      <c r="OPR71" s="11"/>
      <c r="OPS71" s="11"/>
      <c r="OPT71" s="11"/>
      <c r="OPU71" s="11"/>
      <c r="OPV71" s="11"/>
      <c r="OPW71" s="11"/>
      <c r="OPX71" s="11"/>
      <c r="OPY71" s="11"/>
      <c r="OPZ71" s="11"/>
      <c r="OQA71" s="11"/>
      <c r="OQB71" s="11"/>
      <c r="OQC71" s="11"/>
      <c r="OQD71" s="11"/>
      <c r="OQE71" s="11"/>
      <c r="OQF71" s="11"/>
      <c r="OQG71" s="11"/>
      <c r="OQH71" s="11"/>
      <c r="OQI71" s="11"/>
      <c r="OQJ71" s="11"/>
      <c r="OQK71" s="11"/>
      <c r="OQL71" s="11"/>
      <c r="OQM71" s="11"/>
      <c r="OQN71" s="11"/>
      <c r="OQO71" s="11"/>
      <c r="OQP71" s="11"/>
      <c r="OQQ71" s="11"/>
      <c r="OQR71" s="11"/>
      <c r="OQS71" s="11"/>
      <c r="OQT71" s="11"/>
      <c r="OQU71" s="11"/>
      <c r="OQV71" s="11"/>
      <c r="OQW71" s="11"/>
      <c r="OQX71" s="11"/>
      <c r="OQY71" s="11"/>
      <c r="OQZ71" s="11"/>
      <c r="ORA71" s="11"/>
      <c r="ORB71" s="11"/>
      <c r="ORC71" s="11"/>
      <c r="ORD71" s="11"/>
      <c r="ORE71" s="11"/>
      <c r="ORF71" s="11"/>
      <c r="ORG71" s="11"/>
      <c r="ORH71" s="11"/>
      <c r="ORI71" s="11"/>
      <c r="ORJ71" s="11"/>
      <c r="ORK71" s="11"/>
      <c r="ORL71" s="11"/>
      <c r="ORM71" s="11"/>
      <c r="ORN71" s="11"/>
      <c r="ORO71" s="11"/>
      <c r="ORP71" s="11"/>
      <c r="ORQ71" s="11"/>
      <c r="ORR71" s="11"/>
      <c r="ORS71" s="11"/>
      <c r="ORT71" s="11"/>
      <c r="ORU71" s="11"/>
      <c r="ORV71" s="11"/>
      <c r="ORW71" s="11"/>
      <c r="ORX71" s="11"/>
      <c r="ORY71" s="11"/>
      <c r="ORZ71" s="11"/>
      <c r="OSA71" s="11"/>
      <c r="OSB71" s="11"/>
      <c r="OSC71" s="11"/>
      <c r="OSD71" s="11"/>
      <c r="OSE71" s="11"/>
      <c r="OSF71" s="11"/>
      <c r="OSG71" s="11"/>
      <c r="OSH71" s="11"/>
      <c r="OSI71" s="11"/>
      <c r="OSJ71" s="11"/>
      <c r="OSK71" s="11"/>
      <c r="OSL71" s="11"/>
      <c r="OSM71" s="11"/>
      <c r="OSN71" s="11"/>
      <c r="OSO71" s="11"/>
      <c r="OSP71" s="11"/>
      <c r="OSQ71" s="11"/>
      <c r="OSR71" s="11"/>
      <c r="OSS71" s="11"/>
      <c r="OST71" s="11"/>
      <c r="OSU71" s="11"/>
      <c r="OSV71" s="11"/>
      <c r="OSW71" s="11"/>
      <c r="OSX71" s="11"/>
      <c r="OSY71" s="11"/>
      <c r="OSZ71" s="11"/>
      <c r="OTA71" s="11"/>
      <c r="OTB71" s="11"/>
      <c r="OTC71" s="11"/>
      <c r="OTD71" s="11"/>
      <c r="OTE71" s="11"/>
      <c r="OTF71" s="11"/>
      <c r="OTG71" s="11"/>
      <c r="OTH71" s="11"/>
      <c r="OTI71" s="11"/>
      <c r="OTJ71" s="11"/>
      <c r="OTK71" s="11"/>
      <c r="OTL71" s="11"/>
      <c r="OTM71" s="11"/>
      <c r="OTN71" s="11"/>
      <c r="OTO71" s="11"/>
      <c r="OTP71" s="11"/>
      <c r="OTQ71" s="11"/>
      <c r="OTR71" s="11"/>
      <c r="OTS71" s="11"/>
      <c r="OTT71" s="11"/>
      <c r="OTU71" s="11"/>
      <c r="OTV71" s="11"/>
      <c r="OTW71" s="11"/>
      <c r="OTX71" s="11"/>
      <c r="OTY71" s="11"/>
      <c r="OTZ71" s="11"/>
      <c r="OUA71" s="11"/>
      <c r="OUB71" s="11"/>
      <c r="OUC71" s="11"/>
      <c r="OUD71" s="11"/>
      <c r="OUE71" s="11"/>
      <c r="OUF71" s="11"/>
      <c r="OUG71" s="11"/>
      <c r="OUH71" s="11"/>
      <c r="OUI71" s="11"/>
      <c r="OUJ71" s="11"/>
      <c r="OUK71" s="11"/>
      <c r="OUL71" s="11"/>
      <c r="OUM71" s="11"/>
      <c r="OUN71" s="11"/>
      <c r="OUO71" s="11"/>
      <c r="OUP71" s="11"/>
      <c r="OUQ71" s="11"/>
      <c r="OUR71" s="11"/>
      <c r="OUS71" s="11"/>
      <c r="OUT71" s="11"/>
      <c r="OUU71" s="11"/>
      <c r="OUV71" s="11"/>
      <c r="OUW71" s="11"/>
      <c r="OUX71" s="11"/>
      <c r="OUY71" s="11"/>
      <c r="OUZ71" s="11"/>
      <c r="OVA71" s="11"/>
      <c r="OVB71" s="11"/>
      <c r="OVC71" s="11"/>
      <c r="OVD71" s="11"/>
      <c r="OVE71" s="11"/>
      <c r="OVF71" s="11"/>
      <c r="OVG71" s="11"/>
      <c r="OVH71" s="11"/>
      <c r="OVI71" s="11"/>
      <c r="OVJ71" s="11"/>
      <c r="OVK71" s="11"/>
      <c r="OVL71" s="11"/>
      <c r="OVM71" s="11"/>
      <c r="OVN71" s="11"/>
      <c r="OVO71" s="11"/>
      <c r="OVP71" s="11"/>
      <c r="OVQ71" s="11"/>
      <c r="OVR71" s="11"/>
      <c r="OVS71" s="11"/>
      <c r="OVT71" s="11"/>
      <c r="OVU71" s="11"/>
      <c r="OVV71" s="11"/>
      <c r="OVW71" s="11"/>
      <c r="OVX71" s="11"/>
      <c r="OVY71" s="11"/>
      <c r="OVZ71" s="11"/>
      <c r="OWA71" s="11"/>
      <c r="OWB71" s="11"/>
      <c r="OWC71" s="11"/>
      <c r="OWD71" s="11"/>
      <c r="OWE71" s="11"/>
      <c r="OWF71" s="11"/>
      <c r="OWG71" s="11"/>
      <c r="OWH71" s="11"/>
      <c r="OWI71" s="11"/>
      <c r="OWJ71" s="11"/>
      <c r="OWK71" s="11"/>
      <c r="OWL71" s="11"/>
      <c r="OWM71" s="11"/>
      <c r="OWN71" s="11"/>
      <c r="OWO71" s="11"/>
      <c r="OWP71" s="11"/>
      <c r="OWQ71" s="11"/>
      <c r="OWR71" s="11"/>
      <c r="OWS71" s="11"/>
      <c r="OWT71" s="11"/>
      <c r="OWU71" s="11"/>
      <c r="OWV71" s="11"/>
      <c r="OWW71" s="11"/>
      <c r="OWX71" s="11"/>
      <c r="OWY71" s="11"/>
      <c r="OWZ71" s="11"/>
      <c r="OXA71" s="11"/>
      <c r="OXB71" s="11"/>
      <c r="OXC71" s="11"/>
      <c r="OXD71" s="11"/>
      <c r="OXE71" s="11"/>
      <c r="OXF71" s="11"/>
      <c r="OXG71" s="11"/>
      <c r="OXH71" s="11"/>
      <c r="OXI71" s="11"/>
      <c r="OXJ71" s="11"/>
      <c r="OXK71" s="11"/>
      <c r="OXL71" s="11"/>
      <c r="OXM71" s="11"/>
      <c r="OXN71" s="11"/>
      <c r="OXO71" s="11"/>
      <c r="OXP71" s="11"/>
      <c r="OXQ71" s="11"/>
      <c r="OXR71" s="11"/>
      <c r="OXS71" s="11"/>
      <c r="OXT71" s="11"/>
      <c r="OXU71" s="11"/>
      <c r="OXV71" s="11"/>
      <c r="OXW71" s="11"/>
      <c r="OXX71" s="11"/>
      <c r="OXY71" s="11"/>
      <c r="OXZ71" s="11"/>
      <c r="OYA71" s="11"/>
      <c r="OYB71" s="11"/>
      <c r="OYC71" s="11"/>
      <c r="OYD71" s="11"/>
      <c r="OYE71" s="11"/>
      <c r="OYF71" s="11"/>
      <c r="OYG71" s="11"/>
      <c r="OYH71" s="11"/>
      <c r="OYI71" s="11"/>
      <c r="OYJ71" s="11"/>
      <c r="OYK71" s="11"/>
      <c r="OYL71" s="11"/>
      <c r="OYM71" s="11"/>
      <c r="OYN71" s="11"/>
      <c r="OYO71" s="11"/>
      <c r="OYP71" s="11"/>
      <c r="OYQ71" s="11"/>
      <c r="OYR71" s="11"/>
      <c r="OYS71" s="11"/>
      <c r="OYT71" s="11"/>
      <c r="OYU71" s="11"/>
      <c r="OYV71" s="11"/>
      <c r="OYW71" s="11"/>
      <c r="OYX71" s="11"/>
      <c r="OYY71" s="11"/>
      <c r="OYZ71" s="11"/>
      <c r="OZA71" s="11"/>
      <c r="OZB71" s="11"/>
      <c r="OZC71" s="11"/>
      <c r="OZD71" s="11"/>
      <c r="OZE71" s="11"/>
      <c r="OZF71" s="11"/>
      <c r="OZG71" s="11"/>
      <c r="OZH71" s="11"/>
      <c r="OZI71" s="11"/>
      <c r="OZJ71" s="11"/>
      <c r="OZK71" s="11"/>
      <c r="OZL71" s="11"/>
      <c r="OZM71" s="11"/>
      <c r="OZN71" s="11"/>
      <c r="OZO71" s="11"/>
      <c r="OZP71" s="11"/>
      <c r="OZQ71" s="11"/>
      <c r="OZR71" s="11"/>
      <c r="OZS71" s="11"/>
      <c r="OZT71" s="11"/>
      <c r="OZU71" s="11"/>
      <c r="OZV71" s="11"/>
      <c r="OZW71" s="11"/>
      <c r="OZX71" s="11"/>
      <c r="OZY71" s="11"/>
      <c r="OZZ71" s="11"/>
      <c r="PAA71" s="11"/>
      <c r="PAB71" s="11"/>
      <c r="PAC71" s="11"/>
      <c r="PAD71" s="11"/>
      <c r="PAE71" s="11"/>
      <c r="PAF71" s="11"/>
      <c r="PAG71" s="11"/>
      <c r="PAH71" s="11"/>
      <c r="PAI71" s="11"/>
      <c r="PAJ71" s="11"/>
      <c r="PAK71" s="11"/>
      <c r="PAL71" s="11"/>
      <c r="PAM71" s="11"/>
      <c r="PAN71" s="11"/>
      <c r="PAO71" s="11"/>
      <c r="PAP71" s="11"/>
      <c r="PAQ71" s="11"/>
      <c r="PAR71" s="11"/>
      <c r="PAS71" s="11"/>
      <c r="PAT71" s="11"/>
      <c r="PAU71" s="11"/>
      <c r="PAV71" s="11"/>
      <c r="PAW71" s="11"/>
      <c r="PAX71" s="11"/>
      <c r="PAY71" s="11"/>
      <c r="PAZ71" s="11"/>
      <c r="PBA71" s="11"/>
      <c r="PBB71" s="11"/>
      <c r="PBC71" s="11"/>
      <c r="PBD71" s="11"/>
      <c r="PBE71" s="11"/>
      <c r="PBF71" s="11"/>
      <c r="PBG71" s="11"/>
      <c r="PBH71" s="11"/>
      <c r="PBI71" s="11"/>
      <c r="PBJ71" s="11"/>
      <c r="PBK71" s="11"/>
      <c r="PBL71" s="11"/>
      <c r="PBM71" s="11"/>
      <c r="PBN71" s="11"/>
      <c r="PBO71" s="11"/>
      <c r="PBP71" s="11"/>
      <c r="PBQ71" s="11"/>
      <c r="PBR71" s="11"/>
      <c r="PBS71" s="11"/>
      <c r="PBT71" s="11"/>
      <c r="PBU71" s="11"/>
      <c r="PBV71" s="11"/>
      <c r="PBW71" s="11"/>
      <c r="PBX71" s="11"/>
      <c r="PBY71" s="11"/>
      <c r="PBZ71" s="11"/>
      <c r="PCA71" s="11"/>
      <c r="PCB71" s="11"/>
      <c r="PCC71" s="11"/>
      <c r="PCD71" s="11"/>
      <c r="PCE71" s="11"/>
      <c r="PCF71" s="11"/>
      <c r="PCG71" s="11"/>
      <c r="PCH71" s="11"/>
      <c r="PCI71" s="11"/>
      <c r="PCJ71" s="11"/>
      <c r="PCK71" s="11"/>
      <c r="PCL71" s="11"/>
      <c r="PCM71" s="11"/>
      <c r="PCN71" s="11"/>
      <c r="PCO71" s="11"/>
      <c r="PCP71" s="11"/>
      <c r="PCQ71" s="11"/>
      <c r="PCR71" s="11"/>
      <c r="PCS71" s="11"/>
      <c r="PCT71" s="11"/>
      <c r="PCU71" s="11"/>
      <c r="PCV71" s="11"/>
      <c r="PCW71" s="11"/>
      <c r="PCX71" s="11"/>
      <c r="PCY71" s="11"/>
      <c r="PCZ71" s="11"/>
      <c r="PDA71" s="11"/>
      <c r="PDB71" s="11"/>
      <c r="PDC71" s="11"/>
      <c r="PDD71" s="11"/>
      <c r="PDE71" s="11"/>
      <c r="PDF71" s="11"/>
      <c r="PDG71" s="11"/>
      <c r="PDH71" s="11"/>
      <c r="PDI71" s="11"/>
      <c r="PDJ71" s="11"/>
      <c r="PDK71" s="11"/>
      <c r="PDL71" s="11"/>
      <c r="PDM71" s="11"/>
      <c r="PDN71" s="11"/>
      <c r="PDO71" s="11"/>
      <c r="PDP71" s="11"/>
      <c r="PDQ71" s="11"/>
      <c r="PDR71" s="11"/>
      <c r="PDS71" s="11"/>
      <c r="PDT71" s="11"/>
      <c r="PDU71" s="11"/>
      <c r="PDV71" s="11"/>
      <c r="PDW71" s="11"/>
      <c r="PDX71" s="11"/>
      <c r="PDY71" s="11"/>
      <c r="PDZ71" s="11"/>
      <c r="PEA71" s="11"/>
      <c r="PEB71" s="11"/>
      <c r="PEC71" s="11"/>
      <c r="PED71" s="11"/>
      <c r="PEE71" s="11"/>
      <c r="PEF71" s="11"/>
      <c r="PEG71" s="11"/>
      <c r="PEH71" s="11"/>
      <c r="PEI71" s="11"/>
      <c r="PEJ71" s="11"/>
      <c r="PEK71" s="11"/>
      <c r="PEL71" s="11"/>
      <c r="PEM71" s="11"/>
      <c r="PEN71" s="11"/>
      <c r="PEO71" s="11"/>
      <c r="PEP71" s="11"/>
      <c r="PEQ71" s="11"/>
      <c r="PER71" s="11"/>
      <c r="PES71" s="11"/>
      <c r="PET71" s="11"/>
      <c r="PEU71" s="11"/>
      <c r="PEV71" s="11"/>
      <c r="PEW71" s="11"/>
      <c r="PEX71" s="11"/>
      <c r="PEY71" s="11"/>
      <c r="PEZ71" s="11"/>
      <c r="PFA71" s="11"/>
      <c r="PFB71" s="11"/>
      <c r="PFC71" s="11"/>
      <c r="PFD71" s="11"/>
      <c r="PFE71" s="11"/>
      <c r="PFF71" s="11"/>
      <c r="PFG71" s="11"/>
      <c r="PFH71" s="11"/>
      <c r="PFI71" s="11"/>
      <c r="PFJ71" s="11"/>
      <c r="PFK71" s="11"/>
      <c r="PFL71" s="11"/>
      <c r="PFM71" s="11"/>
      <c r="PFN71" s="11"/>
      <c r="PFO71" s="11"/>
      <c r="PFP71" s="11"/>
      <c r="PFQ71" s="11"/>
      <c r="PFR71" s="11"/>
      <c r="PFS71" s="11"/>
      <c r="PFT71" s="11"/>
      <c r="PFU71" s="11"/>
      <c r="PFV71" s="11"/>
      <c r="PFW71" s="11"/>
      <c r="PFX71" s="11"/>
      <c r="PFY71" s="11"/>
      <c r="PFZ71" s="11"/>
      <c r="PGA71" s="11"/>
      <c r="PGB71" s="11"/>
      <c r="PGC71" s="11"/>
      <c r="PGD71" s="11"/>
      <c r="PGE71" s="11"/>
      <c r="PGF71" s="11"/>
      <c r="PGG71" s="11"/>
      <c r="PGH71" s="11"/>
      <c r="PGI71" s="11"/>
      <c r="PGJ71" s="11"/>
      <c r="PGK71" s="11"/>
      <c r="PGL71" s="11"/>
      <c r="PGM71" s="11"/>
      <c r="PGN71" s="11"/>
      <c r="PGO71" s="11"/>
      <c r="PGP71" s="11"/>
      <c r="PGQ71" s="11"/>
      <c r="PGR71" s="11"/>
      <c r="PGS71" s="11"/>
      <c r="PGT71" s="11"/>
      <c r="PGU71" s="11"/>
      <c r="PGV71" s="11"/>
      <c r="PGW71" s="11"/>
      <c r="PGX71" s="11"/>
      <c r="PGY71" s="11"/>
      <c r="PGZ71" s="11"/>
      <c r="PHA71" s="11"/>
      <c r="PHB71" s="11"/>
      <c r="PHC71" s="11"/>
      <c r="PHD71" s="11"/>
      <c r="PHE71" s="11"/>
      <c r="PHF71" s="11"/>
      <c r="PHG71" s="11"/>
      <c r="PHH71" s="11"/>
      <c r="PHI71" s="11"/>
      <c r="PHJ71" s="11"/>
      <c r="PHK71" s="11"/>
      <c r="PHL71" s="11"/>
      <c r="PHM71" s="11"/>
      <c r="PHN71" s="11"/>
      <c r="PHO71" s="11"/>
      <c r="PHP71" s="11"/>
      <c r="PHQ71" s="11"/>
      <c r="PHR71" s="11"/>
      <c r="PHS71" s="11"/>
      <c r="PHT71" s="11"/>
      <c r="PHU71" s="11"/>
      <c r="PHV71" s="11"/>
      <c r="PHW71" s="11"/>
      <c r="PHX71" s="11"/>
      <c r="PHY71" s="11"/>
      <c r="PHZ71" s="11"/>
      <c r="PIA71" s="11"/>
      <c r="PIB71" s="11"/>
      <c r="PIC71" s="11"/>
      <c r="PID71" s="11"/>
      <c r="PIE71" s="11"/>
      <c r="PIF71" s="11"/>
      <c r="PIG71" s="11"/>
      <c r="PIH71" s="11"/>
      <c r="PII71" s="11"/>
      <c r="PIJ71" s="11"/>
      <c r="PIK71" s="11"/>
      <c r="PIL71" s="11"/>
      <c r="PIM71" s="11"/>
      <c r="PIN71" s="11"/>
      <c r="PIO71" s="11"/>
      <c r="PIP71" s="11"/>
      <c r="PIQ71" s="11"/>
      <c r="PIR71" s="11"/>
      <c r="PIS71" s="11"/>
      <c r="PIT71" s="11"/>
      <c r="PIU71" s="11"/>
      <c r="PIV71" s="11"/>
      <c r="PIW71" s="11"/>
      <c r="PIX71" s="11"/>
      <c r="PIY71" s="11"/>
      <c r="PIZ71" s="11"/>
      <c r="PJA71" s="11"/>
      <c r="PJB71" s="11"/>
      <c r="PJC71" s="11"/>
      <c r="PJD71" s="11"/>
      <c r="PJE71" s="11"/>
      <c r="PJF71" s="11"/>
      <c r="PJG71" s="11"/>
      <c r="PJH71" s="11"/>
      <c r="PJI71" s="11"/>
      <c r="PJJ71" s="11"/>
      <c r="PJK71" s="11"/>
      <c r="PJL71" s="11"/>
      <c r="PJM71" s="11"/>
      <c r="PJN71" s="11"/>
      <c r="PJO71" s="11"/>
      <c r="PJP71" s="11"/>
      <c r="PJQ71" s="11"/>
      <c r="PJR71" s="11"/>
      <c r="PJS71" s="11"/>
      <c r="PJT71" s="11"/>
      <c r="PJU71" s="11"/>
      <c r="PJV71" s="11"/>
      <c r="PJW71" s="11"/>
      <c r="PJX71" s="11"/>
      <c r="PJY71" s="11"/>
      <c r="PJZ71" s="11"/>
      <c r="PKA71" s="11"/>
      <c r="PKB71" s="11"/>
      <c r="PKC71" s="11"/>
      <c r="PKD71" s="11"/>
      <c r="PKE71" s="11"/>
      <c r="PKF71" s="11"/>
      <c r="PKG71" s="11"/>
      <c r="PKH71" s="11"/>
      <c r="PKI71" s="11"/>
      <c r="PKJ71" s="11"/>
      <c r="PKK71" s="11"/>
      <c r="PKL71" s="11"/>
      <c r="PKM71" s="11"/>
      <c r="PKN71" s="11"/>
      <c r="PKO71" s="11"/>
      <c r="PKP71" s="11"/>
      <c r="PKQ71" s="11"/>
      <c r="PKR71" s="11"/>
      <c r="PKS71" s="11"/>
      <c r="PKT71" s="11"/>
      <c r="PKU71" s="11"/>
      <c r="PKV71" s="11"/>
      <c r="PKW71" s="11"/>
      <c r="PKX71" s="11"/>
      <c r="PKY71" s="11"/>
      <c r="PKZ71" s="11"/>
      <c r="PLA71" s="11"/>
      <c r="PLB71" s="11"/>
      <c r="PLC71" s="11"/>
      <c r="PLD71" s="11"/>
      <c r="PLE71" s="11"/>
      <c r="PLF71" s="11"/>
      <c r="PLG71" s="11"/>
      <c r="PLH71" s="11"/>
      <c r="PLI71" s="11"/>
      <c r="PLJ71" s="11"/>
      <c r="PLK71" s="11"/>
      <c r="PLL71" s="11"/>
      <c r="PLM71" s="11"/>
      <c r="PLN71" s="11"/>
      <c r="PLO71" s="11"/>
      <c r="PLP71" s="11"/>
      <c r="PLQ71" s="11"/>
      <c r="PLR71" s="11"/>
      <c r="PLS71" s="11"/>
      <c r="PLT71" s="11"/>
      <c r="PLU71" s="11"/>
      <c r="PLV71" s="11"/>
      <c r="PLW71" s="11"/>
      <c r="PLX71" s="11"/>
      <c r="PLY71" s="11"/>
      <c r="PLZ71" s="11"/>
      <c r="PMA71" s="11"/>
      <c r="PMB71" s="11"/>
      <c r="PMC71" s="11"/>
      <c r="PMD71" s="11"/>
      <c r="PME71" s="11"/>
      <c r="PMF71" s="11"/>
      <c r="PMG71" s="11"/>
      <c r="PMH71" s="11"/>
      <c r="PMI71" s="11"/>
      <c r="PMJ71" s="11"/>
      <c r="PMK71" s="11"/>
      <c r="PML71" s="11"/>
      <c r="PMM71" s="11"/>
      <c r="PMN71" s="11"/>
      <c r="PMO71" s="11"/>
      <c r="PMP71" s="11"/>
      <c r="PMQ71" s="11"/>
      <c r="PMR71" s="11"/>
      <c r="PMS71" s="11"/>
      <c r="PMT71" s="11"/>
      <c r="PMU71" s="11"/>
      <c r="PMV71" s="11"/>
      <c r="PMW71" s="11"/>
      <c r="PMX71" s="11"/>
      <c r="PMY71" s="11"/>
      <c r="PMZ71" s="11"/>
      <c r="PNA71" s="11"/>
      <c r="PNB71" s="11"/>
      <c r="PNC71" s="11"/>
      <c r="PND71" s="11"/>
      <c r="PNE71" s="11"/>
      <c r="PNF71" s="11"/>
      <c r="PNG71" s="11"/>
      <c r="PNH71" s="11"/>
      <c r="PNI71" s="11"/>
      <c r="PNJ71" s="11"/>
      <c r="PNK71" s="11"/>
      <c r="PNL71" s="11"/>
      <c r="PNM71" s="11"/>
      <c r="PNN71" s="11"/>
      <c r="PNO71" s="11"/>
      <c r="PNP71" s="11"/>
      <c r="PNQ71" s="11"/>
      <c r="PNR71" s="11"/>
      <c r="PNS71" s="11"/>
      <c r="PNT71" s="11"/>
      <c r="PNU71" s="11"/>
      <c r="PNV71" s="11"/>
      <c r="PNW71" s="11"/>
      <c r="PNX71" s="11"/>
      <c r="PNY71" s="11"/>
      <c r="PNZ71" s="11"/>
      <c r="POA71" s="11"/>
      <c r="POB71" s="11"/>
      <c r="POC71" s="11"/>
      <c r="POD71" s="11"/>
      <c r="POE71" s="11"/>
      <c r="POF71" s="11"/>
      <c r="POG71" s="11"/>
      <c r="POH71" s="11"/>
      <c r="POI71" s="11"/>
      <c r="POJ71" s="11"/>
      <c r="POK71" s="11"/>
      <c r="POL71" s="11"/>
      <c r="POM71" s="11"/>
      <c r="PON71" s="11"/>
      <c r="POO71" s="11"/>
      <c r="POP71" s="11"/>
      <c r="POQ71" s="11"/>
      <c r="POR71" s="11"/>
      <c r="POS71" s="11"/>
      <c r="POT71" s="11"/>
      <c r="POU71" s="11"/>
      <c r="POV71" s="11"/>
      <c r="POW71" s="11"/>
      <c r="POX71" s="11"/>
      <c r="POY71" s="11"/>
      <c r="POZ71" s="11"/>
      <c r="PPA71" s="11"/>
      <c r="PPB71" s="11"/>
      <c r="PPC71" s="11"/>
      <c r="PPD71" s="11"/>
      <c r="PPE71" s="11"/>
      <c r="PPF71" s="11"/>
      <c r="PPG71" s="11"/>
      <c r="PPH71" s="11"/>
      <c r="PPI71" s="11"/>
      <c r="PPJ71" s="11"/>
      <c r="PPK71" s="11"/>
      <c r="PPL71" s="11"/>
      <c r="PPM71" s="11"/>
      <c r="PPN71" s="11"/>
      <c r="PPO71" s="11"/>
      <c r="PPP71" s="11"/>
      <c r="PPQ71" s="11"/>
      <c r="PPR71" s="11"/>
      <c r="PPS71" s="11"/>
      <c r="PPT71" s="11"/>
      <c r="PPU71" s="11"/>
      <c r="PPV71" s="11"/>
      <c r="PPW71" s="11"/>
      <c r="PPX71" s="11"/>
      <c r="PPY71" s="11"/>
      <c r="PPZ71" s="11"/>
      <c r="PQA71" s="11"/>
      <c r="PQB71" s="11"/>
      <c r="PQC71" s="11"/>
      <c r="PQD71" s="11"/>
      <c r="PQE71" s="11"/>
      <c r="PQF71" s="11"/>
      <c r="PQG71" s="11"/>
      <c r="PQH71" s="11"/>
      <c r="PQI71" s="11"/>
      <c r="PQJ71" s="11"/>
      <c r="PQK71" s="11"/>
      <c r="PQL71" s="11"/>
      <c r="PQM71" s="11"/>
      <c r="PQN71" s="11"/>
      <c r="PQO71" s="11"/>
      <c r="PQP71" s="11"/>
      <c r="PQQ71" s="11"/>
      <c r="PQR71" s="11"/>
      <c r="PQS71" s="11"/>
      <c r="PQT71" s="11"/>
      <c r="PQU71" s="11"/>
      <c r="PQV71" s="11"/>
      <c r="PQW71" s="11"/>
      <c r="PQX71" s="11"/>
      <c r="PQY71" s="11"/>
      <c r="PQZ71" s="11"/>
      <c r="PRA71" s="11"/>
      <c r="PRB71" s="11"/>
      <c r="PRC71" s="11"/>
      <c r="PRD71" s="11"/>
      <c r="PRE71" s="11"/>
      <c r="PRF71" s="11"/>
      <c r="PRG71" s="11"/>
      <c r="PRH71" s="11"/>
      <c r="PRI71" s="11"/>
      <c r="PRJ71" s="11"/>
      <c r="PRK71" s="11"/>
      <c r="PRL71" s="11"/>
      <c r="PRM71" s="11"/>
      <c r="PRN71" s="11"/>
      <c r="PRO71" s="11"/>
      <c r="PRP71" s="11"/>
      <c r="PRQ71" s="11"/>
      <c r="PRR71" s="11"/>
      <c r="PRS71" s="11"/>
      <c r="PRT71" s="11"/>
      <c r="PRU71" s="11"/>
      <c r="PRV71" s="11"/>
      <c r="PRW71" s="11"/>
      <c r="PRX71" s="11"/>
      <c r="PRY71" s="11"/>
      <c r="PRZ71" s="11"/>
      <c r="PSA71" s="11"/>
      <c r="PSB71" s="11"/>
      <c r="PSC71" s="11"/>
      <c r="PSD71" s="11"/>
      <c r="PSE71" s="11"/>
      <c r="PSF71" s="11"/>
      <c r="PSG71" s="11"/>
      <c r="PSH71" s="11"/>
      <c r="PSI71" s="11"/>
      <c r="PSJ71" s="11"/>
      <c r="PSK71" s="11"/>
      <c r="PSL71" s="11"/>
      <c r="PSM71" s="11"/>
      <c r="PSN71" s="11"/>
      <c r="PSO71" s="11"/>
      <c r="PSP71" s="11"/>
      <c r="PSQ71" s="11"/>
      <c r="PSR71" s="11"/>
      <c r="PSS71" s="11"/>
      <c r="PST71" s="11"/>
      <c r="PSU71" s="11"/>
      <c r="PSV71" s="11"/>
      <c r="PSW71" s="11"/>
      <c r="PSX71" s="11"/>
      <c r="PSY71" s="11"/>
      <c r="PSZ71" s="11"/>
      <c r="PTA71" s="11"/>
      <c r="PTB71" s="11"/>
      <c r="PTC71" s="11"/>
      <c r="PTD71" s="11"/>
      <c r="PTE71" s="11"/>
      <c r="PTF71" s="11"/>
      <c r="PTG71" s="11"/>
      <c r="PTH71" s="11"/>
      <c r="PTI71" s="11"/>
      <c r="PTJ71" s="11"/>
      <c r="PTK71" s="11"/>
      <c r="PTL71" s="11"/>
      <c r="PTM71" s="11"/>
      <c r="PTN71" s="11"/>
      <c r="PTO71" s="11"/>
      <c r="PTP71" s="11"/>
      <c r="PTQ71" s="11"/>
      <c r="PTR71" s="11"/>
      <c r="PTS71" s="11"/>
      <c r="PTT71" s="11"/>
      <c r="PTU71" s="11"/>
      <c r="PTV71" s="11"/>
      <c r="PTW71" s="11"/>
      <c r="PTX71" s="11"/>
      <c r="PTY71" s="11"/>
      <c r="PTZ71" s="11"/>
      <c r="PUA71" s="11"/>
      <c r="PUB71" s="11"/>
      <c r="PUC71" s="11"/>
      <c r="PUD71" s="11"/>
      <c r="PUE71" s="11"/>
      <c r="PUF71" s="11"/>
      <c r="PUG71" s="11"/>
      <c r="PUH71" s="11"/>
      <c r="PUI71" s="11"/>
      <c r="PUJ71" s="11"/>
      <c r="PUK71" s="11"/>
      <c r="PUL71" s="11"/>
      <c r="PUM71" s="11"/>
      <c r="PUN71" s="11"/>
      <c r="PUO71" s="11"/>
      <c r="PUP71" s="11"/>
      <c r="PUQ71" s="11"/>
      <c r="PUR71" s="11"/>
      <c r="PUS71" s="11"/>
      <c r="PUT71" s="11"/>
      <c r="PUU71" s="11"/>
      <c r="PUV71" s="11"/>
      <c r="PUW71" s="11"/>
      <c r="PUX71" s="11"/>
      <c r="PUY71" s="11"/>
      <c r="PUZ71" s="11"/>
      <c r="PVA71" s="11"/>
      <c r="PVB71" s="11"/>
      <c r="PVC71" s="11"/>
      <c r="PVD71" s="11"/>
      <c r="PVE71" s="11"/>
      <c r="PVF71" s="11"/>
      <c r="PVG71" s="11"/>
      <c r="PVH71" s="11"/>
      <c r="PVI71" s="11"/>
      <c r="PVJ71" s="11"/>
      <c r="PVK71" s="11"/>
      <c r="PVL71" s="11"/>
      <c r="PVM71" s="11"/>
      <c r="PVN71" s="11"/>
      <c r="PVO71" s="11"/>
      <c r="PVP71" s="11"/>
      <c r="PVQ71" s="11"/>
      <c r="PVR71" s="11"/>
      <c r="PVS71" s="11"/>
      <c r="PVT71" s="11"/>
      <c r="PVU71" s="11"/>
      <c r="PVV71" s="11"/>
      <c r="PVW71" s="11"/>
      <c r="PVX71" s="11"/>
      <c r="PVY71" s="11"/>
      <c r="PVZ71" s="11"/>
      <c r="PWA71" s="11"/>
      <c r="PWB71" s="11"/>
      <c r="PWC71" s="11"/>
      <c r="PWD71" s="11"/>
      <c r="PWE71" s="11"/>
      <c r="PWF71" s="11"/>
      <c r="PWG71" s="11"/>
      <c r="PWH71" s="11"/>
      <c r="PWI71" s="11"/>
      <c r="PWJ71" s="11"/>
      <c r="PWK71" s="11"/>
      <c r="PWL71" s="11"/>
      <c r="PWM71" s="11"/>
      <c r="PWN71" s="11"/>
      <c r="PWO71" s="11"/>
      <c r="PWP71" s="11"/>
      <c r="PWQ71" s="11"/>
      <c r="PWR71" s="11"/>
      <c r="PWS71" s="11"/>
      <c r="PWT71" s="11"/>
      <c r="PWU71" s="11"/>
      <c r="PWV71" s="11"/>
      <c r="PWW71" s="11"/>
      <c r="PWX71" s="11"/>
      <c r="PWY71" s="11"/>
      <c r="PWZ71" s="11"/>
      <c r="PXA71" s="11"/>
      <c r="PXB71" s="11"/>
      <c r="PXC71" s="11"/>
      <c r="PXD71" s="11"/>
      <c r="PXE71" s="11"/>
      <c r="PXF71" s="11"/>
      <c r="PXG71" s="11"/>
      <c r="PXH71" s="11"/>
      <c r="PXI71" s="11"/>
      <c r="PXJ71" s="11"/>
      <c r="PXK71" s="11"/>
      <c r="PXL71" s="11"/>
      <c r="PXM71" s="11"/>
      <c r="PXN71" s="11"/>
      <c r="PXO71" s="11"/>
      <c r="PXP71" s="11"/>
      <c r="PXQ71" s="11"/>
      <c r="PXR71" s="11"/>
      <c r="PXS71" s="11"/>
      <c r="PXT71" s="11"/>
      <c r="PXU71" s="11"/>
      <c r="PXV71" s="11"/>
      <c r="PXW71" s="11"/>
      <c r="PXX71" s="11"/>
      <c r="PXY71" s="11"/>
      <c r="PXZ71" s="11"/>
      <c r="PYA71" s="11"/>
      <c r="PYB71" s="11"/>
      <c r="PYC71" s="11"/>
      <c r="PYD71" s="11"/>
      <c r="PYE71" s="11"/>
      <c r="PYF71" s="11"/>
      <c r="PYG71" s="11"/>
      <c r="PYH71" s="11"/>
      <c r="PYI71" s="11"/>
      <c r="PYJ71" s="11"/>
      <c r="PYK71" s="11"/>
      <c r="PYL71" s="11"/>
      <c r="PYM71" s="11"/>
      <c r="PYN71" s="11"/>
      <c r="PYO71" s="11"/>
      <c r="PYP71" s="11"/>
      <c r="PYQ71" s="11"/>
      <c r="PYR71" s="11"/>
      <c r="PYS71" s="11"/>
      <c r="PYT71" s="11"/>
      <c r="PYU71" s="11"/>
      <c r="PYV71" s="11"/>
      <c r="PYW71" s="11"/>
      <c r="PYX71" s="11"/>
      <c r="PYY71" s="11"/>
      <c r="PYZ71" s="11"/>
      <c r="PZA71" s="11"/>
      <c r="PZB71" s="11"/>
      <c r="PZC71" s="11"/>
      <c r="PZD71" s="11"/>
      <c r="PZE71" s="11"/>
      <c r="PZF71" s="11"/>
      <c r="PZG71" s="11"/>
      <c r="PZH71" s="11"/>
      <c r="PZI71" s="11"/>
      <c r="PZJ71" s="11"/>
      <c r="PZK71" s="11"/>
      <c r="PZL71" s="11"/>
      <c r="PZM71" s="11"/>
      <c r="PZN71" s="11"/>
      <c r="PZO71" s="11"/>
      <c r="PZP71" s="11"/>
      <c r="PZQ71" s="11"/>
      <c r="PZR71" s="11"/>
      <c r="PZS71" s="11"/>
      <c r="PZT71" s="11"/>
      <c r="PZU71" s="11"/>
      <c r="PZV71" s="11"/>
      <c r="PZW71" s="11"/>
      <c r="PZX71" s="11"/>
      <c r="PZY71" s="11"/>
      <c r="PZZ71" s="11"/>
      <c r="QAA71" s="11"/>
      <c r="QAB71" s="11"/>
      <c r="QAC71" s="11"/>
      <c r="QAD71" s="11"/>
      <c r="QAE71" s="11"/>
      <c r="QAF71" s="11"/>
      <c r="QAG71" s="11"/>
      <c r="QAH71" s="11"/>
      <c r="QAI71" s="11"/>
      <c r="QAJ71" s="11"/>
      <c r="QAK71" s="11"/>
      <c r="QAL71" s="11"/>
      <c r="QAM71" s="11"/>
      <c r="QAN71" s="11"/>
      <c r="QAO71" s="11"/>
      <c r="QAP71" s="11"/>
      <c r="QAQ71" s="11"/>
      <c r="QAR71" s="11"/>
      <c r="QAS71" s="11"/>
      <c r="QAT71" s="11"/>
      <c r="QAU71" s="11"/>
      <c r="QAV71" s="11"/>
      <c r="QAW71" s="11"/>
      <c r="QAX71" s="11"/>
      <c r="QAY71" s="11"/>
      <c r="QAZ71" s="11"/>
      <c r="QBA71" s="11"/>
      <c r="QBB71" s="11"/>
      <c r="QBC71" s="11"/>
      <c r="QBD71" s="11"/>
      <c r="QBE71" s="11"/>
      <c r="QBF71" s="11"/>
      <c r="QBG71" s="11"/>
      <c r="QBH71" s="11"/>
      <c r="QBI71" s="11"/>
      <c r="QBJ71" s="11"/>
      <c r="QBK71" s="11"/>
      <c r="QBL71" s="11"/>
      <c r="QBM71" s="11"/>
      <c r="QBN71" s="11"/>
      <c r="QBO71" s="11"/>
      <c r="QBP71" s="11"/>
      <c r="QBQ71" s="11"/>
      <c r="QBR71" s="11"/>
      <c r="QBS71" s="11"/>
      <c r="QBT71" s="11"/>
      <c r="QBU71" s="11"/>
      <c r="QBV71" s="11"/>
      <c r="QBW71" s="11"/>
      <c r="QBX71" s="11"/>
      <c r="QBY71" s="11"/>
      <c r="QBZ71" s="11"/>
      <c r="QCA71" s="11"/>
      <c r="QCB71" s="11"/>
      <c r="QCC71" s="11"/>
      <c r="QCD71" s="11"/>
      <c r="QCE71" s="11"/>
      <c r="QCF71" s="11"/>
      <c r="QCG71" s="11"/>
      <c r="QCH71" s="11"/>
      <c r="QCI71" s="11"/>
      <c r="QCJ71" s="11"/>
      <c r="QCK71" s="11"/>
      <c r="QCL71" s="11"/>
      <c r="QCM71" s="11"/>
      <c r="QCN71" s="11"/>
      <c r="QCO71" s="11"/>
      <c r="QCP71" s="11"/>
      <c r="QCQ71" s="11"/>
      <c r="QCR71" s="11"/>
      <c r="QCS71" s="11"/>
      <c r="QCT71" s="11"/>
      <c r="QCU71" s="11"/>
      <c r="QCV71" s="11"/>
      <c r="QCW71" s="11"/>
      <c r="QCX71" s="11"/>
      <c r="QCY71" s="11"/>
      <c r="QCZ71" s="11"/>
      <c r="QDA71" s="11"/>
      <c r="QDB71" s="11"/>
      <c r="QDC71" s="11"/>
      <c r="QDD71" s="11"/>
      <c r="QDE71" s="11"/>
      <c r="QDF71" s="11"/>
      <c r="QDG71" s="11"/>
      <c r="QDH71" s="11"/>
      <c r="QDI71" s="11"/>
      <c r="QDJ71" s="11"/>
      <c r="QDK71" s="11"/>
      <c r="QDL71" s="11"/>
      <c r="QDM71" s="11"/>
      <c r="QDN71" s="11"/>
      <c r="QDO71" s="11"/>
      <c r="QDP71" s="11"/>
      <c r="QDQ71" s="11"/>
      <c r="QDR71" s="11"/>
      <c r="QDS71" s="11"/>
      <c r="QDT71" s="11"/>
      <c r="QDU71" s="11"/>
      <c r="QDV71" s="11"/>
      <c r="QDW71" s="11"/>
      <c r="QDX71" s="11"/>
      <c r="QDY71" s="11"/>
      <c r="QDZ71" s="11"/>
      <c r="QEA71" s="11"/>
      <c r="QEB71" s="11"/>
      <c r="QEC71" s="11"/>
      <c r="QED71" s="11"/>
      <c r="QEE71" s="11"/>
      <c r="QEF71" s="11"/>
      <c r="QEG71" s="11"/>
      <c r="QEH71" s="11"/>
      <c r="QEI71" s="11"/>
      <c r="QEJ71" s="11"/>
      <c r="QEK71" s="11"/>
      <c r="QEL71" s="11"/>
      <c r="QEM71" s="11"/>
      <c r="QEN71" s="11"/>
      <c r="QEO71" s="11"/>
      <c r="QEP71" s="11"/>
      <c r="QEQ71" s="11"/>
      <c r="QER71" s="11"/>
      <c r="QES71" s="11"/>
      <c r="QET71" s="11"/>
      <c r="QEU71" s="11"/>
      <c r="QEV71" s="11"/>
      <c r="QEW71" s="11"/>
      <c r="QEX71" s="11"/>
      <c r="QEY71" s="11"/>
      <c r="QEZ71" s="11"/>
      <c r="QFA71" s="11"/>
      <c r="QFB71" s="11"/>
      <c r="QFC71" s="11"/>
      <c r="QFD71" s="11"/>
      <c r="QFE71" s="11"/>
      <c r="QFF71" s="11"/>
      <c r="QFG71" s="11"/>
      <c r="QFH71" s="11"/>
      <c r="QFI71" s="11"/>
      <c r="QFJ71" s="11"/>
      <c r="QFK71" s="11"/>
      <c r="QFL71" s="11"/>
      <c r="QFM71" s="11"/>
      <c r="QFN71" s="11"/>
      <c r="QFO71" s="11"/>
      <c r="QFP71" s="11"/>
      <c r="QFQ71" s="11"/>
      <c r="QFR71" s="11"/>
      <c r="QFS71" s="11"/>
      <c r="QFT71" s="11"/>
      <c r="QFU71" s="11"/>
      <c r="QFV71" s="11"/>
      <c r="QFW71" s="11"/>
      <c r="QFX71" s="11"/>
      <c r="QFY71" s="11"/>
      <c r="QFZ71" s="11"/>
      <c r="QGA71" s="11"/>
      <c r="QGB71" s="11"/>
      <c r="QGC71" s="11"/>
      <c r="QGD71" s="11"/>
      <c r="QGE71" s="11"/>
      <c r="QGF71" s="11"/>
      <c r="QGG71" s="11"/>
      <c r="QGH71" s="11"/>
      <c r="QGI71" s="11"/>
      <c r="QGJ71" s="11"/>
      <c r="QGK71" s="11"/>
      <c r="QGL71" s="11"/>
      <c r="QGM71" s="11"/>
      <c r="QGN71" s="11"/>
      <c r="QGO71" s="11"/>
      <c r="QGP71" s="11"/>
      <c r="QGQ71" s="11"/>
      <c r="QGR71" s="11"/>
      <c r="QGS71" s="11"/>
      <c r="QGT71" s="11"/>
      <c r="QGU71" s="11"/>
      <c r="QGV71" s="11"/>
      <c r="QGW71" s="11"/>
      <c r="QGX71" s="11"/>
      <c r="QGY71" s="11"/>
      <c r="QGZ71" s="11"/>
      <c r="QHA71" s="11"/>
      <c r="QHB71" s="11"/>
      <c r="QHC71" s="11"/>
      <c r="QHD71" s="11"/>
      <c r="QHE71" s="11"/>
      <c r="QHF71" s="11"/>
      <c r="QHG71" s="11"/>
      <c r="QHH71" s="11"/>
      <c r="QHI71" s="11"/>
      <c r="QHJ71" s="11"/>
      <c r="QHK71" s="11"/>
      <c r="QHL71" s="11"/>
      <c r="QHM71" s="11"/>
      <c r="QHN71" s="11"/>
      <c r="QHO71" s="11"/>
      <c r="QHP71" s="11"/>
      <c r="QHQ71" s="11"/>
      <c r="QHR71" s="11"/>
      <c r="QHS71" s="11"/>
      <c r="QHT71" s="11"/>
      <c r="QHU71" s="11"/>
      <c r="QHV71" s="11"/>
      <c r="QHW71" s="11"/>
      <c r="QHX71" s="11"/>
      <c r="QHY71" s="11"/>
      <c r="QHZ71" s="11"/>
      <c r="QIA71" s="11"/>
      <c r="QIB71" s="11"/>
      <c r="QIC71" s="11"/>
      <c r="QID71" s="11"/>
      <c r="QIE71" s="11"/>
      <c r="QIF71" s="11"/>
      <c r="QIG71" s="11"/>
      <c r="QIH71" s="11"/>
      <c r="QII71" s="11"/>
      <c r="QIJ71" s="11"/>
      <c r="QIK71" s="11"/>
      <c r="QIL71" s="11"/>
      <c r="QIM71" s="11"/>
      <c r="QIN71" s="11"/>
      <c r="QIO71" s="11"/>
      <c r="QIP71" s="11"/>
      <c r="QIQ71" s="11"/>
      <c r="QIR71" s="11"/>
      <c r="QIS71" s="11"/>
      <c r="QIT71" s="11"/>
      <c r="QIU71" s="11"/>
      <c r="QIV71" s="11"/>
      <c r="QIW71" s="11"/>
      <c r="QIX71" s="11"/>
      <c r="QIY71" s="11"/>
      <c r="QIZ71" s="11"/>
      <c r="QJA71" s="11"/>
      <c r="QJB71" s="11"/>
      <c r="QJC71" s="11"/>
      <c r="QJD71" s="11"/>
      <c r="QJE71" s="11"/>
      <c r="QJF71" s="11"/>
      <c r="QJG71" s="11"/>
      <c r="QJH71" s="11"/>
      <c r="QJI71" s="11"/>
      <c r="QJJ71" s="11"/>
      <c r="QJK71" s="11"/>
      <c r="QJL71" s="11"/>
      <c r="QJM71" s="11"/>
      <c r="QJN71" s="11"/>
      <c r="QJO71" s="11"/>
      <c r="QJP71" s="11"/>
      <c r="QJQ71" s="11"/>
      <c r="QJR71" s="11"/>
      <c r="QJS71" s="11"/>
      <c r="QJT71" s="11"/>
      <c r="QJU71" s="11"/>
      <c r="QJV71" s="11"/>
      <c r="QJW71" s="11"/>
      <c r="QJX71" s="11"/>
      <c r="QJY71" s="11"/>
      <c r="QJZ71" s="11"/>
      <c r="QKA71" s="11"/>
      <c r="QKB71" s="11"/>
      <c r="QKC71" s="11"/>
      <c r="QKD71" s="11"/>
      <c r="QKE71" s="11"/>
      <c r="QKF71" s="11"/>
      <c r="QKG71" s="11"/>
      <c r="QKH71" s="11"/>
      <c r="QKI71" s="11"/>
      <c r="QKJ71" s="11"/>
      <c r="QKK71" s="11"/>
      <c r="QKL71" s="11"/>
      <c r="QKM71" s="11"/>
      <c r="QKN71" s="11"/>
      <c r="QKO71" s="11"/>
      <c r="QKP71" s="11"/>
      <c r="QKQ71" s="11"/>
      <c r="QKR71" s="11"/>
      <c r="QKS71" s="11"/>
      <c r="QKT71" s="11"/>
      <c r="QKU71" s="11"/>
      <c r="QKV71" s="11"/>
      <c r="QKW71" s="11"/>
      <c r="QKX71" s="11"/>
      <c r="QKY71" s="11"/>
      <c r="QKZ71" s="11"/>
      <c r="QLA71" s="11"/>
      <c r="QLB71" s="11"/>
      <c r="QLC71" s="11"/>
      <c r="QLD71" s="11"/>
      <c r="QLE71" s="11"/>
      <c r="QLF71" s="11"/>
      <c r="QLG71" s="11"/>
      <c r="QLH71" s="11"/>
      <c r="QLI71" s="11"/>
      <c r="QLJ71" s="11"/>
      <c r="QLK71" s="11"/>
      <c r="QLL71" s="11"/>
      <c r="QLM71" s="11"/>
      <c r="QLN71" s="11"/>
      <c r="QLO71" s="11"/>
      <c r="QLP71" s="11"/>
      <c r="QLQ71" s="11"/>
      <c r="QLR71" s="11"/>
      <c r="QLS71" s="11"/>
      <c r="QLT71" s="11"/>
      <c r="QLU71" s="11"/>
      <c r="QLV71" s="11"/>
      <c r="QLW71" s="11"/>
      <c r="QLX71" s="11"/>
      <c r="QLY71" s="11"/>
      <c r="QLZ71" s="11"/>
      <c r="QMA71" s="11"/>
      <c r="QMB71" s="11"/>
      <c r="QMC71" s="11"/>
      <c r="QMD71" s="11"/>
      <c r="QME71" s="11"/>
      <c r="QMF71" s="11"/>
      <c r="QMG71" s="11"/>
      <c r="QMH71" s="11"/>
      <c r="QMI71" s="11"/>
      <c r="QMJ71" s="11"/>
      <c r="QMK71" s="11"/>
      <c r="QML71" s="11"/>
      <c r="QMM71" s="11"/>
      <c r="QMN71" s="11"/>
      <c r="QMO71" s="11"/>
      <c r="QMP71" s="11"/>
      <c r="QMQ71" s="11"/>
      <c r="QMR71" s="11"/>
      <c r="QMS71" s="11"/>
      <c r="QMT71" s="11"/>
      <c r="QMU71" s="11"/>
      <c r="QMV71" s="11"/>
      <c r="QMW71" s="11"/>
      <c r="QMX71" s="11"/>
      <c r="QMY71" s="11"/>
      <c r="QMZ71" s="11"/>
      <c r="QNA71" s="11"/>
      <c r="QNB71" s="11"/>
      <c r="QNC71" s="11"/>
      <c r="QND71" s="11"/>
      <c r="QNE71" s="11"/>
      <c r="QNF71" s="11"/>
      <c r="QNG71" s="11"/>
      <c r="QNH71" s="11"/>
      <c r="QNI71" s="11"/>
      <c r="QNJ71" s="11"/>
      <c r="QNK71" s="11"/>
      <c r="QNL71" s="11"/>
      <c r="QNM71" s="11"/>
      <c r="QNN71" s="11"/>
      <c r="QNO71" s="11"/>
      <c r="QNP71" s="11"/>
      <c r="QNQ71" s="11"/>
      <c r="QNR71" s="11"/>
      <c r="QNS71" s="11"/>
      <c r="QNT71" s="11"/>
      <c r="QNU71" s="11"/>
      <c r="QNV71" s="11"/>
      <c r="QNW71" s="11"/>
      <c r="QNX71" s="11"/>
      <c r="QNY71" s="11"/>
      <c r="QNZ71" s="11"/>
      <c r="QOA71" s="11"/>
      <c r="QOB71" s="11"/>
      <c r="QOC71" s="11"/>
      <c r="QOD71" s="11"/>
      <c r="QOE71" s="11"/>
      <c r="QOF71" s="11"/>
      <c r="QOG71" s="11"/>
      <c r="QOH71" s="11"/>
      <c r="QOI71" s="11"/>
      <c r="QOJ71" s="11"/>
      <c r="QOK71" s="11"/>
      <c r="QOL71" s="11"/>
      <c r="QOM71" s="11"/>
      <c r="QON71" s="11"/>
      <c r="QOO71" s="11"/>
      <c r="QOP71" s="11"/>
      <c r="QOQ71" s="11"/>
      <c r="QOR71" s="11"/>
      <c r="QOS71" s="11"/>
      <c r="QOT71" s="11"/>
      <c r="QOU71" s="11"/>
      <c r="QOV71" s="11"/>
      <c r="QOW71" s="11"/>
      <c r="QOX71" s="11"/>
      <c r="QOY71" s="11"/>
      <c r="QOZ71" s="11"/>
      <c r="QPA71" s="11"/>
      <c r="QPB71" s="11"/>
      <c r="QPC71" s="11"/>
      <c r="QPD71" s="11"/>
      <c r="QPE71" s="11"/>
      <c r="QPF71" s="11"/>
      <c r="QPG71" s="11"/>
      <c r="QPH71" s="11"/>
      <c r="QPI71" s="11"/>
      <c r="QPJ71" s="11"/>
      <c r="QPK71" s="11"/>
      <c r="QPL71" s="11"/>
      <c r="QPM71" s="11"/>
      <c r="QPN71" s="11"/>
      <c r="QPO71" s="11"/>
      <c r="QPP71" s="11"/>
      <c r="QPQ71" s="11"/>
      <c r="QPR71" s="11"/>
      <c r="QPS71" s="11"/>
      <c r="QPT71" s="11"/>
      <c r="QPU71" s="11"/>
      <c r="QPV71" s="11"/>
      <c r="QPW71" s="11"/>
      <c r="QPX71" s="11"/>
      <c r="QPY71" s="11"/>
      <c r="QPZ71" s="11"/>
      <c r="QQA71" s="11"/>
      <c r="QQB71" s="11"/>
      <c r="QQC71" s="11"/>
      <c r="QQD71" s="11"/>
      <c r="QQE71" s="11"/>
      <c r="QQF71" s="11"/>
      <c r="QQG71" s="11"/>
      <c r="QQH71" s="11"/>
      <c r="QQI71" s="11"/>
      <c r="QQJ71" s="11"/>
      <c r="QQK71" s="11"/>
      <c r="QQL71" s="11"/>
      <c r="QQM71" s="11"/>
      <c r="QQN71" s="11"/>
      <c r="QQO71" s="11"/>
      <c r="QQP71" s="11"/>
      <c r="QQQ71" s="11"/>
      <c r="QQR71" s="11"/>
      <c r="QQS71" s="11"/>
      <c r="QQT71" s="11"/>
      <c r="QQU71" s="11"/>
      <c r="QQV71" s="11"/>
      <c r="QQW71" s="11"/>
      <c r="QQX71" s="11"/>
      <c r="QQY71" s="11"/>
      <c r="QQZ71" s="11"/>
      <c r="QRA71" s="11"/>
      <c r="QRB71" s="11"/>
      <c r="QRC71" s="11"/>
      <c r="QRD71" s="11"/>
      <c r="QRE71" s="11"/>
      <c r="QRF71" s="11"/>
      <c r="QRG71" s="11"/>
      <c r="QRH71" s="11"/>
      <c r="QRI71" s="11"/>
      <c r="QRJ71" s="11"/>
      <c r="QRK71" s="11"/>
      <c r="QRL71" s="11"/>
      <c r="QRM71" s="11"/>
      <c r="QRN71" s="11"/>
      <c r="QRO71" s="11"/>
      <c r="QRP71" s="11"/>
      <c r="QRQ71" s="11"/>
      <c r="QRR71" s="11"/>
      <c r="QRS71" s="11"/>
      <c r="QRT71" s="11"/>
      <c r="QRU71" s="11"/>
      <c r="QRV71" s="11"/>
      <c r="QRW71" s="11"/>
      <c r="QRX71" s="11"/>
      <c r="QRY71" s="11"/>
      <c r="QRZ71" s="11"/>
      <c r="QSA71" s="11"/>
      <c r="QSB71" s="11"/>
      <c r="QSC71" s="11"/>
      <c r="QSD71" s="11"/>
      <c r="QSE71" s="11"/>
      <c r="QSF71" s="11"/>
      <c r="QSG71" s="11"/>
      <c r="QSH71" s="11"/>
      <c r="QSI71" s="11"/>
      <c r="QSJ71" s="11"/>
      <c r="QSK71" s="11"/>
      <c r="QSL71" s="11"/>
      <c r="QSM71" s="11"/>
      <c r="QSN71" s="11"/>
      <c r="QSO71" s="11"/>
      <c r="QSP71" s="11"/>
      <c r="QSQ71" s="11"/>
      <c r="QSR71" s="11"/>
      <c r="QSS71" s="11"/>
      <c r="QST71" s="11"/>
      <c r="QSU71" s="11"/>
      <c r="QSV71" s="11"/>
      <c r="QSW71" s="11"/>
      <c r="QSX71" s="11"/>
      <c r="QSY71" s="11"/>
      <c r="QSZ71" s="11"/>
      <c r="QTA71" s="11"/>
      <c r="QTB71" s="11"/>
      <c r="QTC71" s="11"/>
      <c r="QTD71" s="11"/>
      <c r="QTE71" s="11"/>
      <c r="QTF71" s="11"/>
      <c r="QTG71" s="11"/>
      <c r="QTH71" s="11"/>
      <c r="QTI71" s="11"/>
      <c r="QTJ71" s="11"/>
      <c r="QTK71" s="11"/>
      <c r="QTL71" s="11"/>
      <c r="QTM71" s="11"/>
      <c r="QTN71" s="11"/>
      <c r="QTO71" s="11"/>
      <c r="QTP71" s="11"/>
      <c r="QTQ71" s="11"/>
      <c r="QTR71" s="11"/>
      <c r="QTS71" s="11"/>
      <c r="QTT71" s="11"/>
      <c r="QTU71" s="11"/>
      <c r="QTV71" s="11"/>
      <c r="QTW71" s="11"/>
      <c r="QTX71" s="11"/>
      <c r="QTY71" s="11"/>
      <c r="QTZ71" s="11"/>
      <c r="QUA71" s="11"/>
      <c r="QUB71" s="11"/>
      <c r="QUC71" s="11"/>
      <c r="QUD71" s="11"/>
      <c r="QUE71" s="11"/>
      <c r="QUF71" s="11"/>
      <c r="QUG71" s="11"/>
      <c r="QUH71" s="11"/>
      <c r="QUI71" s="11"/>
      <c r="QUJ71" s="11"/>
      <c r="QUK71" s="11"/>
      <c r="QUL71" s="11"/>
      <c r="QUM71" s="11"/>
      <c r="QUN71" s="11"/>
      <c r="QUO71" s="11"/>
      <c r="QUP71" s="11"/>
      <c r="QUQ71" s="11"/>
      <c r="QUR71" s="11"/>
      <c r="QUS71" s="11"/>
      <c r="QUT71" s="11"/>
      <c r="QUU71" s="11"/>
      <c r="QUV71" s="11"/>
      <c r="QUW71" s="11"/>
      <c r="QUX71" s="11"/>
      <c r="QUY71" s="11"/>
      <c r="QUZ71" s="11"/>
      <c r="QVA71" s="11"/>
      <c r="QVB71" s="11"/>
      <c r="QVC71" s="11"/>
      <c r="QVD71" s="11"/>
      <c r="QVE71" s="11"/>
      <c r="QVF71" s="11"/>
      <c r="QVG71" s="11"/>
      <c r="QVH71" s="11"/>
      <c r="QVI71" s="11"/>
      <c r="QVJ71" s="11"/>
      <c r="QVK71" s="11"/>
      <c r="QVL71" s="11"/>
      <c r="QVM71" s="11"/>
      <c r="QVN71" s="11"/>
      <c r="QVO71" s="11"/>
      <c r="QVP71" s="11"/>
      <c r="QVQ71" s="11"/>
      <c r="QVR71" s="11"/>
      <c r="QVS71" s="11"/>
      <c r="QVT71" s="11"/>
      <c r="QVU71" s="11"/>
      <c r="QVV71" s="11"/>
      <c r="QVW71" s="11"/>
      <c r="QVX71" s="11"/>
      <c r="QVY71" s="11"/>
      <c r="QVZ71" s="11"/>
      <c r="QWA71" s="11"/>
      <c r="QWB71" s="11"/>
      <c r="QWC71" s="11"/>
      <c r="QWD71" s="11"/>
      <c r="QWE71" s="11"/>
      <c r="QWF71" s="11"/>
      <c r="QWG71" s="11"/>
      <c r="QWH71" s="11"/>
      <c r="QWI71" s="11"/>
      <c r="QWJ71" s="11"/>
      <c r="QWK71" s="11"/>
      <c r="QWL71" s="11"/>
      <c r="QWM71" s="11"/>
      <c r="QWN71" s="11"/>
      <c r="QWO71" s="11"/>
      <c r="QWP71" s="11"/>
      <c r="QWQ71" s="11"/>
      <c r="QWR71" s="11"/>
      <c r="QWS71" s="11"/>
      <c r="QWT71" s="11"/>
      <c r="QWU71" s="11"/>
      <c r="QWV71" s="11"/>
      <c r="QWW71" s="11"/>
      <c r="QWX71" s="11"/>
      <c r="QWY71" s="11"/>
      <c r="QWZ71" s="11"/>
      <c r="QXA71" s="11"/>
      <c r="QXB71" s="11"/>
      <c r="QXC71" s="11"/>
      <c r="QXD71" s="11"/>
      <c r="QXE71" s="11"/>
      <c r="QXF71" s="11"/>
      <c r="QXG71" s="11"/>
      <c r="QXH71" s="11"/>
      <c r="QXI71" s="11"/>
      <c r="QXJ71" s="11"/>
      <c r="QXK71" s="11"/>
      <c r="QXL71" s="11"/>
      <c r="QXM71" s="11"/>
      <c r="QXN71" s="11"/>
      <c r="QXO71" s="11"/>
      <c r="QXP71" s="11"/>
      <c r="QXQ71" s="11"/>
      <c r="QXR71" s="11"/>
      <c r="QXS71" s="11"/>
      <c r="QXT71" s="11"/>
      <c r="QXU71" s="11"/>
      <c r="QXV71" s="11"/>
      <c r="QXW71" s="11"/>
      <c r="QXX71" s="11"/>
      <c r="QXY71" s="11"/>
      <c r="QXZ71" s="11"/>
      <c r="QYA71" s="11"/>
      <c r="QYB71" s="11"/>
      <c r="QYC71" s="11"/>
      <c r="QYD71" s="11"/>
      <c r="QYE71" s="11"/>
      <c r="QYF71" s="11"/>
      <c r="QYG71" s="11"/>
      <c r="QYH71" s="11"/>
      <c r="QYI71" s="11"/>
      <c r="QYJ71" s="11"/>
      <c r="QYK71" s="11"/>
      <c r="QYL71" s="11"/>
      <c r="QYM71" s="11"/>
      <c r="QYN71" s="11"/>
      <c r="QYO71" s="11"/>
      <c r="QYP71" s="11"/>
      <c r="QYQ71" s="11"/>
      <c r="QYR71" s="11"/>
      <c r="QYS71" s="11"/>
      <c r="QYT71" s="11"/>
      <c r="QYU71" s="11"/>
      <c r="QYV71" s="11"/>
      <c r="QYW71" s="11"/>
      <c r="QYX71" s="11"/>
      <c r="QYY71" s="11"/>
      <c r="QYZ71" s="11"/>
      <c r="QZA71" s="11"/>
      <c r="QZB71" s="11"/>
      <c r="QZC71" s="11"/>
      <c r="QZD71" s="11"/>
      <c r="QZE71" s="11"/>
      <c r="QZF71" s="11"/>
      <c r="QZG71" s="11"/>
      <c r="QZH71" s="11"/>
      <c r="QZI71" s="11"/>
      <c r="QZJ71" s="11"/>
      <c r="QZK71" s="11"/>
      <c r="QZL71" s="11"/>
      <c r="QZM71" s="11"/>
      <c r="QZN71" s="11"/>
      <c r="QZO71" s="11"/>
      <c r="QZP71" s="11"/>
      <c r="QZQ71" s="11"/>
      <c r="QZR71" s="11"/>
      <c r="QZS71" s="11"/>
      <c r="QZT71" s="11"/>
      <c r="QZU71" s="11"/>
      <c r="QZV71" s="11"/>
      <c r="QZW71" s="11"/>
      <c r="QZX71" s="11"/>
      <c r="QZY71" s="11"/>
      <c r="QZZ71" s="11"/>
      <c r="RAA71" s="11"/>
      <c r="RAB71" s="11"/>
      <c r="RAC71" s="11"/>
      <c r="RAD71" s="11"/>
      <c r="RAE71" s="11"/>
      <c r="RAF71" s="11"/>
      <c r="RAG71" s="11"/>
      <c r="RAH71" s="11"/>
      <c r="RAI71" s="11"/>
      <c r="RAJ71" s="11"/>
      <c r="RAK71" s="11"/>
      <c r="RAL71" s="11"/>
      <c r="RAM71" s="11"/>
      <c r="RAN71" s="11"/>
      <c r="RAO71" s="11"/>
      <c r="RAP71" s="11"/>
      <c r="RAQ71" s="11"/>
      <c r="RAR71" s="11"/>
      <c r="RAS71" s="11"/>
      <c r="RAT71" s="11"/>
      <c r="RAU71" s="11"/>
      <c r="RAV71" s="11"/>
      <c r="RAW71" s="11"/>
      <c r="RAX71" s="11"/>
      <c r="RAY71" s="11"/>
      <c r="RAZ71" s="11"/>
      <c r="RBA71" s="11"/>
      <c r="RBB71" s="11"/>
      <c r="RBC71" s="11"/>
      <c r="RBD71" s="11"/>
      <c r="RBE71" s="11"/>
      <c r="RBF71" s="11"/>
      <c r="RBG71" s="11"/>
      <c r="RBH71" s="11"/>
      <c r="RBI71" s="11"/>
      <c r="RBJ71" s="11"/>
      <c r="RBK71" s="11"/>
      <c r="RBL71" s="11"/>
      <c r="RBM71" s="11"/>
      <c r="RBN71" s="11"/>
      <c r="RBO71" s="11"/>
      <c r="RBP71" s="11"/>
      <c r="RBQ71" s="11"/>
      <c r="RBR71" s="11"/>
      <c r="RBS71" s="11"/>
      <c r="RBT71" s="11"/>
      <c r="RBU71" s="11"/>
      <c r="RBV71" s="11"/>
      <c r="RBW71" s="11"/>
      <c r="RBX71" s="11"/>
      <c r="RBY71" s="11"/>
      <c r="RBZ71" s="11"/>
      <c r="RCA71" s="11"/>
      <c r="RCB71" s="11"/>
      <c r="RCC71" s="11"/>
      <c r="RCD71" s="11"/>
      <c r="RCE71" s="11"/>
      <c r="RCF71" s="11"/>
      <c r="RCG71" s="11"/>
      <c r="RCH71" s="11"/>
      <c r="RCI71" s="11"/>
      <c r="RCJ71" s="11"/>
      <c r="RCK71" s="11"/>
      <c r="RCL71" s="11"/>
      <c r="RCM71" s="11"/>
      <c r="RCN71" s="11"/>
      <c r="RCO71" s="11"/>
      <c r="RCP71" s="11"/>
      <c r="RCQ71" s="11"/>
      <c r="RCR71" s="11"/>
      <c r="RCS71" s="11"/>
      <c r="RCT71" s="11"/>
      <c r="RCU71" s="11"/>
      <c r="RCV71" s="11"/>
      <c r="RCW71" s="11"/>
      <c r="RCX71" s="11"/>
      <c r="RCY71" s="11"/>
      <c r="RCZ71" s="11"/>
      <c r="RDA71" s="11"/>
      <c r="RDB71" s="11"/>
      <c r="RDC71" s="11"/>
      <c r="RDD71" s="11"/>
      <c r="RDE71" s="11"/>
      <c r="RDF71" s="11"/>
      <c r="RDG71" s="11"/>
      <c r="RDH71" s="11"/>
      <c r="RDI71" s="11"/>
      <c r="RDJ71" s="11"/>
      <c r="RDK71" s="11"/>
      <c r="RDL71" s="11"/>
      <c r="RDM71" s="11"/>
      <c r="RDN71" s="11"/>
      <c r="RDO71" s="11"/>
      <c r="RDP71" s="11"/>
      <c r="RDQ71" s="11"/>
      <c r="RDR71" s="11"/>
      <c r="RDS71" s="11"/>
      <c r="RDT71" s="11"/>
      <c r="RDU71" s="11"/>
      <c r="RDV71" s="11"/>
      <c r="RDW71" s="11"/>
      <c r="RDX71" s="11"/>
      <c r="RDY71" s="11"/>
      <c r="RDZ71" s="11"/>
      <c r="REA71" s="11"/>
      <c r="REB71" s="11"/>
      <c r="REC71" s="11"/>
      <c r="RED71" s="11"/>
      <c r="REE71" s="11"/>
      <c r="REF71" s="11"/>
      <c r="REG71" s="11"/>
      <c r="REH71" s="11"/>
      <c r="REI71" s="11"/>
      <c r="REJ71" s="11"/>
      <c r="REK71" s="11"/>
      <c r="REL71" s="11"/>
      <c r="REM71" s="11"/>
      <c r="REN71" s="11"/>
      <c r="REO71" s="11"/>
      <c r="REP71" s="11"/>
      <c r="REQ71" s="11"/>
      <c r="RER71" s="11"/>
      <c r="RES71" s="11"/>
      <c r="RET71" s="11"/>
      <c r="REU71" s="11"/>
      <c r="REV71" s="11"/>
      <c r="REW71" s="11"/>
      <c r="REX71" s="11"/>
      <c r="REY71" s="11"/>
      <c r="REZ71" s="11"/>
      <c r="RFA71" s="11"/>
      <c r="RFB71" s="11"/>
      <c r="RFC71" s="11"/>
      <c r="RFD71" s="11"/>
      <c r="RFE71" s="11"/>
      <c r="RFF71" s="11"/>
      <c r="RFG71" s="11"/>
      <c r="RFH71" s="11"/>
      <c r="RFI71" s="11"/>
      <c r="RFJ71" s="11"/>
      <c r="RFK71" s="11"/>
      <c r="RFL71" s="11"/>
      <c r="RFM71" s="11"/>
      <c r="RFN71" s="11"/>
      <c r="RFO71" s="11"/>
      <c r="RFP71" s="11"/>
      <c r="RFQ71" s="11"/>
      <c r="RFR71" s="11"/>
      <c r="RFS71" s="11"/>
      <c r="RFT71" s="11"/>
      <c r="RFU71" s="11"/>
      <c r="RFV71" s="11"/>
      <c r="RFW71" s="11"/>
      <c r="RFX71" s="11"/>
      <c r="RFY71" s="11"/>
      <c r="RFZ71" s="11"/>
      <c r="RGA71" s="11"/>
      <c r="RGB71" s="11"/>
      <c r="RGC71" s="11"/>
      <c r="RGD71" s="11"/>
      <c r="RGE71" s="11"/>
      <c r="RGF71" s="11"/>
      <c r="RGG71" s="11"/>
      <c r="RGH71" s="11"/>
      <c r="RGI71" s="11"/>
      <c r="RGJ71" s="11"/>
      <c r="RGK71" s="11"/>
      <c r="RGL71" s="11"/>
      <c r="RGM71" s="11"/>
      <c r="RGN71" s="11"/>
      <c r="RGO71" s="11"/>
      <c r="RGP71" s="11"/>
      <c r="RGQ71" s="11"/>
      <c r="RGR71" s="11"/>
      <c r="RGS71" s="11"/>
      <c r="RGT71" s="11"/>
      <c r="RGU71" s="11"/>
      <c r="RGV71" s="11"/>
      <c r="RGW71" s="11"/>
      <c r="RGX71" s="11"/>
      <c r="RGY71" s="11"/>
      <c r="RGZ71" s="11"/>
      <c r="RHA71" s="11"/>
      <c r="RHB71" s="11"/>
      <c r="RHC71" s="11"/>
      <c r="RHD71" s="11"/>
      <c r="RHE71" s="11"/>
      <c r="RHF71" s="11"/>
      <c r="RHG71" s="11"/>
      <c r="RHH71" s="11"/>
      <c r="RHI71" s="11"/>
      <c r="RHJ71" s="11"/>
      <c r="RHK71" s="11"/>
      <c r="RHL71" s="11"/>
      <c r="RHM71" s="11"/>
      <c r="RHN71" s="11"/>
      <c r="RHO71" s="11"/>
      <c r="RHP71" s="11"/>
      <c r="RHQ71" s="11"/>
      <c r="RHR71" s="11"/>
      <c r="RHS71" s="11"/>
      <c r="RHT71" s="11"/>
      <c r="RHU71" s="11"/>
      <c r="RHV71" s="11"/>
      <c r="RHW71" s="11"/>
      <c r="RHX71" s="11"/>
      <c r="RHY71" s="11"/>
      <c r="RHZ71" s="11"/>
      <c r="RIA71" s="11"/>
      <c r="RIB71" s="11"/>
      <c r="RIC71" s="11"/>
      <c r="RID71" s="11"/>
      <c r="RIE71" s="11"/>
      <c r="RIF71" s="11"/>
      <c r="RIG71" s="11"/>
      <c r="RIH71" s="11"/>
      <c r="RII71" s="11"/>
      <c r="RIJ71" s="11"/>
      <c r="RIK71" s="11"/>
      <c r="RIL71" s="11"/>
      <c r="RIM71" s="11"/>
      <c r="RIN71" s="11"/>
      <c r="RIO71" s="11"/>
      <c r="RIP71" s="11"/>
      <c r="RIQ71" s="11"/>
      <c r="RIR71" s="11"/>
      <c r="RIS71" s="11"/>
      <c r="RIT71" s="11"/>
      <c r="RIU71" s="11"/>
      <c r="RIV71" s="11"/>
      <c r="RIW71" s="11"/>
      <c r="RIX71" s="11"/>
      <c r="RIY71" s="11"/>
      <c r="RIZ71" s="11"/>
      <c r="RJA71" s="11"/>
      <c r="RJB71" s="11"/>
      <c r="RJC71" s="11"/>
      <c r="RJD71" s="11"/>
      <c r="RJE71" s="11"/>
      <c r="RJF71" s="11"/>
      <c r="RJG71" s="11"/>
      <c r="RJH71" s="11"/>
      <c r="RJI71" s="11"/>
      <c r="RJJ71" s="11"/>
      <c r="RJK71" s="11"/>
      <c r="RJL71" s="11"/>
      <c r="RJM71" s="11"/>
      <c r="RJN71" s="11"/>
      <c r="RJO71" s="11"/>
      <c r="RJP71" s="11"/>
      <c r="RJQ71" s="11"/>
      <c r="RJR71" s="11"/>
      <c r="RJS71" s="11"/>
      <c r="RJT71" s="11"/>
      <c r="RJU71" s="11"/>
      <c r="RJV71" s="11"/>
      <c r="RJW71" s="11"/>
      <c r="RJX71" s="11"/>
      <c r="RJY71" s="11"/>
      <c r="RJZ71" s="11"/>
      <c r="RKA71" s="11"/>
      <c r="RKB71" s="11"/>
      <c r="RKC71" s="11"/>
      <c r="RKD71" s="11"/>
      <c r="RKE71" s="11"/>
      <c r="RKF71" s="11"/>
      <c r="RKG71" s="11"/>
      <c r="RKH71" s="11"/>
      <c r="RKI71" s="11"/>
      <c r="RKJ71" s="11"/>
      <c r="RKK71" s="11"/>
      <c r="RKL71" s="11"/>
      <c r="RKM71" s="11"/>
      <c r="RKN71" s="11"/>
      <c r="RKO71" s="11"/>
      <c r="RKP71" s="11"/>
      <c r="RKQ71" s="11"/>
      <c r="RKR71" s="11"/>
      <c r="RKS71" s="11"/>
      <c r="RKT71" s="11"/>
      <c r="RKU71" s="11"/>
      <c r="RKV71" s="11"/>
      <c r="RKW71" s="11"/>
      <c r="RKX71" s="11"/>
      <c r="RKY71" s="11"/>
      <c r="RKZ71" s="11"/>
      <c r="RLA71" s="11"/>
      <c r="RLB71" s="11"/>
      <c r="RLC71" s="11"/>
      <c r="RLD71" s="11"/>
      <c r="RLE71" s="11"/>
      <c r="RLF71" s="11"/>
      <c r="RLG71" s="11"/>
      <c r="RLH71" s="11"/>
      <c r="RLI71" s="11"/>
      <c r="RLJ71" s="11"/>
      <c r="RLK71" s="11"/>
      <c r="RLL71" s="11"/>
      <c r="RLM71" s="11"/>
      <c r="RLN71" s="11"/>
      <c r="RLO71" s="11"/>
      <c r="RLP71" s="11"/>
      <c r="RLQ71" s="11"/>
      <c r="RLR71" s="11"/>
      <c r="RLS71" s="11"/>
      <c r="RLT71" s="11"/>
      <c r="RLU71" s="11"/>
      <c r="RLV71" s="11"/>
      <c r="RLW71" s="11"/>
      <c r="RLX71" s="11"/>
      <c r="RLY71" s="11"/>
      <c r="RLZ71" s="11"/>
      <c r="RMA71" s="11"/>
      <c r="RMB71" s="11"/>
      <c r="RMC71" s="11"/>
      <c r="RMD71" s="11"/>
      <c r="RME71" s="11"/>
      <c r="RMF71" s="11"/>
      <c r="RMG71" s="11"/>
      <c r="RMH71" s="11"/>
      <c r="RMI71" s="11"/>
      <c r="RMJ71" s="11"/>
      <c r="RMK71" s="11"/>
      <c r="RML71" s="11"/>
      <c r="RMM71" s="11"/>
      <c r="RMN71" s="11"/>
      <c r="RMO71" s="11"/>
      <c r="RMP71" s="11"/>
      <c r="RMQ71" s="11"/>
      <c r="RMR71" s="11"/>
      <c r="RMS71" s="11"/>
      <c r="RMT71" s="11"/>
      <c r="RMU71" s="11"/>
      <c r="RMV71" s="11"/>
      <c r="RMW71" s="11"/>
      <c r="RMX71" s="11"/>
      <c r="RMY71" s="11"/>
      <c r="RMZ71" s="11"/>
      <c r="RNA71" s="11"/>
      <c r="RNB71" s="11"/>
      <c r="RNC71" s="11"/>
      <c r="RND71" s="11"/>
      <c r="RNE71" s="11"/>
      <c r="RNF71" s="11"/>
      <c r="RNG71" s="11"/>
      <c r="RNH71" s="11"/>
      <c r="RNI71" s="11"/>
      <c r="RNJ71" s="11"/>
      <c r="RNK71" s="11"/>
      <c r="RNL71" s="11"/>
      <c r="RNM71" s="11"/>
      <c r="RNN71" s="11"/>
      <c r="RNO71" s="11"/>
      <c r="RNP71" s="11"/>
      <c r="RNQ71" s="11"/>
      <c r="RNR71" s="11"/>
      <c r="RNS71" s="11"/>
      <c r="RNT71" s="11"/>
      <c r="RNU71" s="11"/>
      <c r="RNV71" s="11"/>
      <c r="RNW71" s="11"/>
      <c r="RNX71" s="11"/>
      <c r="RNY71" s="11"/>
      <c r="RNZ71" s="11"/>
      <c r="ROA71" s="11"/>
      <c r="ROB71" s="11"/>
      <c r="ROC71" s="11"/>
      <c r="ROD71" s="11"/>
      <c r="ROE71" s="11"/>
      <c r="ROF71" s="11"/>
      <c r="ROG71" s="11"/>
      <c r="ROH71" s="11"/>
      <c r="ROI71" s="11"/>
      <c r="ROJ71" s="11"/>
      <c r="ROK71" s="11"/>
      <c r="ROL71" s="11"/>
      <c r="ROM71" s="11"/>
      <c r="RON71" s="11"/>
      <c r="ROO71" s="11"/>
      <c r="ROP71" s="11"/>
      <c r="ROQ71" s="11"/>
      <c r="ROR71" s="11"/>
      <c r="ROS71" s="11"/>
      <c r="ROT71" s="11"/>
      <c r="ROU71" s="11"/>
      <c r="ROV71" s="11"/>
      <c r="ROW71" s="11"/>
      <c r="ROX71" s="11"/>
      <c r="ROY71" s="11"/>
      <c r="ROZ71" s="11"/>
      <c r="RPA71" s="11"/>
      <c r="RPB71" s="11"/>
      <c r="RPC71" s="11"/>
      <c r="RPD71" s="11"/>
      <c r="RPE71" s="11"/>
      <c r="RPF71" s="11"/>
      <c r="RPG71" s="11"/>
      <c r="RPH71" s="11"/>
      <c r="RPI71" s="11"/>
      <c r="RPJ71" s="11"/>
      <c r="RPK71" s="11"/>
      <c r="RPL71" s="11"/>
      <c r="RPM71" s="11"/>
      <c r="RPN71" s="11"/>
      <c r="RPO71" s="11"/>
      <c r="RPP71" s="11"/>
      <c r="RPQ71" s="11"/>
      <c r="RPR71" s="11"/>
      <c r="RPS71" s="11"/>
      <c r="RPT71" s="11"/>
      <c r="RPU71" s="11"/>
      <c r="RPV71" s="11"/>
      <c r="RPW71" s="11"/>
      <c r="RPX71" s="11"/>
      <c r="RPY71" s="11"/>
      <c r="RPZ71" s="11"/>
      <c r="RQA71" s="11"/>
      <c r="RQB71" s="11"/>
      <c r="RQC71" s="11"/>
      <c r="RQD71" s="11"/>
      <c r="RQE71" s="11"/>
      <c r="RQF71" s="11"/>
      <c r="RQG71" s="11"/>
      <c r="RQH71" s="11"/>
      <c r="RQI71" s="11"/>
      <c r="RQJ71" s="11"/>
      <c r="RQK71" s="11"/>
      <c r="RQL71" s="11"/>
      <c r="RQM71" s="11"/>
      <c r="RQN71" s="11"/>
      <c r="RQO71" s="11"/>
      <c r="RQP71" s="11"/>
      <c r="RQQ71" s="11"/>
      <c r="RQR71" s="11"/>
      <c r="RQS71" s="11"/>
      <c r="RQT71" s="11"/>
      <c r="RQU71" s="11"/>
      <c r="RQV71" s="11"/>
      <c r="RQW71" s="11"/>
      <c r="RQX71" s="11"/>
      <c r="RQY71" s="11"/>
      <c r="RQZ71" s="11"/>
      <c r="RRA71" s="11"/>
      <c r="RRB71" s="11"/>
      <c r="RRC71" s="11"/>
      <c r="RRD71" s="11"/>
      <c r="RRE71" s="11"/>
      <c r="RRF71" s="11"/>
      <c r="RRG71" s="11"/>
      <c r="RRH71" s="11"/>
      <c r="RRI71" s="11"/>
      <c r="RRJ71" s="11"/>
      <c r="RRK71" s="11"/>
      <c r="RRL71" s="11"/>
      <c r="RRM71" s="11"/>
      <c r="RRN71" s="11"/>
      <c r="RRO71" s="11"/>
      <c r="RRP71" s="11"/>
      <c r="RRQ71" s="11"/>
      <c r="RRR71" s="11"/>
      <c r="RRS71" s="11"/>
      <c r="RRT71" s="11"/>
      <c r="RRU71" s="11"/>
      <c r="RRV71" s="11"/>
      <c r="RRW71" s="11"/>
      <c r="RRX71" s="11"/>
      <c r="RRY71" s="11"/>
      <c r="RRZ71" s="11"/>
      <c r="RSA71" s="11"/>
      <c r="RSB71" s="11"/>
      <c r="RSC71" s="11"/>
      <c r="RSD71" s="11"/>
      <c r="RSE71" s="11"/>
      <c r="RSF71" s="11"/>
      <c r="RSG71" s="11"/>
      <c r="RSH71" s="11"/>
      <c r="RSI71" s="11"/>
      <c r="RSJ71" s="11"/>
      <c r="RSK71" s="11"/>
      <c r="RSL71" s="11"/>
      <c r="RSM71" s="11"/>
      <c r="RSN71" s="11"/>
      <c r="RSO71" s="11"/>
      <c r="RSP71" s="11"/>
      <c r="RSQ71" s="11"/>
      <c r="RSR71" s="11"/>
      <c r="RSS71" s="11"/>
      <c r="RST71" s="11"/>
      <c r="RSU71" s="11"/>
      <c r="RSV71" s="11"/>
      <c r="RSW71" s="11"/>
      <c r="RSX71" s="11"/>
      <c r="RSY71" s="11"/>
      <c r="RSZ71" s="11"/>
      <c r="RTA71" s="11"/>
      <c r="RTB71" s="11"/>
      <c r="RTC71" s="11"/>
      <c r="RTD71" s="11"/>
      <c r="RTE71" s="11"/>
      <c r="RTF71" s="11"/>
      <c r="RTG71" s="11"/>
      <c r="RTH71" s="11"/>
      <c r="RTI71" s="11"/>
      <c r="RTJ71" s="11"/>
      <c r="RTK71" s="11"/>
      <c r="RTL71" s="11"/>
      <c r="RTM71" s="11"/>
      <c r="RTN71" s="11"/>
      <c r="RTO71" s="11"/>
      <c r="RTP71" s="11"/>
      <c r="RTQ71" s="11"/>
      <c r="RTR71" s="11"/>
      <c r="RTS71" s="11"/>
      <c r="RTT71" s="11"/>
      <c r="RTU71" s="11"/>
      <c r="RTV71" s="11"/>
      <c r="RTW71" s="11"/>
      <c r="RTX71" s="11"/>
      <c r="RTY71" s="11"/>
      <c r="RTZ71" s="11"/>
      <c r="RUA71" s="11"/>
      <c r="RUB71" s="11"/>
      <c r="RUC71" s="11"/>
      <c r="RUD71" s="11"/>
      <c r="RUE71" s="11"/>
      <c r="RUF71" s="11"/>
      <c r="RUG71" s="11"/>
      <c r="RUH71" s="11"/>
      <c r="RUI71" s="11"/>
      <c r="RUJ71" s="11"/>
      <c r="RUK71" s="11"/>
      <c r="RUL71" s="11"/>
      <c r="RUM71" s="11"/>
      <c r="RUN71" s="11"/>
      <c r="RUO71" s="11"/>
      <c r="RUP71" s="11"/>
      <c r="RUQ71" s="11"/>
      <c r="RUR71" s="11"/>
      <c r="RUS71" s="11"/>
      <c r="RUT71" s="11"/>
      <c r="RUU71" s="11"/>
      <c r="RUV71" s="11"/>
      <c r="RUW71" s="11"/>
      <c r="RUX71" s="11"/>
      <c r="RUY71" s="11"/>
      <c r="RUZ71" s="11"/>
      <c r="RVA71" s="11"/>
      <c r="RVB71" s="11"/>
      <c r="RVC71" s="11"/>
      <c r="RVD71" s="11"/>
      <c r="RVE71" s="11"/>
      <c r="RVF71" s="11"/>
      <c r="RVG71" s="11"/>
      <c r="RVH71" s="11"/>
      <c r="RVI71" s="11"/>
      <c r="RVJ71" s="11"/>
      <c r="RVK71" s="11"/>
      <c r="RVL71" s="11"/>
      <c r="RVM71" s="11"/>
      <c r="RVN71" s="11"/>
      <c r="RVO71" s="11"/>
      <c r="RVP71" s="11"/>
      <c r="RVQ71" s="11"/>
      <c r="RVR71" s="11"/>
      <c r="RVS71" s="11"/>
      <c r="RVT71" s="11"/>
      <c r="RVU71" s="11"/>
      <c r="RVV71" s="11"/>
      <c r="RVW71" s="11"/>
      <c r="RVX71" s="11"/>
      <c r="RVY71" s="11"/>
      <c r="RVZ71" s="11"/>
      <c r="RWA71" s="11"/>
      <c r="RWB71" s="11"/>
      <c r="RWC71" s="11"/>
      <c r="RWD71" s="11"/>
      <c r="RWE71" s="11"/>
      <c r="RWF71" s="11"/>
      <c r="RWG71" s="11"/>
      <c r="RWH71" s="11"/>
      <c r="RWI71" s="11"/>
      <c r="RWJ71" s="11"/>
      <c r="RWK71" s="11"/>
      <c r="RWL71" s="11"/>
      <c r="RWM71" s="11"/>
      <c r="RWN71" s="11"/>
      <c r="RWO71" s="11"/>
      <c r="RWP71" s="11"/>
      <c r="RWQ71" s="11"/>
      <c r="RWR71" s="11"/>
      <c r="RWS71" s="11"/>
      <c r="RWT71" s="11"/>
      <c r="RWU71" s="11"/>
      <c r="RWV71" s="11"/>
      <c r="RWW71" s="11"/>
      <c r="RWX71" s="11"/>
      <c r="RWY71" s="11"/>
      <c r="RWZ71" s="11"/>
      <c r="RXA71" s="11"/>
      <c r="RXB71" s="11"/>
      <c r="RXC71" s="11"/>
      <c r="RXD71" s="11"/>
      <c r="RXE71" s="11"/>
      <c r="RXF71" s="11"/>
      <c r="RXG71" s="11"/>
      <c r="RXH71" s="11"/>
      <c r="RXI71" s="11"/>
      <c r="RXJ71" s="11"/>
      <c r="RXK71" s="11"/>
      <c r="RXL71" s="11"/>
      <c r="RXM71" s="11"/>
      <c r="RXN71" s="11"/>
      <c r="RXO71" s="11"/>
      <c r="RXP71" s="11"/>
      <c r="RXQ71" s="11"/>
      <c r="RXR71" s="11"/>
      <c r="RXS71" s="11"/>
      <c r="RXT71" s="11"/>
      <c r="RXU71" s="11"/>
      <c r="RXV71" s="11"/>
      <c r="RXW71" s="11"/>
      <c r="RXX71" s="11"/>
      <c r="RXY71" s="11"/>
      <c r="RXZ71" s="11"/>
      <c r="RYA71" s="11"/>
      <c r="RYB71" s="11"/>
      <c r="RYC71" s="11"/>
      <c r="RYD71" s="11"/>
      <c r="RYE71" s="11"/>
      <c r="RYF71" s="11"/>
      <c r="RYG71" s="11"/>
      <c r="RYH71" s="11"/>
      <c r="RYI71" s="11"/>
      <c r="RYJ71" s="11"/>
      <c r="RYK71" s="11"/>
      <c r="RYL71" s="11"/>
      <c r="RYM71" s="11"/>
      <c r="RYN71" s="11"/>
      <c r="RYO71" s="11"/>
      <c r="RYP71" s="11"/>
      <c r="RYQ71" s="11"/>
      <c r="RYR71" s="11"/>
      <c r="RYS71" s="11"/>
      <c r="RYT71" s="11"/>
      <c r="RYU71" s="11"/>
      <c r="RYV71" s="11"/>
      <c r="RYW71" s="11"/>
      <c r="RYX71" s="11"/>
      <c r="RYY71" s="11"/>
      <c r="RYZ71" s="11"/>
      <c r="RZA71" s="11"/>
      <c r="RZB71" s="11"/>
      <c r="RZC71" s="11"/>
      <c r="RZD71" s="11"/>
      <c r="RZE71" s="11"/>
      <c r="RZF71" s="11"/>
      <c r="RZG71" s="11"/>
      <c r="RZH71" s="11"/>
      <c r="RZI71" s="11"/>
      <c r="RZJ71" s="11"/>
      <c r="RZK71" s="11"/>
      <c r="RZL71" s="11"/>
      <c r="RZM71" s="11"/>
      <c r="RZN71" s="11"/>
      <c r="RZO71" s="11"/>
      <c r="RZP71" s="11"/>
      <c r="RZQ71" s="11"/>
      <c r="RZR71" s="11"/>
      <c r="RZS71" s="11"/>
      <c r="RZT71" s="11"/>
      <c r="RZU71" s="11"/>
      <c r="RZV71" s="11"/>
      <c r="RZW71" s="11"/>
      <c r="RZX71" s="11"/>
      <c r="RZY71" s="11"/>
      <c r="RZZ71" s="11"/>
      <c r="SAA71" s="11"/>
      <c r="SAB71" s="11"/>
      <c r="SAC71" s="11"/>
      <c r="SAD71" s="11"/>
      <c r="SAE71" s="11"/>
      <c r="SAF71" s="11"/>
      <c r="SAG71" s="11"/>
      <c r="SAH71" s="11"/>
      <c r="SAI71" s="11"/>
      <c r="SAJ71" s="11"/>
      <c r="SAK71" s="11"/>
      <c r="SAL71" s="11"/>
      <c r="SAM71" s="11"/>
      <c r="SAN71" s="11"/>
      <c r="SAO71" s="11"/>
      <c r="SAP71" s="11"/>
      <c r="SAQ71" s="11"/>
      <c r="SAR71" s="11"/>
      <c r="SAS71" s="11"/>
      <c r="SAT71" s="11"/>
      <c r="SAU71" s="11"/>
      <c r="SAV71" s="11"/>
      <c r="SAW71" s="11"/>
      <c r="SAX71" s="11"/>
      <c r="SAY71" s="11"/>
      <c r="SAZ71" s="11"/>
      <c r="SBA71" s="11"/>
      <c r="SBB71" s="11"/>
      <c r="SBC71" s="11"/>
      <c r="SBD71" s="11"/>
      <c r="SBE71" s="11"/>
      <c r="SBF71" s="11"/>
      <c r="SBG71" s="11"/>
      <c r="SBH71" s="11"/>
      <c r="SBI71" s="11"/>
      <c r="SBJ71" s="11"/>
      <c r="SBK71" s="11"/>
      <c r="SBL71" s="11"/>
      <c r="SBM71" s="11"/>
      <c r="SBN71" s="11"/>
      <c r="SBO71" s="11"/>
      <c r="SBP71" s="11"/>
      <c r="SBQ71" s="11"/>
      <c r="SBR71" s="11"/>
      <c r="SBS71" s="11"/>
      <c r="SBT71" s="11"/>
      <c r="SBU71" s="11"/>
      <c r="SBV71" s="11"/>
      <c r="SBW71" s="11"/>
      <c r="SBX71" s="11"/>
      <c r="SBY71" s="11"/>
      <c r="SBZ71" s="11"/>
      <c r="SCA71" s="11"/>
      <c r="SCB71" s="11"/>
      <c r="SCC71" s="11"/>
      <c r="SCD71" s="11"/>
      <c r="SCE71" s="11"/>
      <c r="SCF71" s="11"/>
      <c r="SCG71" s="11"/>
      <c r="SCH71" s="11"/>
      <c r="SCI71" s="11"/>
      <c r="SCJ71" s="11"/>
      <c r="SCK71" s="11"/>
      <c r="SCL71" s="11"/>
      <c r="SCM71" s="11"/>
      <c r="SCN71" s="11"/>
      <c r="SCO71" s="11"/>
      <c r="SCP71" s="11"/>
      <c r="SCQ71" s="11"/>
      <c r="SCR71" s="11"/>
      <c r="SCS71" s="11"/>
      <c r="SCT71" s="11"/>
      <c r="SCU71" s="11"/>
      <c r="SCV71" s="11"/>
      <c r="SCW71" s="11"/>
      <c r="SCX71" s="11"/>
      <c r="SCY71" s="11"/>
      <c r="SCZ71" s="11"/>
      <c r="SDA71" s="11"/>
      <c r="SDB71" s="11"/>
      <c r="SDC71" s="11"/>
      <c r="SDD71" s="11"/>
      <c r="SDE71" s="11"/>
      <c r="SDF71" s="11"/>
      <c r="SDG71" s="11"/>
      <c r="SDH71" s="11"/>
      <c r="SDI71" s="11"/>
      <c r="SDJ71" s="11"/>
      <c r="SDK71" s="11"/>
      <c r="SDL71" s="11"/>
      <c r="SDM71" s="11"/>
      <c r="SDN71" s="11"/>
      <c r="SDO71" s="11"/>
      <c r="SDP71" s="11"/>
      <c r="SDQ71" s="11"/>
      <c r="SDR71" s="11"/>
      <c r="SDS71" s="11"/>
      <c r="SDT71" s="11"/>
      <c r="SDU71" s="11"/>
      <c r="SDV71" s="11"/>
      <c r="SDW71" s="11"/>
      <c r="SDX71" s="11"/>
      <c r="SDY71" s="11"/>
      <c r="SDZ71" s="11"/>
      <c r="SEA71" s="11"/>
      <c r="SEB71" s="11"/>
      <c r="SEC71" s="11"/>
      <c r="SED71" s="11"/>
      <c r="SEE71" s="11"/>
      <c r="SEF71" s="11"/>
      <c r="SEG71" s="11"/>
      <c r="SEH71" s="11"/>
      <c r="SEI71" s="11"/>
      <c r="SEJ71" s="11"/>
      <c r="SEK71" s="11"/>
      <c r="SEL71" s="11"/>
      <c r="SEM71" s="11"/>
      <c r="SEN71" s="11"/>
      <c r="SEO71" s="11"/>
      <c r="SEP71" s="11"/>
      <c r="SEQ71" s="11"/>
      <c r="SER71" s="11"/>
      <c r="SES71" s="11"/>
      <c r="SET71" s="11"/>
      <c r="SEU71" s="11"/>
      <c r="SEV71" s="11"/>
      <c r="SEW71" s="11"/>
      <c r="SEX71" s="11"/>
      <c r="SEY71" s="11"/>
      <c r="SEZ71" s="11"/>
      <c r="SFA71" s="11"/>
      <c r="SFB71" s="11"/>
      <c r="SFC71" s="11"/>
      <c r="SFD71" s="11"/>
      <c r="SFE71" s="11"/>
      <c r="SFF71" s="11"/>
      <c r="SFG71" s="11"/>
      <c r="SFH71" s="11"/>
      <c r="SFI71" s="11"/>
      <c r="SFJ71" s="11"/>
      <c r="SFK71" s="11"/>
      <c r="SFL71" s="11"/>
      <c r="SFM71" s="11"/>
      <c r="SFN71" s="11"/>
      <c r="SFO71" s="11"/>
      <c r="SFP71" s="11"/>
      <c r="SFQ71" s="11"/>
      <c r="SFR71" s="11"/>
      <c r="SFS71" s="11"/>
      <c r="SFT71" s="11"/>
      <c r="SFU71" s="11"/>
      <c r="SFV71" s="11"/>
      <c r="SFW71" s="11"/>
      <c r="SFX71" s="11"/>
      <c r="SFY71" s="11"/>
      <c r="SFZ71" s="11"/>
      <c r="SGA71" s="11"/>
      <c r="SGB71" s="11"/>
      <c r="SGC71" s="11"/>
      <c r="SGD71" s="11"/>
      <c r="SGE71" s="11"/>
      <c r="SGF71" s="11"/>
      <c r="SGG71" s="11"/>
      <c r="SGH71" s="11"/>
      <c r="SGI71" s="11"/>
      <c r="SGJ71" s="11"/>
      <c r="SGK71" s="11"/>
      <c r="SGL71" s="11"/>
      <c r="SGM71" s="11"/>
      <c r="SGN71" s="11"/>
      <c r="SGO71" s="11"/>
      <c r="SGP71" s="11"/>
      <c r="SGQ71" s="11"/>
      <c r="SGR71" s="11"/>
      <c r="SGS71" s="11"/>
      <c r="SGT71" s="11"/>
      <c r="SGU71" s="11"/>
      <c r="SGV71" s="11"/>
      <c r="SGW71" s="11"/>
      <c r="SGX71" s="11"/>
      <c r="SGY71" s="11"/>
      <c r="SGZ71" s="11"/>
      <c r="SHA71" s="11"/>
      <c r="SHB71" s="11"/>
      <c r="SHC71" s="11"/>
      <c r="SHD71" s="11"/>
      <c r="SHE71" s="11"/>
      <c r="SHF71" s="11"/>
      <c r="SHG71" s="11"/>
      <c r="SHH71" s="11"/>
      <c r="SHI71" s="11"/>
      <c r="SHJ71" s="11"/>
      <c r="SHK71" s="11"/>
      <c r="SHL71" s="11"/>
      <c r="SHM71" s="11"/>
      <c r="SHN71" s="11"/>
      <c r="SHO71" s="11"/>
      <c r="SHP71" s="11"/>
      <c r="SHQ71" s="11"/>
      <c r="SHR71" s="11"/>
      <c r="SHS71" s="11"/>
      <c r="SHT71" s="11"/>
      <c r="SHU71" s="11"/>
      <c r="SHV71" s="11"/>
      <c r="SHW71" s="11"/>
      <c r="SHX71" s="11"/>
      <c r="SHY71" s="11"/>
      <c r="SHZ71" s="11"/>
      <c r="SIA71" s="11"/>
      <c r="SIB71" s="11"/>
      <c r="SIC71" s="11"/>
      <c r="SID71" s="11"/>
      <c r="SIE71" s="11"/>
      <c r="SIF71" s="11"/>
      <c r="SIG71" s="11"/>
      <c r="SIH71" s="11"/>
      <c r="SII71" s="11"/>
      <c r="SIJ71" s="11"/>
      <c r="SIK71" s="11"/>
      <c r="SIL71" s="11"/>
      <c r="SIM71" s="11"/>
      <c r="SIN71" s="11"/>
      <c r="SIO71" s="11"/>
      <c r="SIP71" s="11"/>
      <c r="SIQ71" s="11"/>
      <c r="SIR71" s="11"/>
      <c r="SIS71" s="11"/>
      <c r="SIT71" s="11"/>
      <c r="SIU71" s="11"/>
      <c r="SIV71" s="11"/>
      <c r="SIW71" s="11"/>
      <c r="SIX71" s="11"/>
      <c r="SIY71" s="11"/>
      <c r="SIZ71" s="11"/>
      <c r="SJA71" s="11"/>
      <c r="SJB71" s="11"/>
      <c r="SJC71" s="11"/>
      <c r="SJD71" s="11"/>
      <c r="SJE71" s="11"/>
      <c r="SJF71" s="11"/>
      <c r="SJG71" s="11"/>
      <c r="SJH71" s="11"/>
      <c r="SJI71" s="11"/>
      <c r="SJJ71" s="11"/>
      <c r="SJK71" s="11"/>
      <c r="SJL71" s="11"/>
      <c r="SJM71" s="11"/>
      <c r="SJN71" s="11"/>
      <c r="SJO71" s="11"/>
      <c r="SJP71" s="11"/>
      <c r="SJQ71" s="11"/>
      <c r="SJR71" s="11"/>
      <c r="SJS71" s="11"/>
      <c r="SJT71" s="11"/>
      <c r="SJU71" s="11"/>
      <c r="SJV71" s="11"/>
      <c r="SJW71" s="11"/>
      <c r="SJX71" s="11"/>
      <c r="SJY71" s="11"/>
      <c r="SJZ71" s="11"/>
      <c r="SKA71" s="11"/>
      <c r="SKB71" s="11"/>
      <c r="SKC71" s="11"/>
      <c r="SKD71" s="11"/>
      <c r="SKE71" s="11"/>
      <c r="SKF71" s="11"/>
      <c r="SKG71" s="11"/>
      <c r="SKH71" s="11"/>
      <c r="SKI71" s="11"/>
      <c r="SKJ71" s="11"/>
      <c r="SKK71" s="11"/>
      <c r="SKL71" s="11"/>
      <c r="SKM71" s="11"/>
      <c r="SKN71" s="11"/>
      <c r="SKO71" s="11"/>
      <c r="SKP71" s="11"/>
      <c r="SKQ71" s="11"/>
      <c r="SKR71" s="11"/>
      <c r="SKS71" s="11"/>
      <c r="SKT71" s="11"/>
      <c r="SKU71" s="11"/>
      <c r="SKV71" s="11"/>
      <c r="SKW71" s="11"/>
      <c r="SKX71" s="11"/>
      <c r="SKY71" s="11"/>
      <c r="SKZ71" s="11"/>
      <c r="SLA71" s="11"/>
      <c r="SLB71" s="11"/>
      <c r="SLC71" s="11"/>
      <c r="SLD71" s="11"/>
      <c r="SLE71" s="11"/>
      <c r="SLF71" s="11"/>
      <c r="SLG71" s="11"/>
      <c r="SLH71" s="11"/>
      <c r="SLI71" s="11"/>
      <c r="SLJ71" s="11"/>
      <c r="SLK71" s="11"/>
      <c r="SLL71" s="11"/>
      <c r="SLM71" s="11"/>
      <c r="SLN71" s="11"/>
      <c r="SLO71" s="11"/>
      <c r="SLP71" s="11"/>
      <c r="SLQ71" s="11"/>
      <c r="SLR71" s="11"/>
      <c r="SLS71" s="11"/>
      <c r="SLT71" s="11"/>
      <c r="SLU71" s="11"/>
      <c r="SLV71" s="11"/>
      <c r="SLW71" s="11"/>
      <c r="SLX71" s="11"/>
      <c r="SLY71" s="11"/>
      <c r="SLZ71" s="11"/>
      <c r="SMA71" s="11"/>
      <c r="SMB71" s="11"/>
      <c r="SMC71" s="11"/>
      <c r="SMD71" s="11"/>
      <c r="SME71" s="11"/>
      <c r="SMF71" s="11"/>
      <c r="SMG71" s="11"/>
      <c r="SMH71" s="11"/>
      <c r="SMI71" s="11"/>
      <c r="SMJ71" s="11"/>
      <c r="SMK71" s="11"/>
      <c r="SML71" s="11"/>
      <c r="SMM71" s="11"/>
      <c r="SMN71" s="11"/>
      <c r="SMO71" s="11"/>
      <c r="SMP71" s="11"/>
      <c r="SMQ71" s="11"/>
      <c r="SMR71" s="11"/>
      <c r="SMS71" s="11"/>
      <c r="SMT71" s="11"/>
      <c r="SMU71" s="11"/>
      <c r="SMV71" s="11"/>
      <c r="SMW71" s="11"/>
      <c r="SMX71" s="11"/>
      <c r="SMY71" s="11"/>
      <c r="SMZ71" s="11"/>
      <c r="SNA71" s="11"/>
      <c r="SNB71" s="11"/>
      <c r="SNC71" s="11"/>
      <c r="SND71" s="11"/>
      <c r="SNE71" s="11"/>
      <c r="SNF71" s="11"/>
      <c r="SNG71" s="11"/>
      <c r="SNH71" s="11"/>
      <c r="SNI71" s="11"/>
      <c r="SNJ71" s="11"/>
      <c r="SNK71" s="11"/>
      <c r="SNL71" s="11"/>
      <c r="SNM71" s="11"/>
      <c r="SNN71" s="11"/>
      <c r="SNO71" s="11"/>
      <c r="SNP71" s="11"/>
      <c r="SNQ71" s="11"/>
      <c r="SNR71" s="11"/>
      <c r="SNS71" s="11"/>
      <c r="SNT71" s="11"/>
      <c r="SNU71" s="11"/>
      <c r="SNV71" s="11"/>
      <c r="SNW71" s="11"/>
      <c r="SNX71" s="11"/>
      <c r="SNY71" s="11"/>
      <c r="SNZ71" s="11"/>
      <c r="SOA71" s="11"/>
      <c r="SOB71" s="11"/>
      <c r="SOC71" s="11"/>
      <c r="SOD71" s="11"/>
      <c r="SOE71" s="11"/>
      <c r="SOF71" s="11"/>
      <c r="SOG71" s="11"/>
      <c r="SOH71" s="11"/>
      <c r="SOI71" s="11"/>
      <c r="SOJ71" s="11"/>
      <c r="SOK71" s="11"/>
      <c r="SOL71" s="11"/>
      <c r="SOM71" s="11"/>
      <c r="SON71" s="11"/>
      <c r="SOO71" s="11"/>
      <c r="SOP71" s="11"/>
      <c r="SOQ71" s="11"/>
      <c r="SOR71" s="11"/>
      <c r="SOS71" s="11"/>
      <c r="SOT71" s="11"/>
      <c r="SOU71" s="11"/>
      <c r="SOV71" s="11"/>
      <c r="SOW71" s="11"/>
      <c r="SOX71" s="11"/>
      <c r="SOY71" s="11"/>
      <c r="SOZ71" s="11"/>
      <c r="SPA71" s="11"/>
      <c r="SPB71" s="11"/>
      <c r="SPC71" s="11"/>
      <c r="SPD71" s="11"/>
      <c r="SPE71" s="11"/>
      <c r="SPF71" s="11"/>
      <c r="SPG71" s="11"/>
      <c r="SPH71" s="11"/>
      <c r="SPI71" s="11"/>
      <c r="SPJ71" s="11"/>
      <c r="SPK71" s="11"/>
      <c r="SPL71" s="11"/>
      <c r="SPM71" s="11"/>
      <c r="SPN71" s="11"/>
      <c r="SPO71" s="11"/>
      <c r="SPP71" s="11"/>
      <c r="SPQ71" s="11"/>
      <c r="SPR71" s="11"/>
      <c r="SPS71" s="11"/>
      <c r="SPT71" s="11"/>
      <c r="SPU71" s="11"/>
      <c r="SPV71" s="11"/>
      <c r="SPW71" s="11"/>
      <c r="SPX71" s="11"/>
      <c r="SPY71" s="11"/>
      <c r="SPZ71" s="11"/>
      <c r="SQA71" s="11"/>
      <c r="SQB71" s="11"/>
      <c r="SQC71" s="11"/>
      <c r="SQD71" s="11"/>
      <c r="SQE71" s="11"/>
      <c r="SQF71" s="11"/>
      <c r="SQG71" s="11"/>
      <c r="SQH71" s="11"/>
      <c r="SQI71" s="11"/>
      <c r="SQJ71" s="11"/>
      <c r="SQK71" s="11"/>
      <c r="SQL71" s="11"/>
      <c r="SQM71" s="11"/>
      <c r="SQN71" s="11"/>
      <c r="SQO71" s="11"/>
      <c r="SQP71" s="11"/>
      <c r="SQQ71" s="11"/>
      <c r="SQR71" s="11"/>
      <c r="SQS71" s="11"/>
      <c r="SQT71" s="11"/>
      <c r="SQU71" s="11"/>
      <c r="SQV71" s="11"/>
      <c r="SQW71" s="11"/>
      <c r="SQX71" s="11"/>
      <c r="SQY71" s="11"/>
      <c r="SQZ71" s="11"/>
      <c r="SRA71" s="11"/>
      <c r="SRB71" s="11"/>
      <c r="SRC71" s="11"/>
      <c r="SRD71" s="11"/>
      <c r="SRE71" s="11"/>
      <c r="SRF71" s="11"/>
      <c r="SRG71" s="11"/>
      <c r="SRH71" s="11"/>
      <c r="SRI71" s="11"/>
      <c r="SRJ71" s="11"/>
      <c r="SRK71" s="11"/>
      <c r="SRL71" s="11"/>
      <c r="SRM71" s="11"/>
      <c r="SRN71" s="11"/>
      <c r="SRO71" s="11"/>
      <c r="SRP71" s="11"/>
      <c r="SRQ71" s="11"/>
      <c r="SRR71" s="11"/>
      <c r="SRS71" s="11"/>
      <c r="SRT71" s="11"/>
      <c r="SRU71" s="11"/>
      <c r="SRV71" s="11"/>
      <c r="SRW71" s="11"/>
      <c r="SRX71" s="11"/>
      <c r="SRY71" s="11"/>
      <c r="SRZ71" s="11"/>
      <c r="SSA71" s="11"/>
      <c r="SSB71" s="11"/>
      <c r="SSC71" s="11"/>
      <c r="SSD71" s="11"/>
      <c r="SSE71" s="11"/>
      <c r="SSF71" s="11"/>
      <c r="SSG71" s="11"/>
      <c r="SSH71" s="11"/>
      <c r="SSI71" s="11"/>
      <c r="SSJ71" s="11"/>
      <c r="SSK71" s="11"/>
      <c r="SSL71" s="11"/>
      <c r="SSM71" s="11"/>
      <c r="SSN71" s="11"/>
      <c r="SSO71" s="11"/>
      <c r="SSP71" s="11"/>
      <c r="SSQ71" s="11"/>
      <c r="SSR71" s="11"/>
      <c r="SSS71" s="11"/>
      <c r="SST71" s="11"/>
      <c r="SSU71" s="11"/>
      <c r="SSV71" s="11"/>
      <c r="SSW71" s="11"/>
      <c r="SSX71" s="11"/>
      <c r="SSY71" s="11"/>
      <c r="SSZ71" s="11"/>
      <c r="STA71" s="11"/>
      <c r="STB71" s="11"/>
      <c r="STC71" s="11"/>
      <c r="STD71" s="11"/>
      <c r="STE71" s="11"/>
      <c r="STF71" s="11"/>
      <c r="STG71" s="11"/>
      <c r="STH71" s="11"/>
      <c r="STI71" s="11"/>
      <c r="STJ71" s="11"/>
      <c r="STK71" s="11"/>
      <c r="STL71" s="11"/>
      <c r="STM71" s="11"/>
      <c r="STN71" s="11"/>
      <c r="STO71" s="11"/>
      <c r="STP71" s="11"/>
      <c r="STQ71" s="11"/>
      <c r="STR71" s="11"/>
      <c r="STS71" s="11"/>
      <c r="STT71" s="11"/>
      <c r="STU71" s="11"/>
      <c r="STV71" s="11"/>
      <c r="STW71" s="11"/>
      <c r="STX71" s="11"/>
      <c r="STY71" s="11"/>
      <c r="STZ71" s="11"/>
      <c r="SUA71" s="11"/>
      <c r="SUB71" s="11"/>
      <c r="SUC71" s="11"/>
      <c r="SUD71" s="11"/>
      <c r="SUE71" s="11"/>
      <c r="SUF71" s="11"/>
      <c r="SUG71" s="11"/>
      <c r="SUH71" s="11"/>
      <c r="SUI71" s="11"/>
      <c r="SUJ71" s="11"/>
      <c r="SUK71" s="11"/>
      <c r="SUL71" s="11"/>
      <c r="SUM71" s="11"/>
      <c r="SUN71" s="11"/>
      <c r="SUO71" s="11"/>
      <c r="SUP71" s="11"/>
      <c r="SUQ71" s="11"/>
      <c r="SUR71" s="11"/>
      <c r="SUS71" s="11"/>
      <c r="SUT71" s="11"/>
      <c r="SUU71" s="11"/>
      <c r="SUV71" s="11"/>
      <c r="SUW71" s="11"/>
      <c r="SUX71" s="11"/>
      <c r="SUY71" s="11"/>
      <c r="SUZ71" s="11"/>
      <c r="SVA71" s="11"/>
      <c r="SVB71" s="11"/>
      <c r="SVC71" s="11"/>
      <c r="SVD71" s="11"/>
      <c r="SVE71" s="11"/>
      <c r="SVF71" s="11"/>
      <c r="SVG71" s="11"/>
      <c r="SVH71" s="11"/>
      <c r="SVI71" s="11"/>
      <c r="SVJ71" s="11"/>
      <c r="SVK71" s="11"/>
      <c r="SVL71" s="11"/>
      <c r="SVM71" s="11"/>
      <c r="SVN71" s="11"/>
      <c r="SVO71" s="11"/>
      <c r="SVP71" s="11"/>
      <c r="SVQ71" s="11"/>
      <c r="SVR71" s="11"/>
      <c r="SVS71" s="11"/>
      <c r="SVT71" s="11"/>
      <c r="SVU71" s="11"/>
      <c r="SVV71" s="11"/>
      <c r="SVW71" s="11"/>
      <c r="SVX71" s="11"/>
      <c r="SVY71" s="11"/>
      <c r="SVZ71" s="11"/>
      <c r="SWA71" s="11"/>
      <c r="SWB71" s="11"/>
      <c r="SWC71" s="11"/>
      <c r="SWD71" s="11"/>
      <c r="SWE71" s="11"/>
      <c r="SWF71" s="11"/>
      <c r="SWG71" s="11"/>
      <c r="SWH71" s="11"/>
      <c r="SWI71" s="11"/>
      <c r="SWJ71" s="11"/>
      <c r="SWK71" s="11"/>
      <c r="SWL71" s="11"/>
      <c r="SWM71" s="11"/>
      <c r="SWN71" s="11"/>
      <c r="SWO71" s="11"/>
      <c r="SWP71" s="11"/>
      <c r="SWQ71" s="11"/>
      <c r="SWR71" s="11"/>
      <c r="SWS71" s="11"/>
      <c r="SWT71" s="11"/>
      <c r="SWU71" s="11"/>
      <c r="SWV71" s="11"/>
      <c r="SWW71" s="11"/>
      <c r="SWX71" s="11"/>
      <c r="SWY71" s="11"/>
      <c r="SWZ71" s="11"/>
      <c r="SXA71" s="11"/>
      <c r="SXB71" s="11"/>
      <c r="SXC71" s="11"/>
      <c r="SXD71" s="11"/>
      <c r="SXE71" s="11"/>
      <c r="SXF71" s="11"/>
      <c r="SXG71" s="11"/>
      <c r="SXH71" s="11"/>
      <c r="SXI71" s="11"/>
      <c r="SXJ71" s="11"/>
      <c r="SXK71" s="11"/>
      <c r="SXL71" s="11"/>
      <c r="SXM71" s="11"/>
      <c r="SXN71" s="11"/>
      <c r="SXO71" s="11"/>
      <c r="SXP71" s="11"/>
      <c r="SXQ71" s="11"/>
      <c r="SXR71" s="11"/>
      <c r="SXS71" s="11"/>
      <c r="SXT71" s="11"/>
      <c r="SXU71" s="11"/>
      <c r="SXV71" s="11"/>
      <c r="SXW71" s="11"/>
      <c r="SXX71" s="11"/>
      <c r="SXY71" s="11"/>
      <c r="SXZ71" s="11"/>
      <c r="SYA71" s="11"/>
      <c r="SYB71" s="11"/>
      <c r="SYC71" s="11"/>
      <c r="SYD71" s="11"/>
      <c r="SYE71" s="11"/>
      <c r="SYF71" s="11"/>
      <c r="SYG71" s="11"/>
      <c r="SYH71" s="11"/>
      <c r="SYI71" s="11"/>
      <c r="SYJ71" s="11"/>
      <c r="SYK71" s="11"/>
      <c r="SYL71" s="11"/>
      <c r="SYM71" s="11"/>
      <c r="SYN71" s="11"/>
      <c r="SYO71" s="11"/>
      <c r="SYP71" s="11"/>
      <c r="SYQ71" s="11"/>
      <c r="SYR71" s="11"/>
      <c r="SYS71" s="11"/>
      <c r="SYT71" s="11"/>
      <c r="SYU71" s="11"/>
      <c r="SYV71" s="11"/>
      <c r="SYW71" s="11"/>
      <c r="SYX71" s="11"/>
      <c r="SYY71" s="11"/>
      <c r="SYZ71" s="11"/>
      <c r="SZA71" s="11"/>
      <c r="SZB71" s="11"/>
      <c r="SZC71" s="11"/>
      <c r="SZD71" s="11"/>
      <c r="SZE71" s="11"/>
      <c r="SZF71" s="11"/>
      <c r="SZG71" s="11"/>
      <c r="SZH71" s="11"/>
      <c r="SZI71" s="11"/>
      <c r="SZJ71" s="11"/>
      <c r="SZK71" s="11"/>
      <c r="SZL71" s="11"/>
      <c r="SZM71" s="11"/>
      <c r="SZN71" s="11"/>
      <c r="SZO71" s="11"/>
      <c r="SZP71" s="11"/>
      <c r="SZQ71" s="11"/>
      <c r="SZR71" s="11"/>
      <c r="SZS71" s="11"/>
      <c r="SZT71" s="11"/>
      <c r="SZU71" s="11"/>
      <c r="SZV71" s="11"/>
      <c r="SZW71" s="11"/>
      <c r="SZX71" s="11"/>
      <c r="SZY71" s="11"/>
      <c r="SZZ71" s="11"/>
      <c r="TAA71" s="11"/>
      <c r="TAB71" s="11"/>
      <c r="TAC71" s="11"/>
      <c r="TAD71" s="11"/>
      <c r="TAE71" s="11"/>
      <c r="TAF71" s="11"/>
      <c r="TAG71" s="11"/>
      <c r="TAH71" s="11"/>
      <c r="TAI71" s="11"/>
      <c r="TAJ71" s="11"/>
      <c r="TAK71" s="11"/>
      <c r="TAL71" s="11"/>
      <c r="TAM71" s="11"/>
      <c r="TAN71" s="11"/>
      <c r="TAO71" s="11"/>
      <c r="TAP71" s="11"/>
      <c r="TAQ71" s="11"/>
      <c r="TAR71" s="11"/>
      <c r="TAS71" s="11"/>
      <c r="TAT71" s="11"/>
      <c r="TAU71" s="11"/>
      <c r="TAV71" s="11"/>
      <c r="TAW71" s="11"/>
      <c r="TAX71" s="11"/>
      <c r="TAY71" s="11"/>
      <c r="TAZ71" s="11"/>
      <c r="TBA71" s="11"/>
      <c r="TBB71" s="11"/>
      <c r="TBC71" s="11"/>
      <c r="TBD71" s="11"/>
      <c r="TBE71" s="11"/>
      <c r="TBF71" s="11"/>
      <c r="TBG71" s="11"/>
      <c r="TBH71" s="11"/>
      <c r="TBI71" s="11"/>
      <c r="TBJ71" s="11"/>
      <c r="TBK71" s="11"/>
      <c r="TBL71" s="11"/>
      <c r="TBM71" s="11"/>
      <c r="TBN71" s="11"/>
      <c r="TBO71" s="11"/>
      <c r="TBP71" s="11"/>
      <c r="TBQ71" s="11"/>
      <c r="TBR71" s="11"/>
      <c r="TBS71" s="11"/>
      <c r="TBT71" s="11"/>
      <c r="TBU71" s="11"/>
      <c r="TBV71" s="11"/>
      <c r="TBW71" s="11"/>
      <c r="TBX71" s="11"/>
      <c r="TBY71" s="11"/>
      <c r="TBZ71" s="11"/>
      <c r="TCA71" s="11"/>
      <c r="TCB71" s="11"/>
      <c r="TCC71" s="11"/>
      <c r="TCD71" s="11"/>
      <c r="TCE71" s="11"/>
      <c r="TCF71" s="11"/>
      <c r="TCG71" s="11"/>
      <c r="TCH71" s="11"/>
      <c r="TCI71" s="11"/>
      <c r="TCJ71" s="11"/>
      <c r="TCK71" s="11"/>
      <c r="TCL71" s="11"/>
      <c r="TCM71" s="11"/>
      <c r="TCN71" s="11"/>
      <c r="TCO71" s="11"/>
      <c r="TCP71" s="11"/>
      <c r="TCQ71" s="11"/>
      <c r="TCR71" s="11"/>
      <c r="TCS71" s="11"/>
      <c r="TCT71" s="11"/>
      <c r="TCU71" s="11"/>
      <c r="TCV71" s="11"/>
      <c r="TCW71" s="11"/>
      <c r="TCX71" s="11"/>
      <c r="TCY71" s="11"/>
      <c r="TCZ71" s="11"/>
      <c r="TDA71" s="11"/>
      <c r="TDB71" s="11"/>
      <c r="TDC71" s="11"/>
      <c r="TDD71" s="11"/>
      <c r="TDE71" s="11"/>
      <c r="TDF71" s="11"/>
      <c r="TDG71" s="11"/>
      <c r="TDH71" s="11"/>
      <c r="TDI71" s="11"/>
      <c r="TDJ71" s="11"/>
      <c r="TDK71" s="11"/>
      <c r="TDL71" s="11"/>
      <c r="TDM71" s="11"/>
      <c r="TDN71" s="11"/>
      <c r="TDO71" s="11"/>
      <c r="TDP71" s="11"/>
      <c r="TDQ71" s="11"/>
      <c r="TDR71" s="11"/>
      <c r="TDS71" s="11"/>
      <c r="TDT71" s="11"/>
      <c r="TDU71" s="11"/>
      <c r="TDV71" s="11"/>
      <c r="TDW71" s="11"/>
      <c r="TDX71" s="11"/>
      <c r="TDY71" s="11"/>
      <c r="TDZ71" s="11"/>
      <c r="TEA71" s="11"/>
      <c r="TEB71" s="11"/>
      <c r="TEC71" s="11"/>
      <c r="TED71" s="11"/>
      <c r="TEE71" s="11"/>
      <c r="TEF71" s="11"/>
      <c r="TEG71" s="11"/>
      <c r="TEH71" s="11"/>
      <c r="TEI71" s="11"/>
      <c r="TEJ71" s="11"/>
      <c r="TEK71" s="11"/>
      <c r="TEL71" s="11"/>
      <c r="TEM71" s="11"/>
      <c r="TEN71" s="11"/>
      <c r="TEO71" s="11"/>
      <c r="TEP71" s="11"/>
      <c r="TEQ71" s="11"/>
      <c r="TER71" s="11"/>
      <c r="TES71" s="11"/>
      <c r="TET71" s="11"/>
      <c r="TEU71" s="11"/>
      <c r="TEV71" s="11"/>
      <c r="TEW71" s="11"/>
      <c r="TEX71" s="11"/>
      <c r="TEY71" s="11"/>
      <c r="TEZ71" s="11"/>
      <c r="TFA71" s="11"/>
      <c r="TFB71" s="11"/>
      <c r="TFC71" s="11"/>
      <c r="TFD71" s="11"/>
      <c r="TFE71" s="11"/>
      <c r="TFF71" s="11"/>
      <c r="TFG71" s="11"/>
      <c r="TFH71" s="11"/>
      <c r="TFI71" s="11"/>
      <c r="TFJ71" s="11"/>
      <c r="TFK71" s="11"/>
      <c r="TFL71" s="11"/>
      <c r="TFM71" s="11"/>
      <c r="TFN71" s="11"/>
      <c r="TFO71" s="11"/>
      <c r="TFP71" s="11"/>
      <c r="TFQ71" s="11"/>
      <c r="TFR71" s="11"/>
      <c r="TFS71" s="11"/>
      <c r="TFT71" s="11"/>
      <c r="TFU71" s="11"/>
      <c r="TFV71" s="11"/>
      <c r="TFW71" s="11"/>
      <c r="TFX71" s="11"/>
      <c r="TFY71" s="11"/>
      <c r="TFZ71" s="11"/>
      <c r="TGA71" s="11"/>
      <c r="TGB71" s="11"/>
      <c r="TGC71" s="11"/>
      <c r="TGD71" s="11"/>
      <c r="TGE71" s="11"/>
      <c r="TGF71" s="11"/>
      <c r="TGG71" s="11"/>
      <c r="TGH71" s="11"/>
      <c r="TGI71" s="11"/>
      <c r="TGJ71" s="11"/>
      <c r="TGK71" s="11"/>
      <c r="TGL71" s="11"/>
      <c r="TGM71" s="11"/>
      <c r="TGN71" s="11"/>
      <c r="TGO71" s="11"/>
      <c r="TGP71" s="11"/>
      <c r="TGQ71" s="11"/>
      <c r="TGR71" s="11"/>
      <c r="TGS71" s="11"/>
      <c r="TGT71" s="11"/>
      <c r="TGU71" s="11"/>
      <c r="TGV71" s="11"/>
      <c r="TGW71" s="11"/>
      <c r="TGX71" s="11"/>
      <c r="TGY71" s="11"/>
      <c r="TGZ71" s="11"/>
      <c r="THA71" s="11"/>
      <c r="THB71" s="11"/>
      <c r="THC71" s="11"/>
      <c r="THD71" s="11"/>
      <c r="THE71" s="11"/>
      <c r="THF71" s="11"/>
      <c r="THG71" s="11"/>
      <c r="THH71" s="11"/>
      <c r="THI71" s="11"/>
      <c r="THJ71" s="11"/>
      <c r="THK71" s="11"/>
      <c r="THL71" s="11"/>
      <c r="THM71" s="11"/>
      <c r="THN71" s="11"/>
      <c r="THO71" s="11"/>
      <c r="THP71" s="11"/>
      <c r="THQ71" s="11"/>
      <c r="THR71" s="11"/>
      <c r="THS71" s="11"/>
      <c r="THT71" s="11"/>
      <c r="THU71" s="11"/>
      <c r="THV71" s="11"/>
      <c r="THW71" s="11"/>
      <c r="THX71" s="11"/>
      <c r="THY71" s="11"/>
      <c r="THZ71" s="11"/>
      <c r="TIA71" s="11"/>
      <c r="TIB71" s="11"/>
      <c r="TIC71" s="11"/>
      <c r="TID71" s="11"/>
      <c r="TIE71" s="11"/>
      <c r="TIF71" s="11"/>
      <c r="TIG71" s="11"/>
      <c r="TIH71" s="11"/>
      <c r="TII71" s="11"/>
      <c r="TIJ71" s="11"/>
      <c r="TIK71" s="11"/>
      <c r="TIL71" s="11"/>
      <c r="TIM71" s="11"/>
      <c r="TIN71" s="11"/>
      <c r="TIO71" s="11"/>
      <c r="TIP71" s="11"/>
      <c r="TIQ71" s="11"/>
      <c r="TIR71" s="11"/>
      <c r="TIS71" s="11"/>
      <c r="TIT71" s="11"/>
      <c r="TIU71" s="11"/>
      <c r="TIV71" s="11"/>
      <c r="TIW71" s="11"/>
      <c r="TIX71" s="11"/>
      <c r="TIY71" s="11"/>
      <c r="TIZ71" s="11"/>
      <c r="TJA71" s="11"/>
      <c r="TJB71" s="11"/>
      <c r="TJC71" s="11"/>
      <c r="TJD71" s="11"/>
      <c r="TJE71" s="11"/>
      <c r="TJF71" s="11"/>
      <c r="TJG71" s="11"/>
      <c r="TJH71" s="11"/>
      <c r="TJI71" s="11"/>
      <c r="TJJ71" s="11"/>
      <c r="TJK71" s="11"/>
      <c r="TJL71" s="11"/>
      <c r="TJM71" s="11"/>
      <c r="TJN71" s="11"/>
      <c r="TJO71" s="11"/>
      <c r="TJP71" s="11"/>
      <c r="TJQ71" s="11"/>
      <c r="TJR71" s="11"/>
      <c r="TJS71" s="11"/>
      <c r="TJT71" s="11"/>
      <c r="TJU71" s="11"/>
      <c r="TJV71" s="11"/>
      <c r="TJW71" s="11"/>
      <c r="TJX71" s="11"/>
      <c r="TJY71" s="11"/>
      <c r="TJZ71" s="11"/>
      <c r="TKA71" s="11"/>
      <c r="TKB71" s="11"/>
      <c r="TKC71" s="11"/>
      <c r="TKD71" s="11"/>
      <c r="TKE71" s="11"/>
      <c r="TKF71" s="11"/>
      <c r="TKG71" s="11"/>
      <c r="TKH71" s="11"/>
      <c r="TKI71" s="11"/>
      <c r="TKJ71" s="11"/>
      <c r="TKK71" s="11"/>
      <c r="TKL71" s="11"/>
      <c r="TKM71" s="11"/>
      <c r="TKN71" s="11"/>
      <c r="TKO71" s="11"/>
      <c r="TKP71" s="11"/>
      <c r="TKQ71" s="11"/>
      <c r="TKR71" s="11"/>
      <c r="TKS71" s="11"/>
      <c r="TKT71" s="11"/>
      <c r="TKU71" s="11"/>
      <c r="TKV71" s="11"/>
      <c r="TKW71" s="11"/>
      <c r="TKX71" s="11"/>
      <c r="TKY71" s="11"/>
      <c r="TKZ71" s="11"/>
      <c r="TLA71" s="11"/>
      <c r="TLB71" s="11"/>
      <c r="TLC71" s="11"/>
      <c r="TLD71" s="11"/>
      <c r="TLE71" s="11"/>
      <c r="TLF71" s="11"/>
      <c r="TLG71" s="11"/>
      <c r="TLH71" s="11"/>
      <c r="TLI71" s="11"/>
      <c r="TLJ71" s="11"/>
      <c r="TLK71" s="11"/>
      <c r="TLL71" s="11"/>
      <c r="TLM71" s="11"/>
      <c r="TLN71" s="11"/>
      <c r="TLO71" s="11"/>
      <c r="TLP71" s="11"/>
      <c r="TLQ71" s="11"/>
      <c r="TLR71" s="11"/>
      <c r="TLS71" s="11"/>
      <c r="TLT71" s="11"/>
      <c r="TLU71" s="11"/>
      <c r="TLV71" s="11"/>
      <c r="TLW71" s="11"/>
      <c r="TLX71" s="11"/>
      <c r="TLY71" s="11"/>
      <c r="TLZ71" s="11"/>
      <c r="TMA71" s="11"/>
      <c r="TMB71" s="11"/>
      <c r="TMC71" s="11"/>
      <c r="TMD71" s="11"/>
      <c r="TME71" s="11"/>
      <c r="TMF71" s="11"/>
      <c r="TMG71" s="11"/>
      <c r="TMH71" s="11"/>
      <c r="TMI71" s="11"/>
      <c r="TMJ71" s="11"/>
      <c r="TMK71" s="11"/>
      <c r="TML71" s="11"/>
      <c r="TMM71" s="11"/>
      <c r="TMN71" s="11"/>
      <c r="TMO71" s="11"/>
      <c r="TMP71" s="11"/>
      <c r="TMQ71" s="11"/>
      <c r="TMR71" s="11"/>
      <c r="TMS71" s="11"/>
      <c r="TMT71" s="11"/>
      <c r="TMU71" s="11"/>
      <c r="TMV71" s="11"/>
      <c r="TMW71" s="11"/>
      <c r="TMX71" s="11"/>
      <c r="TMY71" s="11"/>
      <c r="TMZ71" s="11"/>
      <c r="TNA71" s="11"/>
      <c r="TNB71" s="11"/>
      <c r="TNC71" s="11"/>
      <c r="TND71" s="11"/>
      <c r="TNE71" s="11"/>
      <c r="TNF71" s="11"/>
      <c r="TNG71" s="11"/>
      <c r="TNH71" s="11"/>
      <c r="TNI71" s="11"/>
      <c r="TNJ71" s="11"/>
      <c r="TNK71" s="11"/>
      <c r="TNL71" s="11"/>
      <c r="TNM71" s="11"/>
      <c r="TNN71" s="11"/>
      <c r="TNO71" s="11"/>
      <c r="TNP71" s="11"/>
      <c r="TNQ71" s="11"/>
      <c r="TNR71" s="11"/>
      <c r="TNS71" s="11"/>
      <c r="TNT71" s="11"/>
      <c r="TNU71" s="11"/>
      <c r="TNV71" s="11"/>
      <c r="TNW71" s="11"/>
      <c r="TNX71" s="11"/>
      <c r="TNY71" s="11"/>
      <c r="TNZ71" s="11"/>
      <c r="TOA71" s="11"/>
      <c r="TOB71" s="11"/>
      <c r="TOC71" s="11"/>
      <c r="TOD71" s="11"/>
      <c r="TOE71" s="11"/>
      <c r="TOF71" s="11"/>
      <c r="TOG71" s="11"/>
      <c r="TOH71" s="11"/>
      <c r="TOI71" s="11"/>
      <c r="TOJ71" s="11"/>
      <c r="TOK71" s="11"/>
      <c r="TOL71" s="11"/>
      <c r="TOM71" s="11"/>
      <c r="TON71" s="11"/>
      <c r="TOO71" s="11"/>
      <c r="TOP71" s="11"/>
      <c r="TOQ71" s="11"/>
      <c r="TOR71" s="11"/>
      <c r="TOS71" s="11"/>
      <c r="TOT71" s="11"/>
      <c r="TOU71" s="11"/>
      <c r="TOV71" s="11"/>
      <c r="TOW71" s="11"/>
      <c r="TOX71" s="11"/>
      <c r="TOY71" s="11"/>
      <c r="TOZ71" s="11"/>
      <c r="TPA71" s="11"/>
      <c r="TPB71" s="11"/>
      <c r="TPC71" s="11"/>
      <c r="TPD71" s="11"/>
      <c r="TPE71" s="11"/>
      <c r="TPF71" s="11"/>
      <c r="TPG71" s="11"/>
      <c r="TPH71" s="11"/>
      <c r="TPI71" s="11"/>
      <c r="TPJ71" s="11"/>
      <c r="TPK71" s="11"/>
      <c r="TPL71" s="11"/>
      <c r="TPM71" s="11"/>
      <c r="TPN71" s="11"/>
      <c r="TPO71" s="11"/>
      <c r="TPP71" s="11"/>
      <c r="TPQ71" s="11"/>
      <c r="TPR71" s="11"/>
      <c r="TPS71" s="11"/>
      <c r="TPT71" s="11"/>
      <c r="TPU71" s="11"/>
      <c r="TPV71" s="11"/>
      <c r="TPW71" s="11"/>
      <c r="TPX71" s="11"/>
      <c r="TPY71" s="11"/>
      <c r="TPZ71" s="11"/>
      <c r="TQA71" s="11"/>
      <c r="TQB71" s="11"/>
      <c r="TQC71" s="11"/>
      <c r="TQD71" s="11"/>
      <c r="TQE71" s="11"/>
      <c r="TQF71" s="11"/>
      <c r="TQG71" s="11"/>
      <c r="TQH71" s="11"/>
      <c r="TQI71" s="11"/>
      <c r="TQJ71" s="11"/>
      <c r="TQK71" s="11"/>
      <c r="TQL71" s="11"/>
      <c r="TQM71" s="11"/>
      <c r="TQN71" s="11"/>
      <c r="TQO71" s="11"/>
      <c r="TQP71" s="11"/>
      <c r="TQQ71" s="11"/>
      <c r="TQR71" s="11"/>
      <c r="TQS71" s="11"/>
      <c r="TQT71" s="11"/>
      <c r="TQU71" s="11"/>
      <c r="TQV71" s="11"/>
      <c r="TQW71" s="11"/>
      <c r="TQX71" s="11"/>
      <c r="TQY71" s="11"/>
      <c r="TQZ71" s="11"/>
      <c r="TRA71" s="11"/>
      <c r="TRB71" s="11"/>
      <c r="TRC71" s="11"/>
      <c r="TRD71" s="11"/>
      <c r="TRE71" s="11"/>
      <c r="TRF71" s="11"/>
      <c r="TRG71" s="11"/>
      <c r="TRH71" s="11"/>
      <c r="TRI71" s="11"/>
      <c r="TRJ71" s="11"/>
      <c r="TRK71" s="11"/>
      <c r="TRL71" s="11"/>
      <c r="TRM71" s="11"/>
      <c r="TRN71" s="11"/>
      <c r="TRO71" s="11"/>
      <c r="TRP71" s="11"/>
      <c r="TRQ71" s="11"/>
      <c r="TRR71" s="11"/>
      <c r="TRS71" s="11"/>
      <c r="TRT71" s="11"/>
      <c r="TRU71" s="11"/>
      <c r="TRV71" s="11"/>
      <c r="TRW71" s="11"/>
      <c r="TRX71" s="11"/>
      <c r="TRY71" s="11"/>
      <c r="TRZ71" s="11"/>
      <c r="TSA71" s="11"/>
      <c r="TSB71" s="11"/>
      <c r="TSC71" s="11"/>
      <c r="TSD71" s="11"/>
      <c r="TSE71" s="11"/>
      <c r="TSF71" s="11"/>
      <c r="TSG71" s="11"/>
      <c r="TSH71" s="11"/>
      <c r="TSI71" s="11"/>
      <c r="TSJ71" s="11"/>
      <c r="TSK71" s="11"/>
      <c r="TSL71" s="11"/>
      <c r="TSM71" s="11"/>
      <c r="TSN71" s="11"/>
      <c r="TSO71" s="11"/>
      <c r="TSP71" s="11"/>
      <c r="TSQ71" s="11"/>
      <c r="TSR71" s="11"/>
      <c r="TSS71" s="11"/>
      <c r="TST71" s="11"/>
      <c r="TSU71" s="11"/>
      <c r="TSV71" s="11"/>
      <c r="TSW71" s="11"/>
      <c r="TSX71" s="11"/>
      <c r="TSY71" s="11"/>
      <c r="TSZ71" s="11"/>
      <c r="TTA71" s="11"/>
      <c r="TTB71" s="11"/>
      <c r="TTC71" s="11"/>
      <c r="TTD71" s="11"/>
      <c r="TTE71" s="11"/>
      <c r="TTF71" s="11"/>
      <c r="TTG71" s="11"/>
      <c r="TTH71" s="11"/>
      <c r="TTI71" s="11"/>
      <c r="TTJ71" s="11"/>
      <c r="TTK71" s="11"/>
      <c r="TTL71" s="11"/>
      <c r="TTM71" s="11"/>
      <c r="TTN71" s="11"/>
      <c r="TTO71" s="11"/>
      <c r="TTP71" s="11"/>
      <c r="TTQ71" s="11"/>
      <c r="TTR71" s="11"/>
      <c r="TTS71" s="11"/>
      <c r="TTT71" s="11"/>
      <c r="TTU71" s="11"/>
      <c r="TTV71" s="11"/>
      <c r="TTW71" s="11"/>
      <c r="TTX71" s="11"/>
      <c r="TTY71" s="11"/>
      <c r="TTZ71" s="11"/>
      <c r="TUA71" s="11"/>
      <c r="TUB71" s="11"/>
      <c r="TUC71" s="11"/>
      <c r="TUD71" s="11"/>
      <c r="TUE71" s="11"/>
      <c r="TUF71" s="11"/>
      <c r="TUG71" s="11"/>
      <c r="TUH71" s="11"/>
      <c r="TUI71" s="11"/>
      <c r="TUJ71" s="11"/>
      <c r="TUK71" s="11"/>
      <c r="TUL71" s="11"/>
      <c r="TUM71" s="11"/>
      <c r="TUN71" s="11"/>
      <c r="TUO71" s="11"/>
      <c r="TUP71" s="11"/>
      <c r="TUQ71" s="11"/>
      <c r="TUR71" s="11"/>
      <c r="TUS71" s="11"/>
      <c r="TUT71" s="11"/>
      <c r="TUU71" s="11"/>
      <c r="TUV71" s="11"/>
      <c r="TUW71" s="11"/>
      <c r="TUX71" s="11"/>
      <c r="TUY71" s="11"/>
      <c r="TUZ71" s="11"/>
      <c r="TVA71" s="11"/>
      <c r="TVB71" s="11"/>
      <c r="TVC71" s="11"/>
      <c r="TVD71" s="11"/>
      <c r="TVE71" s="11"/>
      <c r="TVF71" s="11"/>
      <c r="TVG71" s="11"/>
      <c r="TVH71" s="11"/>
      <c r="TVI71" s="11"/>
      <c r="TVJ71" s="11"/>
      <c r="TVK71" s="11"/>
      <c r="TVL71" s="11"/>
      <c r="TVM71" s="11"/>
      <c r="TVN71" s="11"/>
      <c r="TVO71" s="11"/>
      <c r="TVP71" s="11"/>
      <c r="TVQ71" s="11"/>
      <c r="TVR71" s="11"/>
      <c r="TVS71" s="11"/>
      <c r="TVT71" s="11"/>
      <c r="TVU71" s="11"/>
      <c r="TVV71" s="11"/>
      <c r="TVW71" s="11"/>
      <c r="TVX71" s="11"/>
      <c r="TVY71" s="11"/>
      <c r="TVZ71" s="11"/>
      <c r="TWA71" s="11"/>
      <c r="TWB71" s="11"/>
      <c r="TWC71" s="11"/>
      <c r="TWD71" s="11"/>
      <c r="TWE71" s="11"/>
      <c r="TWF71" s="11"/>
      <c r="TWG71" s="11"/>
      <c r="TWH71" s="11"/>
      <c r="TWI71" s="11"/>
      <c r="TWJ71" s="11"/>
      <c r="TWK71" s="11"/>
      <c r="TWL71" s="11"/>
      <c r="TWM71" s="11"/>
      <c r="TWN71" s="11"/>
      <c r="TWO71" s="11"/>
      <c r="TWP71" s="11"/>
      <c r="TWQ71" s="11"/>
      <c r="TWR71" s="11"/>
      <c r="TWS71" s="11"/>
      <c r="TWT71" s="11"/>
      <c r="TWU71" s="11"/>
      <c r="TWV71" s="11"/>
      <c r="TWW71" s="11"/>
      <c r="TWX71" s="11"/>
      <c r="TWY71" s="11"/>
      <c r="TWZ71" s="11"/>
      <c r="TXA71" s="11"/>
      <c r="TXB71" s="11"/>
      <c r="TXC71" s="11"/>
      <c r="TXD71" s="11"/>
      <c r="TXE71" s="11"/>
      <c r="TXF71" s="11"/>
      <c r="TXG71" s="11"/>
      <c r="TXH71" s="11"/>
      <c r="TXI71" s="11"/>
      <c r="TXJ71" s="11"/>
      <c r="TXK71" s="11"/>
      <c r="TXL71" s="11"/>
      <c r="TXM71" s="11"/>
      <c r="TXN71" s="11"/>
      <c r="TXO71" s="11"/>
      <c r="TXP71" s="11"/>
      <c r="TXQ71" s="11"/>
      <c r="TXR71" s="11"/>
      <c r="TXS71" s="11"/>
      <c r="TXT71" s="11"/>
      <c r="TXU71" s="11"/>
      <c r="TXV71" s="11"/>
      <c r="TXW71" s="11"/>
      <c r="TXX71" s="11"/>
      <c r="TXY71" s="11"/>
      <c r="TXZ71" s="11"/>
      <c r="TYA71" s="11"/>
      <c r="TYB71" s="11"/>
      <c r="TYC71" s="11"/>
      <c r="TYD71" s="11"/>
      <c r="TYE71" s="11"/>
      <c r="TYF71" s="11"/>
      <c r="TYG71" s="11"/>
      <c r="TYH71" s="11"/>
      <c r="TYI71" s="11"/>
      <c r="TYJ71" s="11"/>
      <c r="TYK71" s="11"/>
      <c r="TYL71" s="11"/>
      <c r="TYM71" s="11"/>
      <c r="TYN71" s="11"/>
      <c r="TYO71" s="11"/>
      <c r="TYP71" s="11"/>
      <c r="TYQ71" s="11"/>
      <c r="TYR71" s="11"/>
      <c r="TYS71" s="11"/>
      <c r="TYT71" s="11"/>
      <c r="TYU71" s="11"/>
      <c r="TYV71" s="11"/>
      <c r="TYW71" s="11"/>
      <c r="TYX71" s="11"/>
      <c r="TYY71" s="11"/>
      <c r="TYZ71" s="11"/>
      <c r="TZA71" s="11"/>
      <c r="TZB71" s="11"/>
      <c r="TZC71" s="11"/>
      <c r="TZD71" s="11"/>
      <c r="TZE71" s="11"/>
      <c r="TZF71" s="11"/>
      <c r="TZG71" s="11"/>
      <c r="TZH71" s="11"/>
      <c r="TZI71" s="11"/>
      <c r="TZJ71" s="11"/>
      <c r="TZK71" s="11"/>
      <c r="TZL71" s="11"/>
      <c r="TZM71" s="11"/>
      <c r="TZN71" s="11"/>
      <c r="TZO71" s="11"/>
      <c r="TZP71" s="11"/>
      <c r="TZQ71" s="11"/>
      <c r="TZR71" s="11"/>
      <c r="TZS71" s="11"/>
      <c r="TZT71" s="11"/>
      <c r="TZU71" s="11"/>
      <c r="TZV71" s="11"/>
      <c r="TZW71" s="11"/>
      <c r="TZX71" s="11"/>
      <c r="TZY71" s="11"/>
      <c r="TZZ71" s="11"/>
      <c r="UAA71" s="11"/>
      <c r="UAB71" s="11"/>
      <c r="UAC71" s="11"/>
      <c r="UAD71" s="11"/>
      <c r="UAE71" s="11"/>
      <c r="UAF71" s="11"/>
      <c r="UAG71" s="11"/>
      <c r="UAH71" s="11"/>
      <c r="UAI71" s="11"/>
      <c r="UAJ71" s="11"/>
      <c r="UAK71" s="11"/>
      <c r="UAL71" s="11"/>
      <c r="UAM71" s="11"/>
      <c r="UAN71" s="11"/>
      <c r="UAO71" s="11"/>
      <c r="UAP71" s="11"/>
      <c r="UAQ71" s="11"/>
      <c r="UAR71" s="11"/>
      <c r="UAS71" s="11"/>
      <c r="UAT71" s="11"/>
      <c r="UAU71" s="11"/>
      <c r="UAV71" s="11"/>
      <c r="UAW71" s="11"/>
      <c r="UAX71" s="11"/>
      <c r="UAY71" s="11"/>
      <c r="UAZ71" s="11"/>
      <c r="UBA71" s="11"/>
      <c r="UBB71" s="11"/>
      <c r="UBC71" s="11"/>
      <c r="UBD71" s="11"/>
      <c r="UBE71" s="11"/>
      <c r="UBF71" s="11"/>
      <c r="UBG71" s="11"/>
      <c r="UBH71" s="11"/>
      <c r="UBI71" s="11"/>
      <c r="UBJ71" s="11"/>
      <c r="UBK71" s="11"/>
      <c r="UBL71" s="11"/>
      <c r="UBM71" s="11"/>
      <c r="UBN71" s="11"/>
      <c r="UBO71" s="11"/>
      <c r="UBP71" s="11"/>
      <c r="UBQ71" s="11"/>
      <c r="UBR71" s="11"/>
      <c r="UBS71" s="11"/>
      <c r="UBT71" s="11"/>
      <c r="UBU71" s="11"/>
      <c r="UBV71" s="11"/>
      <c r="UBW71" s="11"/>
      <c r="UBX71" s="11"/>
      <c r="UBY71" s="11"/>
      <c r="UBZ71" s="11"/>
      <c r="UCA71" s="11"/>
      <c r="UCB71" s="11"/>
      <c r="UCC71" s="11"/>
      <c r="UCD71" s="11"/>
      <c r="UCE71" s="11"/>
      <c r="UCF71" s="11"/>
      <c r="UCG71" s="11"/>
      <c r="UCH71" s="11"/>
      <c r="UCI71" s="11"/>
      <c r="UCJ71" s="11"/>
      <c r="UCK71" s="11"/>
      <c r="UCL71" s="11"/>
      <c r="UCM71" s="11"/>
      <c r="UCN71" s="11"/>
      <c r="UCO71" s="11"/>
      <c r="UCP71" s="11"/>
      <c r="UCQ71" s="11"/>
      <c r="UCR71" s="11"/>
      <c r="UCS71" s="11"/>
      <c r="UCT71" s="11"/>
      <c r="UCU71" s="11"/>
      <c r="UCV71" s="11"/>
      <c r="UCW71" s="11"/>
      <c r="UCX71" s="11"/>
      <c r="UCY71" s="11"/>
      <c r="UCZ71" s="11"/>
      <c r="UDA71" s="11"/>
      <c r="UDB71" s="11"/>
      <c r="UDC71" s="11"/>
      <c r="UDD71" s="11"/>
      <c r="UDE71" s="11"/>
      <c r="UDF71" s="11"/>
      <c r="UDG71" s="11"/>
      <c r="UDH71" s="11"/>
      <c r="UDI71" s="11"/>
      <c r="UDJ71" s="11"/>
      <c r="UDK71" s="11"/>
      <c r="UDL71" s="11"/>
      <c r="UDM71" s="11"/>
      <c r="UDN71" s="11"/>
      <c r="UDO71" s="11"/>
      <c r="UDP71" s="11"/>
      <c r="UDQ71" s="11"/>
      <c r="UDR71" s="11"/>
      <c r="UDS71" s="11"/>
      <c r="UDT71" s="11"/>
      <c r="UDU71" s="11"/>
      <c r="UDV71" s="11"/>
      <c r="UDW71" s="11"/>
      <c r="UDX71" s="11"/>
      <c r="UDY71" s="11"/>
      <c r="UDZ71" s="11"/>
      <c r="UEA71" s="11"/>
      <c r="UEB71" s="11"/>
      <c r="UEC71" s="11"/>
      <c r="UED71" s="11"/>
      <c r="UEE71" s="11"/>
      <c r="UEF71" s="11"/>
      <c r="UEG71" s="11"/>
      <c r="UEH71" s="11"/>
      <c r="UEI71" s="11"/>
      <c r="UEJ71" s="11"/>
      <c r="UEK71" s="11"/>
      <c r="UEL71" s="11"/>
      <c r="UEM71" s="11"/>
      <c r="UEN71" s="11"/>
      <c r="UEO71" s="11"/>
      <c r="UEP71" s="11"/>
      <c r="UEQ71" s="11"/>
      <c r="UER71" s="11"/>
      <c r="UES71" s="11"/>
      <c r="UET71" s="11"/>
      <c r="UEU71" s="11"/>
      <c r="UEV71" s="11"/>
      <c r="UEW71" s="11"/>
      <c r="UEX71" s="11"/>
      <c r="UEY71" s="11"/>
      <c r="UEZ71" s="11"/>
      <c r="UFA71" s="11"/>
      <c r="UFB71" s="11"/>
      <c r="UFC71" s="11"/>
      <c r="UFD71" s="11"/>
      <c r="UFE71" s="11"/>
      <c r="UFF71" s="11"/>
      <c r="UFG71" s="11"/>
      <c r="UFH71" s="11"/>
      <c r="UFI71" s="11"/>
      <c r="UFJ71" s="11"/>
      <c r="UFK71" s="11"/>
      <c r="UFL71" s="11"/>
      <c r="UFM71" s="11"/>
      <c r="UFN71" s="11"/>
      <c r="UFO71" s="11"/>
      <c r="UFP71" s="11"/>
      <c r="UFQ71" s="11"/>
      <c r="UFR71" s="11"/>
      <c r="UFS71" s="11"/>
      <c r="UFT71" s="11"/>
      <c r="UFU71" s="11"/>
      <c r="UFV71" s="11"/>
      <c r="UFW71" s="11"/>
      <c r="UFX71" s="11"/>
      <c r="UFY71" s="11"/>
      <c r="UFZ71" s="11"/>
      <c r="UGA71" s="11"/>
      <c r="UGB71" s="11"/>
      <c r="UGC71" s="11"/>
      <c r="UGD71" s="11"/>
      <c r="UGE71" s="11"/>
      <c r="UGF71" s="11"/>
      <c r="UGG71" s="11"/>
      <c r="UGH71" s="11"/>
      <c r="UGI71" s="11"/>
      <c r="UGJ71" s="11"/>
      <c r="UGK71" s="11"/>
      <c r="UGL71" s="11"/>
      <c r="UGM71" s="11"/>
      <c r="UGN71" s="11"/>
      <c r="UGO71" s="11"/>
      <c r="UGP71" s="11"/>
      <c r="UGQ71" s="11"/>
      <c r="UGR71" s="11"/>
      <c r="UGS71" s="11"/>
      <c r="UGT71" s="11"/>
      <c r="UGU71" s="11"/>
      <c r="UGV71" s="11"/>
      <c r="UGW71" s="11"/>
      <c r="UGX71" s="11"/>
      <c r="UGY71" s="11"/>
      <c r="UGZ71" s="11"/>
      <c r="UHA71" s="11"/>
      <c r="UHB71" s="11"/>
      <c r="UHC71" s="11"/>
      <c r="UHD71" s="11"/>
      <c r="UHE71" s="11"/>
      <c r="UHF71" s="11"/>
      <c r="UHG71" s="11"/>
      <c r="UHH71" s="11"/>
      <c r="UHI71" s="11"/>
      <c r="UHJ71" s="11"/>
      <c r="UHK71" s="11"/>
      <c r="UHL71" s="11"/>
      <c r="UHM71" s="11"/>
      <c r="UHN71" s="11"/>
      <c r="UHO71" s="11"/>
      <c r="UHP71" s="11"/>
      <c r="UHQ71" s="11"/>
      <c r="UHR71" s="11"/>
      <c r="UHS71" s="11"/>
      <c r="UHT71" s="11"/>
      <c r="UHU71" s="11"/>
      <c r="UHV71" s="11"/>
      <c r="UHW71" s="11"/>
      <c r="UHX71" s="11"/>
      <c r="UHY71" s="11"/>
      <c r="UHZ71" s="11"/>
      <c r="UIA71" s="11"/>
      <c r="UIB71" s="11"/>
      <c r="UIC71" s="11"/>
      <c r="UID71" s="11"/>
      <c r="UIE71" s="11"/>
      <c r="UIF71" s="11"/>
      <c r="UIG71" s="11"/>
      <c r="UIH71" s="11"/>
      <c r="UII71" s="11"/>
      <c r="UIJ71" s="11"/>
      <c r="UIK71" s="11"/>
      <c r="UIL71" s="11"/>
      <c r="UIM71" s="11"/>
      <c r="UIN71" s="11"/>
      <c r="UIO71" s="11"/>
      <c r="UIP71" s="11"/>
      <c r="UIQ71" s="11"/>
      <c r="UIR71" s="11"/>
      <c r="UIS71" s="11"/>
      <c r="UIT71" s="11"/>
      <c r="UIU71" s="11"/>
      <c r="UIV71" s="11"/>
      <c r="UIW71" s="11"/>
      <c r="UIX71" s="11"/>
      <c r="UIY71" s="11"/>
      <c r="UIZ71" s="11"/>
      <c r="UJA71" s="11"/>
      <c r="UJB71" s="11"/>
      <c r="UJC71" s="11"/>
      <c r="UJD71" s="11"/>
      <c r="UJE71" s="11"/>
      <c r="UJF71" s="11"/>
      <c r="UJG71" s="11"/>
      <c r="UJH71" s="11"/>
      <c r="UJI71" s="11"/>
      <c r="UJJ71" s="11"/>
      <c r="UJK71" s="11"/>
      <c r="UJL71" s="11"/>
      <c r="UJM71" s="11"/>
      <c r="UJN71" s="11"/>
      <c r="UJO71" s="11"/>
      <c r="UJP71" s="11"/>
      <c r="UJQ71" s="11"/>
      <c r="UJR71" s="11"/>
      <c r="UJS71" s="11"/>
      <c r="UJT71" s="11"/>
      <c r="UJU71" s="11"/>
      <c r="UJV71" s="11"/>
      <c r="UJW71" s="11"/>
      <c r="UJX71" s="11"/>
      <c r="UJY71" s="11"/>
      <c r="UJZ71" s="11"/>
      <c r="UKA71" s="11"/>
      <c r="UKB71" s="11"/>
      <c r="UKC71" s="11"/>
      <c r="UKD71" s="11"/>
      <c r="UKE71" s="11"/>
      <c r="UKF71" s="11"/>
      <c r="UKG71" s="11"/>
      <c r="UKH71" s="11"/>
      <c r="UKI71" s="11"/>
      <c r="UKJ71" s="11"/>
      <c r="UKK71" s="11"/>
      <c r="UKL71" s="11"/>
      <c r="UKM71" s="11"/>
      <c r="UKN71" s="11"/>
      <c r="UKO71" s="11"/>
      <c r="UKP71" s="11"/>
      <c r="UKQ71" s="11"/>
      <c r="UKR71" s="11"/>
      <c r="UKS71" s="11"/>
      <c r="UKT71" s="11"/>
      <c r="UKU71" s="11"/>
      <c r="UKV71" s="11"/>
      <c r="UKW71" s="11"/>
      <c r="UKX71" s="11"/>
      <c r="UKY71" s="11"/>
      <c r="UKZ71" s="11"/>
      <c r="ULA71" s="11"/>
      <c r="ULB71" s="11"/>
      <c r="ULC71" s="11"/>
      <c r="ULD71" s="11"/>
      <c r="ULE71" s="11"/>
      <c r="ULF71" s="11"/>
      <c r="ULG71" s="11"/>
      <c r="ULH71" s="11"/>
      <c r="ULI71" s="11"/>
      <c r="ULJ71" s="11"/>
      <c r="ULK71" s="11"/>
      <c r="ULL71" s="11"/>
      <c r="ULM71" s="11"/>
      <c r="ULN71" s="11"/>
      <c r="ULO71" s="11"/>
      <c r="ULP71" s="11"/>
      <c r="ULQ71" s="11"/>
      <c r="ULR71" s="11"/>
      <c r="ULS71" s="11"/>
      <c r="ULT71" s="11"/>
      <c r="ULU71" s="11"/>
      <c r="ULV71" s="11"/>
      <c r="ULW71" s="11"/>
      <c r="ULX71" s="11"/>
      <c r="ULY71" s="11"/>
      <c r="ULZ71" s="11"/>
      <c r="UMA71" s="11"/>
      <c r="UMB71" s="11"/>
      <c r="UMC71" s="11"/>
      <c r="UMD71" s="11"/>
      <c r="UME71" s="11"/>
      <c r="UMF71" s="11"/>
      <c r="UMG71" s="11"/>
      <c r="UMH71" s="11"/>
      <c r="UMI71" s="11"/>
      <c r="UMJ71" s="11"/>
      <c r="UMK71" s="11"/>
      <c r="UML71" s="11"/>
      <c r="UMM71" s="11"/>
      <c r="UMN71" s="11"/>
      <c r="UMO71" s="11"/>
      <c r="UMP71" s="11"/>
      <c r="UMQ71" s="11"/>
      <c r="UMR71" s="11"/>
      <c r="UMS71" s="11"/>
      <c r="UMT71" s="11"/>
      <c r="UMU71" s="11"/>
      <c r="UMV71" s="11"/>
      <c r="UMW71" s="11"/>
      <c r="UMX71" s="11"/>
      <c r="UMY71" s="11"/>
      <c r="UMZ71" s="11"/>
      <c r="UNA71" s="11"/>
      <c r="UNB71" s="11"/>
      <c r="UNC71" s="11"/>
      <c r="UND71" s="11"/>
      <c r="UNE71" s="11"/>
      <c r="UNF71" s="11"/>
      <c r="UNG71" s="11"/>
      <c r="UNH71" s="11"/>
      <c r="UNI71" s="11"/>
      <c r="UNJ71" s="11"/>
      <c r="UNK71" s="11"/>
      <c r="UNL71" s="11"/>
      <c r="UNM71" s="11"/>
      <c r="UNN71" s="11"/>
      <c r="UNO71" s="11"/>
      <c r="UNP71" s="11"/>
      <c r="UNQ71" s="11"/>
      <c r="UNR71" s="11"/>
      <c r="UNS71" s="11"/>
      <c r="UNT71" s="11"/>
      <c r="UNU71" s="11"/>
      <c r="UNV71" s="11"/>
      <c r="UNW71" s="11"/>
      <c r="UNX71" s="11"/>
      <c r="UNY71" s="11"/>
      <c r="UNZ71" s="11"/>
      <c r="UOA71" s="11"/>
      <c r="UOB71" s="11"/>
      <c r="UOC71" s="11"/>
      <c r="UOD71" s="11"/>
      <c r="UOE71" s="11"/>
      <c r="UOF71" s="11"/>
      <c r="UOG71" s="11"/>
      <c r="UOH71" s="11"/>
      <c r="UOI71" s="11"/>
      <c r="UOJ71" s="11"/>
      <c r="UOK71" s="11"/>
      <c r="UOL71" s="11"/>
      <c r="UOM71" s="11"/>
      <c r="UON71" s="11"/>
      <c r="UOO71" s="11"/>
      <c r="UOP71" s="11"/>
      <c r="UOQ71" s="11"/>
      <c r="UOR71" s="11"/>
      <c r="UOS71" s="11"/>
      <c r="UOT71" s="11"/>
      <c r="UOU71" s="11"/>
      <c r="UOV71" s="11"/>
      <c r="UOW71" s="11"/>
      <c r="UOX71" s="11"/>
      <c r="UOY71" s="11"/>
      <c r="UOZ71" s="11"/>
      <c r="UPA71" s="11"/>
      <c r="UPB71" s="11"/>
      <c r="UPC71" s="11"/>
      <c r="UPD71" s="11"/>
      <c r="UPE71" s="11"/>
      <c r="UPF71" s="11"/>
      <c r="UPG71" s="11"/>
      <c r="UPH71" s="11"/>
      <c r="UPI71" s="11"/>
      <c r="UPJ71" s="11"/>
      <c r="UPK71" s="11"/>
      <c r="UPL71" s="11"/>
      <c r="UPM71" s="11"/>
      <c r="UPN71" s="11"/>
      <c r="UPO71" s="11"/>
      <c r="UPP71" s="11"/>
      <c r="UPQ71" s="11"/>
      <c r="UPR71" s="11"/>
      <c r="UPS71" s="11"/>
      <c r="UPT71" s="11"/>
      <c r="UPU71" s="11"/>
      <c r="UPV71" s="11"/>
      <c r="UPW71" s="11"/>
      <c r="UPX71" s="11"/>
      <c r="UPY71" s="11"/>
      <c r="UPZ71" s="11"/>
      <c r="UQA71" s="11"/>
      <c r="UQB71" s="11"/>
      <c r="UQC71" s="11"/>
      <c r="UQD71" s="11"/>
      <c r="UQE71" s="11"/>
      <c r="UQF71" s="11"/>
      <c r="UQG71" s="11"/>
      <c r="UQH71" s="11"/>
      <c r="UQI71" s="11"/>
      <c r="UQJ71" s="11"/>
      <c r="UQK71" s="11"/>
      <c r="UQL71" s="11"/>
      <c r="UQM71" s="11"/>
      <c r="UQN71" s="11"/>
      <c r="UQO71" s="11"/>
      <c r="UQP71" s="11"/>
      <c r="UQQ71" s="11"/>
      <c r="UQR71" s="11"/>
      <c r="UQS71" s="11"/>
      <c r="UQT71" s="11"/>
      <c r="UQU71" s="11"/>
      <c r="UQV71" s="11"/>
      <c r="UQW71" s="11"/>
      <c r="UQX71" s="11"/>
      <c r="UQY71" s="11"/>
      <c r="UQZ71" s="11"/>
      <c r="URA71" s="11"/>
      <c r="URB71" s="11"/>
      <c r="URC71" s="11"/>
      <c r="URD71" s="11"/>
      <c r="URE71" s="11"/>
      <c r="URF71" s="11"/>
      <c r="URG71" s="11"/>
      <c r="URH71" s="11"/>
      <c r="URI71" s="11"/>
      <c r="URJ71" s="11"/>
      <c r="URK71" s="11"/>
      <c r="URL71" s="11"/>
      <c r="URM71" s="11"/>
      <c r="URN71" s="11"/>
      <c r="URO71" s="11"/>
      <c r="URP71" s="11"/>
      <c r="URQ71" s="11"/>
      <c r="URR71" s="11"/>
      <c r="URS71" s="11"/>
      <c r="URT71" s="11"/>
      <c r="URU71" s="11"/>
      <c r="URV71" s="11"/>
      <c r="URW71" s="11"/>
      <c r="URX71" s="11"/>
      <c r="URY71" s="11"/>
      <c r="URZ71" s="11"/>
      <c r="USA71" s="11"/>
      <c r="USB71" s="11"/>
      <c r="USC71" s="11"/>
      <c r="USD71" s="11"/>
      <c r="USE71" s="11"/>
      <c r="USF71" s="11"/>
      <c r="USG71" s="11"/>
      <c r="USH71" s="11"/>
      <c r="USI71" s="11"/>
      <c r="USJ71" s="11"/>
      <c r="USK71" s="11"/>
      <c r="USL71" s="11"/>
      <c r="USM71" s="11"/>
      <c r="USN71" s="11"/>
      <c r="USO71" s="11"/>
      <c r="USP71" s="11"/>
      <c r="USQ71" s="11"/>
      <c r="USR71" s="11"/>
      <c r="USS71" s="11"/>
      <c r="UST71" s="11"/>
      <c r="USU71" s="11"/>
      <c r="USV71" s="11"/>
      <c r="USW71" s="11"/>
      <c r="USX71" s="11"/>
      <c r="USY71" s="11"/>
      <c r="USZ71" s="11"/>
      <c r="UTA71" s="11"/>
      <c r="UTB71" s="11"/>
      <c r="UTC71" s="11"/>
      <c r="UTD71" s="11"/>
      <c r="UTE71" s="11"/>
      <c r="UTF71" s="11"/>
      <c r="UTG71" s="11"/>
      <c r="UTH71" s="11"/>
      <c r="UTI71" s="11"/>
      <c r="UTJ71" s="11"/>
      <c r="UTK71" s="11"/>
      <c r="UTL71" s="11"/>
      <c r="UTM71" s="11"/>
      <c r="UTN71" s="11"/>
      <c r="UTO71" s="11"/>
      <c r="UTP71" s="11"/>
      <c r="UTQ71" s="11"/>
      <c r="UTR71" s="11"/>
      <c r="UTS71" s="11"/>
      <c r="UTT71" s="11"/>
      <c r="UTU71" s="11"/>
      <c r="UTV71" s="11"/>
      <c r="UTW71" s="11"/>
      <c r="UTX71" s="11"/>
      <c r="UTY71" s="11"/>
      <c r="UTZ71" s="11"/>
      <c r="UUA71" s="11"/>
      <c r="UUB71" s="11"/>
      <c r="UUC71" s="11"/>
      <c r="UUD71" s="11"/>
      <c r="UUE71" s="11"/>
      <c r="UUF71" s="11"/>
      <c r="UUG71" s="11"/>
      <c r="UUH71" s="11"/>
      <c r="UUI71" s="11"/>
      <c r="UUJ71" s="11"/>
      <c r="UUK71" s="11"/>
      <c r="UUL71" s="11"/>
      <c r="UUM71" s="11"/>
      <c r="UUN71" s="11"/>
      <c r="UUO71" s="11"/>
      <c r="UUP71" s="11"/>
      <c r="UUQ71" s="11"/>
      <c r="UUR71" s="11"/>
      <c r="UUS71" s="11"/>
      <c r="UUT71" s="11"/>
      <c r="UUU71" s="11"/>
      <c r="UUV71" s="11"/>
      <c r="UUW71" s="11"/>
      <c r="UUX71" s="11"/>
      <c r="UUY71" s="11"/>
      <c r="UUZ71" s="11"/>
      <c r="UVA71" s="11"/>
      <c r="UVB71" s="11"/>
      <c r="UVC71" s="11"/>
      <c r="UVD71" s="11"/>
      <c r="UVE71" s="11"/>
      <c r="UVF71" s="11"/>
      <c r="UVG71" s="11"/>
      <c r="UVH71" s="11"/>
      <c r="UVI71" s="11"/>
      <c r="UVJ71" s="11"/>
      <c r="UVK71" s="11"/>
      <c r="UVL71" s="11"/>
      <c r="UVM71" s="11"/>
      <c r="UVN71" s="11"/>
      <c r="UVO71" s="11"/>
      <c r="UVP71" s="11"/>
      <c r="UVQ71" s="11"/>
      <c r="UVR71" s="11"/>
      <c r="UVS71" s="11"/>
      <c r="UVT71" s="11"/>
      <c r="UVU71" s="11"/>
      <c r="UVV71" s="11"/>
      <c r="UVW71" s="11"/>
      <c r="UVX71" s="11"/>
      <c r="UVY71" s="11"/>
      <c r="UVZ71" s="11"/>
      <c r="UWA71" s="11"/>
      <c r="UWB71" s="11"/>
      <c r="UWC71" s="11"/>
      <c r="UWD71" s="11"/>
      <c r="UWE71" s="11"/>
      <c r="UWF71" s="11"/>
      <c r="UWG71" s="11"/>
      <c r="UWH71" s="11"/>
      <c r="UWI71" s="11"/>
      <c r="UWJ71" s="11"/>
      <c r="UWK71" s="11"/>
      <c r="UWL71" s="11"/>
      <c r="UWM71" s="11"/>
      <c r="UWN71" s="11"/>
      <c r="UWO71" s="11"/>
      <c r="UWP71" s="11"/>
      <c r="UWQ71" s="11"/>
      <c r="UWR71" s="11"/>
      <c r="UWS71" s="11"/>
      <c r="UWT71" s="11"/>
      <c r="UWU71" s="11"/>
      <c r="UWV71" s="11"/>
      <c r="UWW71" s="11"/>
      <c r="UWX71" s="11"/>
      <c r="UWY71" s="11"/>
      <c r="UWZ71" s="11"/>
      <c r="UXA71" s="11"/>
      <c r="UXB71" s="11"/>
      <c r="UXC71" s="11"/>
      <c r="UXD71" s="11"/>
      <c r="UXE71" s="11"/>
      <c r="UXF71" s="11"/>
      <c r="UXG71" s="11"/>
      <c r="UXH71" s="11"/>
      <c r="UXI71" s="11"/>
      <c r="UXJ71" s="11"/>
      <c r="UXK71" s="11"/>
      <c r="UXL71" s="11"/>
      <c r="UXM71" s="11"/>
      <c r="UXN71" s="11"/>
      <c r="UXO71" s="11"/>
      <c r="UXP71" s="11"/>
      <c r="UXQ71" s="11"/>
      <c r="UXR71" s="11"/>
      <c r="UXS71" s="11"/>
      <c r="UXT71" s="11"/>
      <c r="UXU71" s="11"/>
      <c r="UXV71" s="11"/>
      <c r="UXW71" s="11"/>
      <c r="UXX71" s="11"/>
      <c r="UXY71" s="11"/>
      <c r="UXZ71" s="11"/>
      <c r="UYA71" s="11"/>
      <c r="UYB71" s="11"/>
      <c r="UYC71" s="11"/>
      <c r="UYD71" s="11"/>
      <c r="UYE71" s="11"/>
      <c r="UYF71" s="11"/>
      <c r="UYG71" s="11"/>
      <c r="UYH71" s="11"/>
      <c r="UYI71" s="11"/>
      <c r="UYJ71" s="11"/>
      <c r="UYK71" s="11"/>
      <c r="UYL71" s="11"/>
      <c r="UYM71" s="11"/>
      <c r="UYN71" s="11"/>
      <c r="UYO71" s="11"/>
      <c r="UYP71" s="11"/>
      <c r="UYQ71" s="11"/>
      <c r="UYR71" s="11"/>
      <c r="UYS71" s="11"/>
      <c r="UYT71" s="11"/>
      <c r="UYU71" s="11"/>
      <c r="UYV71" s="11"/>
      <c r="UYW71" s="11"/>
      <c r="UYX71" s="11"/>
      <c r="UYY71" s="11"/>
      <c r="UYZ71" s="11"/>
      <c r="UZA71" s="11"/>
      <c r="UZB71" s="11"/>
      <c r="UZC71" s="11"/>
      <c r="UZD71" s="11"/>
      <c r="UZE71" s="11"/>
      <c r="UZF71" s="11"/>
      <c r="UZG71" s="11"/>
      <c r="UZH71" s="11"/>
      <c r="UZI71" s="11"/>
      <c r="UZJ71" s="11"/>
      <c r="UZK71" s="11"/>
      <c r="UZL71" s="11"/>
      <c r="UZM71" s="11"/>
      <c r="UZN71" s="11"/>
      <c r="UZO71" s="11"/>
      <c r="UZP71" s="11"/>
      <c r="UZQ71" s="11"/>
      <c r="UZR71" s="11"/>
      <c r="UZS71" s="11"/>
      <c r="UZT71" s="11"/>
      <c r="UZU71" s="11"/>
      <c r="UZV71" s="11"/>
      <c r="UZW71" s="11"/>
      <c r="UZX71" s="11"/>
      <c r="UZY71" s="11"/>
      <c r="UZZ71" s="11"/>
      <c r="VAA71" s="11"/>
      <c r="VAB71" s="11"/>
      <c r="VAC71" s="11"/>
      <c r="VAD71" s="11"/>
      <c r="VAE71" s="11"/>
      <c r="VAF71" s="11"/>
      <c r="VAG71" s="11"/>
      <c r="VAH71" s="11"/>
      <c r="VAI71" s="11"/>
      <c r="VAJ71" s="11"/>
      <c r="VAK71" s="11"/>
      <c r="VAL71" s="11"/>
      <c r="VAM71" s="11"/>
      <c r="VAN71" s="11"/>
      <c r="VAO71" s="11"/>
      <c r="VAP71" s="11"/>
      <c r="VAQ71" s="11"/>
      <c r="VAR71" s="11"/>
      <c r="VAS71" s="11"/>
      <c r="VAT71" s="11"/>
      <c r="VAU71" s="11"/>
      <c r="VAV71" s="11"/>
      <c r="VAW71" s="11"/>
      <c r="VAX71" s="11"/>
      <c r="VAY71" s="11"/>
      <c r="VAZ71" s="11"/>
      <c r="VBA71" s="11"/>
      <c r="VBB71" s="11"/>
      <c r="VBC71" s="11"/>
      <c r="VBD71" s="11"/>
      <c r="VBE71" s="11"/>
      <c r="VBF71" s="11"/>
      <c r="VBG71" s="11"/>
      <c r="VBH71" s="11"/>
      <c r="VBI71" s="11"/>
      <c r="VBJ71" s="11"/>
      <c r="VBK71" s="11"/>
      <c r="VBL71" s="11"/>
      <c r="VBM71" s="11"/>
      <c r="VBN71" s="11"/>
      <c r="VBO71" s="11"/>
      <c r="VBP71" s="11"/>
      <c r="VBQ71" s="11"/>
      <c r="VBR71" s="11"/>
      <c r="VBS71" s="11"/>
      <c r="VBT71" s="11"/>
      <c r="VBU71" s="11"/>
      <c r="VBV71" s="11"/>
      <c r="VBW71" s="11"/>
      <c r="VBX71" s="11"/>
      <c r="VBY71" s="11"/>
      <c r="VBZ71" s="11"/>
      <c r="VCA71" s="11"/>
      <c r="VCB71" s="11"/>
      <c r="VCC71" s="11"/>
      <c r="VCD71" s="11"/>
      <c r="VCE71" s="11"/>
      <c r="VCF71" s="11"/>
      <c r="VCG71" s="11"/>
      <c r="VCH71" s="11"/>
      <c r="VCI71" s="11"/>
      <c r="VCJ71" s="11"/>
      <c r="VCK71" s="11"/>
      <c r="VCL71" s="11"/>
      <c r="VCM71" s="11"/>
      <c r="VCN71" s="11"/>
      <c r="VCO71" s="11"/>
      <c r="VCP71" s="11"/>
      <c r="VCQ71" s="11"/>
      <c r="VCR71" s="11"/>
      <c r="VCS71" s="11"/>
      <c r="VCT71" s="11"/>
      <c r="VCU71" s="11"/>
      <c r="VCV71" s="11"/>
      <c r="VCW71" s="11"/>
      <c r="VCX71" s="11"/>
      <c r="VCY71" s="11"/>
      <c r="VCZ71" s="11"/>
      <c r="VDA71" s="11"/>
      <c r="VDB71" s="11"/>
      <c r="VDC71" s="11"/>
      <c r="VDD71" s="11"/>
      <c r="VDE71" s="11"/>
      <c r="VDF71" s="11"/>
      <c r="VDG71" s="11"/>
      <c r="VDH71" s="11"/>
      <c r="VDI71" s="11"/>
      <c r="VDJ71" s="11"/>
      <c r="VDK71" s="11"/>
      <c r="VDL71" s="11"/>
      <c r="VDM71" s="11"/>
      <c r="VDN71" s="11"/>
      <c r="VDO71" s="11"/>
      <c r="VDP71" s="11"/>
      <c r="VDQ71" s="11"/>
      <c r="VDR71" s="11"/>
      <c r="VDS71" s="11"/>
      <c r="VDT71" s="11"/>
      <c r="VDU71" s="11"/>
      <c r="VDV71" s="11"/>
      <c r="VDW71" s="11"/>
      <c r="VDX71" s="11"/>
      <c r="VDY71" s="11"/>
      <c r="VDZ71" s="11"/>
      <c r="VEA71" s="11"/>
      <c r="VEB71" s="11"/>
      <c r="VEC71" s="11"/>
      <c r="VED71" s="11"/>
      <c r="VEE71" s="11"/>
      <c r="VEF71" s="11"/>
      <c r="VEG71" s="11"/>
      <c r="VEH71" s="11"/>
      <c r="VEI71" s="11"/>
      <c r="VEJ71" s="11"/>
      <c r="VEK71" s="11"/>
      <c r="VEL71" s="11"/>
      <c r="VEM71" s="11"/>
      <c r="VEN71" s="11"/>
      <c r="VEO71" s="11"/>
      <c r="VEP71" s="11"/>
      <c r="VEQ71" s="11"/>
      <c r="VER71" s="11"/>
      <c r="VES71" s="11"/>
      <c r="VET71" s="11"/>
      <c r="VEU71" s="11"/>
      <c r="VEV71" s="11"/>
      <c r="VEW71" s="11"/>
      <c r="VEX71" s="11"/>
      <c r="VEY71" s="11"/>
      <c r="VEZ71" s="11"/>
      <c r="VFA71" s="11"/>
      <c r="VFB71" s="11"/>
      <c r="VFC71" s="11"/>
      <c r="VFD71" s="11"/>
      <c r="VFE71" s="11"/>
      <c r="VFF71" s="11"/>
      <c r="VFG71" s="11"/>
      <c r="VFH71" s="11"/>
      <c r="VFI71" s="11"/>
      <c r="VFJ71" s="11"/>
      <c r="VFK71" s="11"/>
      <c r="VFL71" s="11"/>
      <c r="VFM71" s="11"/>
      <c r="VFN71" s="11"/>
      <c r="VFO71" s="11"/>
      <c r="VFP71" s="11"/>
      <c r="VFQ71" s="11"/>
      <c r="VFR71" s="11"/>
      <c r="VFS71" s="11"/>
      <c r="VFT71" s="11"/>
      <c r="VFU71" s="11"/>
      <c r="VFV71" s="11"/>
      <c r="VFW71" s="11"/>
      <c r="VFX71" s="11"/>
      <c r="VFY71" s="11"/>
      <c r="VFZ71" s="11"/>
      <c r="VGA71" s="11"/>
      <c r="VGB71" s="11"/>
      <c r="VGC71" s="11"/>
      <c r="VGD71" s="11"/>
      <c r="VGE71" s="11"/>
      <c r="VGF71" s="11"/>
      <c r="VGG71" s="11"/>
      <c r="VGH71" s="11"/>
      <c r="VGI71" s="11"/>
      <c r="VGJ71" s="11"/>
      <c r="VGK71" s="11"/>
      <c r="VGL71" s="11"/>
      <c r="VGM71" s="11"/>
      <c r="VGN71" s="11"/>
      <c r="VGO71" s="11"/>
      <c r="VGP71" s="11"/>
      <c r="VGQ71" s="11"/>
      <c r="VGR71" s="11"/>
      <c r="VGS71" s="11"/>
      <c r="VGT71" s="11"/>
      <c r="VGU71" s="11"/>
      <c r="VGV71" s="11"/>
      <c r="VGW71" s="11"/>
      <c r="VGX71" s="11"/>
      <c r="VGY71" s="11"/>
      <c r="VGZ71" s="11"/>
      <c r="VHA71" s="11"/>
      <c r="VHB71" s="11"/>
      <c r="VHC71" s="11"/>
      <c r="VHD71" s="11"/>
      <c r="VHE71" s="11"/>
      <c r="VHF71" s="11"/>
      <c r="VHG71" s="11"/>
      <c r="VHH71" s="11"/>
      <c r="VHI71" s="11"/>
      <c r="VHJ71" s="11"/>
      <c r="VHK71" s="11"/>
      <c r="VHL71" s="11"/>
      <c r="VHM71" s="11"/>
      <c r="VHN71" s="11"/>
      <c r="VHO71" s="11"/>
      <c r="VHP71" s="11"/>
      <c r="VHQ71" s="11"/>
      <c r="VHR71" s="11"/>
      <c r="VHS71" s="11"/>
      <c r="VHT71" s="11"/>
      <c r="VHU71" s="11"/>
      <c r="VHV71" s="11"/>
      <c r="VHW71" s="11"/>
      <c r="VHX71" s="11"/>
      <c r="VHY71" s="11"/>
      <c r="VHZ71" s="11"/>
      <c r="VIA71" s="11"/>
      <c r="VIB71" s="11"/>
      <c r="VIC71" s="11"/>
      <c r="VID71" s="11"/>
      <c r="VIE71" s="11"/>
      <c r="VIF71" s="11"/>
      <c r="VIG71" s="11"/>
      <c r="VIH71" s="11"/>
      <c r="VII71" s="11"/>
      <c r="VIJ71" s="11"/>
      <c r="VIK71" s="11"/>
      <c r="VIL71" s="11"/>
      <c r="VIM71" s="11"/>
      <c r="VIN71" s="11"/>
      <c r="VIO71" s="11"/>
      <c r="VIP71" s="11"/>
      <c r="VIQ71" s="11"/>
      <c r="VIR71" s="11"/>
      <c r="VIS71" s="11"/>
      <c r="VIT71" s="11"/>
      <c r="VIU71" s="11"/>
      <c r="VIV71" s="11"/>
      <c r="VIW71" s="11"/>
      <c r="VIX71" s="11"/>
      <c r="VIY71" s="11"/>
      <c r="VIZ71" s="11"/>
      <c r="VJA71" s="11"/>
      <c r="VJB71" s="11"/>
      <c r="VJC71" s="11"/>
      <c r="VJD71" s="11"/>
      <c r="VJE71" s="11"/>
      <c r="VJF71" s="11"/>
      <c r="VJG71" s="11"/>
      <c r="VJH71" s="11"/>
      <c r="VJI71" s="11"/>
      <c r="VJJ71" s="11"/>
      <c r="VJK71" s="11"/>
      <c r="VJL71" s="11"/>
      <c r="VJM71" s="11"/>
      <c r="VJN71" s="11"/>
      <c r="VJO71" s="11"/>
      <c r="VJP71" s="11"/>
      <c r="VJQ71" s="11"/>
      <c r="VJR71" s="11"/>
      <c r="VJS71" s="11"/>
      <c r="VJT71" s="11"/>
      <c r="VJU71" s="11"/>
      <c r="VJV71" s="11"/>
      <c r="VJW71" s="11"/>
      <c r="VJX71" s="11"/>
      <c r="VJY71" s="11"/>
      <c r="VJZ71" s="11"/>
      <c r="VKA71" s="11"/>
      <c r="VKB71" s="11"/>
      <c r="VKC71" s="11"/>
      <c r="VKD71" s="11"/>
      <c r="VKE71" s="11"/>
      <c r="VKF71" s="11"/>
      <c r="VKG71" s="11"/>
      <c r="VKH71" s="11"/>
      <c r="VKI71" s="11"/>
      <c r="VKJ71" s="11"/>
      <c r="VKK71" s="11"/>
      <c r="VKL71" s="11"/>
      <c r="VKM71" s="11"/>
      <c r="VKN71" s="11"/>
      <c r="VKO71" s="11"/>
      <c r="VKP71" s="11"/>
      <c r="VKQ71" s="11"/>
      <c r="VKR71" s="11"/>
      <c r="VKS71" s="11"/>
      <c r="VKT71" s="11"/>
      <c r="VKU71" s="11"/>
      <c r="VKV71" s="11"/>
      <c r="VKW71" s="11"/>
      <c r="VKX71" s="11"/>
      <c r="VKY71" s="11"/>
      <c r="VKZ71" s="11"/>
      <c r="VLA71" s="11"/>
      <c r="VLB71" s="11"/>
      <c r="VLC71" s="11"/>
      <c r="VLD71" s="11"/>
      <c r="VLE71" s="11"/>
      <c r="VLF71" s="11"/>
      <c r="VLG71" s="11"/>
      <c r="VLH71" s="11"/>
      <c r="VLI71" s="11"/>
      <c r="VLJ71" s="11"/>
      <c r="VLK71" s="11"/>
      <c r="VLL71" s="11"/>
      <c r="VLM71" s="11"/>
      <c r="VLN71" s="11"/>
      <c r="VLO71" s="11"/>
      <c r="VLP71" s="11"/>
      <c r="VLQ71" s="11"/>
      <c r="VLR71" s="11"/>
      <c r="VLS71" s="11"/>
      <c r="VLT71" s="11"/>
      <c r="VLU71" s="11"/>
      <c r="VLV71" s="11"/>
      <c r="VLW71" s="11"/>
      <c r="VLX71" s="11"/>
      <c r="VLY71" s="11"/>
      <c r="VLZ71" s="11"/>
      <c r="VMA71" s="11"/>
      <c r="VMB71" s="11"/>
      <c r="VMC71" s="11"/>
      <c r="VMD71" s="11"/>
      <c r="VME71" s="11"/>
      <c r="VMF71" s="11"/>
      <c r="VMG71" s="11"/>
      <c r="VMH71" s="11"/>
      <c r="VMI71" s="11"/>
      <c r="VMJ71" s="11"/>
      <c r="VMK71" s="11"/>
      <c r="VML71" s="11"/>
      <c r="VMM71" s="11"/>
      <c r="VMN71" s="11"/>
      <c r="VMO71" s="11"/>
      <c r="VMP71" s="11"/>
      <c r="VMQ71" s="11"/>
      <c r="VMR71" s="11"/>
      <c r="VMS71" s="11"/>
      <c r="VMT71" s="11"/>
      <c r="VMU71" s="11"/>
      <c r="VMV71" s="11"/>
      <c r="VMW71" s="11"/>
      <c r="VMX71" s="11"/>
      <c r="VMY71" s="11"/>
      <c r="VMZ71" s="11"/>
      <c r="VNA71" s="11"/>
      <c r="VNB71" s="11"/>
      <c r="VNC71" s="11"/>
      <c r="VND71" s="11"/>
      <c r="VNE71" s="11"/>
      <c r="VNF71" s="11"/>
      <c r="VNG71" s="11"/>
      <c r="VNH71" s="11"/>
      <c r="VNI71" s="11"/>
      <c r="VNJ71" s="11"/>
      <c r="VNK71" s="11"/>
      <c r="VNL71" s="11"/>
      <c r="VNM71" s="11"/>
      <c r="VNN71" s="11"/>
      <c r="VNO71" s="11"/>
      <c r="VNP71" s="11"/>
      <c r="VNQ71" s="11"/>
      <c r="VNR71" s="11"/>
      <c r="VNS71" s="11"/>
      <c r="VNT71" s="11"/>
      <c r="VNU71" s="11"/>
      <c r="VNV71" s="11"/>
      <c r="VNW71" s="11"/>
      <c r="VNX71" s="11"/>
      <c r="VNY71" s="11"/>
      <c r="VNZ71" s="11"/>
      <c r="VOA71" s="11"/>
      <c r="VOB71" s="11"/>
      <c r="VOC71" s="11"/>
      <c r="VOD71" s="11"/>
      <c r="VOE71" s="11"/>
      <c r="VOF71" s="11"/>
      <c r="VOG71" s="11"/>
      <c r="VOH71" s="11"/>
      <c r="VOI71" s="11"/>
      <c r="VOJ71" s="11"/>
      <c r="VOK71" s="11"/>
      <c r="VOL71" s="11"/>
      <c r="VOM71" s="11"/>
      <c r="VON71" s="11"/>
      <c r="VOO71" s="11"/>
      <c r="VOP71" s="11"/>
      <c r="VOQ71" s="11"/>
      <c r="VOR71" s="11"/>
      <c r="VOS71" s="11"/>
      <c r="VOT71" s="11"/>
      <c r="VOU71" s="11"/>
      <c r="VOV71" s="11"/>
      <c r="VOW71" s="11"/>
      <c r="VOX71" s="11"/>
      <c r="VOY71" s="11"/>
      <c r="VOZ71" s="11"/>
      <c r="VPA71" s="11"/>
      <c r="VPB71" s="11"/>
      <c r="VPC71" s="11"/>
      <c r="VPD71" s="11"/>
      <c r="VPE71" s="11"/>
      <c r="VPF71" s="11"/>
      <c r="VPG71" s="11"/>
      <c r="VPH71" s="11"/>
      <c r="VPI71" s="11"/>
      <c r="VPJ71" s="11"/>
      <c r="VPK71" s="11"/>
      <c r="VPL71" s="11"/>
      <c r="VPM71" s="11"/>
      <c r="VPN71" s="11"/>
      <c r="VPO71" s="11"/>
      <c r="VPP71" s="11"/>
      <c r="VPQ71" s="11"/>
      <c r="VPR71" s="11"/>
      <c r="VPS71" s="11"/>
      <c r="VPT71" s="11"/>
      <c r="VPU71" s="11"/>
      <c r="VPV71" s="11"/>
      <c r="VPW71" s="11"/>
      <c r="VPX71" s="11"/>
      <c r="VPY71" s="11"/>
      <c r="VPZ71" s="11"/>
      <c r="VQA71" s="11"/>
      <c r="VQB71" s="11"/>
      <c r="VQC71" s="11"/>
      <c r="VQD71" s="11"/>
      <c r="VQE71" s="11"/>
      <c r="VQF71" s="11"/>
      <c r="VQG71" s="11"/>
      <c r="VQH71" s="11"/>
      <c r="VQI71" s="11"/>
      <c r="VQJ71" s="11"/>
      <c r="VQK71" s="11"/>
      <c r="VQL71" s="11"/>
      <c r="VQM71" s="11"/>
      <c r="VQN71" s="11"/>
      <c r="VQO71" s="11"/>
      <c r="VQP71" s="11"/>
      <c r="VQQ71" s="11"/>
      <c r="VQR71" s="11"/>
      <c r="VQS71" s="11"/>
      <c r="VQT71" s="11"/>
      <c r="VQU71" s="11"/>
      <c r="VQV71" s="11"/>
      <c r="VQW71" s="11"/>
      <c r="VQX71" s="11"/>
      <c r="VQY71" s="11"/>
      <c r="VQZ71" s="11"/>
      <c r="VRA71" s="11"/>
      <c r="VRB71" s="11"/>
      <c r="VRC71" s="11"/>
      <c r="VRD71" s="11"/>
      <c r="VRE71" s="11"/>
      <c r="VRF71" s="11"/>
      <c r="VRG71" s="11"/>
      <c r="VRH71" s="11"/>
      <c r="VRI71" s="11"/>
      <c r="VRJ71" s="11"/>
      <c r="VRK71" s="11"/>
      <c r="VRL71" s="11"/>
      <c r="VRM71" s="11"/>
      <c r="VRN71" s="11"/>
      <c r="VRO71" s="11"/>
      <c r="VRP71" s="11"/>
      <c r="VRQ71" s="11"/>
      <c r="VRR71" s="11"/>
      <c r="VRS71" s="11"/>
      <c r="VRT71" s="11"/>
      <c r="VRU71" s="11"/>
      <c r="VRV71" s="11"/>
      <c r="VRW71" s="11"/>
      <c r="VRX71" s="11"/>
      <c r="VRY71" s="11"/>
      <c r="VRZ71" s="11"/>
      <c r="VSA71" s="11"/>
      <c r="VSB71" s="11"/>
      <c r="VSC71" s="11"/>
      <c r="VSD71" s="11"/>
      <c r="VSE71" s="11"/>
      <c r="VSF71" s="11"/>
      <c r="VSG71" s="11"/>
      <c r="VSH71" s="11"/>
      <c r="VSI71" s="11"/>
      <c r="VSJ71" s="11"/>
      <c r="VSK71" s="11"/>
      <c r="VSL71" s="11"/>
      <c r="VSM71" s="11"/>
      <c r="VSN71" s="11"/>
      <c r="VSO71" s="11"/>
      <c r="VSP71" s="11"/>
      <c r="VSQ71" s="11"/>
      <c r="VSR71" s="11"/>
      <c r="VSS71" s="11"/>
      <c r="VST71" s="11"/>
      <c r="VSU71" s="11"/>
      <c r="VSV71" s="11"/>
      <c r="VSW71" s="11"/>
      <c r="VSX71" s="11"/>
      <c r="VSY71" s="11"/>
      <c r="VSZ71" s="11"/>
      <c r="VTA71" s="11"/>
      <c r="VTB71" s="11"/>
      <c r="VTC71" s="11"/>
      <c r="VTD71" s="11"/>
      <c r="VTE71" s="11"/>
      <c r="VTF71" s="11"/>
      <c r="VTG71" s="11"/>
      <c r="VTH71" s="11"/>
      <c r="VTI71" s="11"/>
      <c r="VTJ71" s="11"/>
      <c r="VTK71" s="11"/>
      <c r="VTL71" s="11"/>
      <c r="VTM71" s="11"/>
      <c r="VTN71" s="11"/>
      <c r="VTO71" s="11"/>
      <c r="VTP71" s="11"/>
      <c r="VTQ71" s="11"/>
      <c r="VTR71" s="11"/>
      <c r="VTS71" s="11"/>
      <c r="VTT71" s="11"/>
      <c r="VTU71" s="11"/>
      <c r="VTV71" s="11"/>
      <c r="VTW71" s="11"/>
      <c r="VTX71" s="11"/>
      <c r="VTY71" s="11"/>
      <c r="VTZ71" s="11"/>
      <c r="VUA71" s="11"/>
      <c r="VUB71" s="11"/>
      <c r="VUC71" s="11"/>
      <c r="VUD71" s="11"/>
      <c r="VUE71" s="11"/>
      <c r="VUF71" s="11"/>
      <c r="VUG71" s="11"/>
      <c r="VUH71" s="11"/>
      <c r="VUI71" s="11"/>
      <c r="VUJ71" s="11"/>
      <c r="VUK71" s="11"/>
      <c r="VUL71" s="11"/>
      <c r="VUM71" s="11"/>
      <c r="VUN71" s="11"/>
      <c r="VUO71" s="11"/>
      <c r="VUP71" s="11"/>
      <c r="VUQ71" s="11"/>
      <c r="VUR71" s="11"/>
      <c r="VUS71" s="11"/>
      <c r="VUT71" s="11"/>
      <c r="VUU71" s="11"/>
      <c r="VUV71" s="11"/>
      <c r="VUW71" s="11"/>
      <c r="VUX71" s="11"/>
      <c r="VUY71" s="11"/>
      <c r="VUZ71" s="11"/>
      <c r="VVA71" s="11"/>
      <c r="VVB71" s="11"/>
      <c r="VVC71" s="11"/>
      <c r="VVD71" s="11"/>
      <c r="VVE71" s="11"/>
      <c r="VVF71" s="11"/>
      <c r="VVG71" s="11"/>
      <c r="VVH71" s="11"/>
      <c r="VVI71" s="11"/>
      <c r="VVJ71" s="11"/>
      <c r="VVK71" s="11"/>
      <c r="VVL71" s="11"/>
      <c r="VVM71" s="11"/>
      <c r="VVN71" s="11"/>
      <c r="VVO71" s="11"/>
      <c r="VVP71" s="11"/>
      <c r="VVQ71" s="11"/>
      <c r="VVR71" s="11"/>
      <c r="VVS71" s="11"/>
      <c r="VVT71" s="11"/>
      <c r="VVU71" s="11"/>
      <c r="VVV71" s="11"/>
      <c r="VVW71" s="11"/>
      <c r="VVX71" s="11"/>
      <c r="VVY71" s="11"/>
      <c r="VVZ71" s="11"/>
      <c r="VWA71" s="11"/>
      <c r="VWB71" s="11"/>
      <c r="VWC71" s="11"/>
      <c r="VWD71" s="11"/>
      <c r="VWE71" s="11"/>
      <c r="VWF71" s="11"/>
      <c r="VWG71" s="11"/>
      <c r="VWH71" s="11"/>
      <c r="VWI71" s="11"/>
      <c r="VWJ71" s="11"/>
      <c r="VWK71" s="11"/>
      <c r="VWL71" s="11"/>
      <c r="VWM71" s="11"/>
      <c r="VWN71" s="11"/>
      <c r="VWO71" s="11"/>
      <c r="VWP71" s="11"/>
      <c r="VWQ71" s="11"/>
      <c r="VWR71" s="11"/>
      <c r="VWS71" s="11"/>
      <c r="VWT71" s="11"/>
      <c r="VWU71" s="11"/>
      <c r="VWV71" s="11"/>
      <c r="VWW71" s="11"/>
      <c r="VWX71" s="11"/>
      <c r="VWY71" s="11"/>
      <c r="VWZ71" s="11"/>
      <c r="VXA71" s="11"/>
      <c r="VXB71" s="11"/>
      <c r="VXC71" s="11"/>
      <c r="VXD71" s="11"/>
      <c r="VXE71" s="11"/>
      <c r="VXF71" s="11"/>
      <c r="VXG71" s="11"/>
      <c r="VXH71" s="11"/>
      <c r="VXI71" s="11"/>
      <c r="VXJ71" s="11"/>
      <c r="VXK71" s="11"/>
      <c r="VXL71" s="11"/>
      <c r="VXM71" s="11"/>
      <c r="VXN71" s="11"/>
      <c r="VXO71" s="11"/>
      <c r="VXP71" s="11"/>
      <c r="VXQ71" s="11"/>
      <c r="VXR71" s="11"/>
      <c r="VXS71" s="11"/>
      <c r="VXT71" s="11"/>
      <c r="VXU71" s="11"/>
      <c r="VXV71" s="11"/>
      <c r="VXW71" s="11"/>
      <c r="VXX71" s="11"/>
      <c r="VXY71" s="11"/>
      <c r="VXZ71" s="11"/>
      <c r="VYA71" s="11"/>
      <c r="VYB71" s="11"/>
      <c r="VYC71" s="11"/>
      <c r="VYD71" s="11"/>
      <c r="VYE71" s="11"/>
      <c r="VYF71" s="11"/>
      <c r="VYG71" s="11"/>
      <c r="VYH71" s="11"/>
      <c r="VYI71" s="11"/>
      <c r="VYJ71" s="11"/>
      <c r="VYK71" s="11"/>
      <c r="VYL71" s="11"/>
      <c r="VYM71" s="11"/>
      <c r="VYN71" s="11"/>
      <c r="VYO71" s="11"/>
      <c r="VYP71" s="11"/>
      <c r="VYQ71" s="11"/>
      <c r="VYR71" s="11"/>
      <c r="VYS71" s="11"/>
      <c r="VYT71" s="11"/>
      <c r="VYU71" s="11"/>
      <c r="VYV71" s="11"/>
      <c r="VYW71" s="11"/>
      <c r="VYX71" s="11"/>
      <c r="VYY71" s="11"/>
      <c r="VYZ71" s="11"/>
      <c r="VZA71" s="11"/>
      <c r="VZB71" s="11"/>
      <c r="VZC71" s="11"/>
      <c r="VZD71" s="11"/>
      <c r="VZE71" s="11"/>
      <c r="VZF71" s="11"/>
      <c r="VZG71" s="11"/>
      <c r="VZH71" s="11"/>
      <c r="VZI71" s="11"/>
      <c r="VZJ71" s="11"/>
      <c r="VZK71" s="11"/>
      <c r="VZL71" s="11"/>
      <c r="VZM71" s="11"/>
      <c r="VZN71" s="11"/>
      <c r="VZO71" s="11"/>
      <c r="VZP71" s="11"/>
      <c r="VZQ71" s="11"/>
      <c r="VZR71" s="11"/>
      <c r="VZS71" s="11"/>
      <c r="VZT71" s="11"/>
      <c r="VZU71" s="11"/>
      <c r="VZV71" s="11"/>
      <c r="VZW71" s="11"/>
      <c r="VZX71" s="11"/>
      <c r="VZY71" s="11"/>
      <c r="VZZ71" s="11"/>
      <c r="WAA71" s="11"/>
      <c r="WAB71" s="11"/>
      <c r="WAC71" s="11"/>
      <c r="WAD71" s="11"/>
      <c r="WAE71" s="11"/>
      <c r="WAF71" s="11"/>
      <c r="WAG71" s="11"/>
      <c r="WAH71" s="11"/>
      <c r="WAI71" s="11"/>
      <c r="WAJ71" s="11"/>
      <c r="WAK71" s="11"/>
      <c r="WAL71" s="11"/>
      <c r="WAM71" s="11"/>
      <c r="WAN71" s="11"/>
      <c r="WAO71" s="11"/>
      <c r="WAP71" s="11"/>
      <c r="WAQ71" s="11"/>
      <c r="WAR71" s="11"/>
      <c r="WAS71" s="11"/>
      <c r="WAT71" s="11"/>
      <c r="WAU71" s="11"/>
      <c r="WAV71" s="11"/>
      <c r="WAW71" s="11"/>
      <c r="WAX71" s="11"/>
      <c r="WAY71" s="11"/>
      <c r="WAZ71" s="11"/>
      <c r="WBA71" s="11"/>
      <c r="WBB71" s="11"/>
      <c r="WBC71" s="11"/>
      <c r="WBD71" s="11"/>
      <c r="WBE71" s="11"/>
      <c r="WBF71" s="11"/>
      <c r="WBG71" s="11"/>
      <c r="WBH71" s="11"/>
      <c r="WBI71" s="11"/>
      <c r="WBJ71" s="11"/>
      <c r="WBK71" s="11"/>
      <c r="WBL71" s="11"/>
      <c r="WBM71" s="11"/>
      <c r="WBN71" s="11"/>
      <c r="WBO71" s="11"/>
      <c r="WBP71" s="11"/>
      <c r="WBQ71" s="11"/>
      <c r="WBR71" s="11"/>
      <c r="WBS71" s="11"/>
      <c r="WBT71" s="11"/>
      <c r="WBU71" s="11"/>
      <c r="WBV71" s="11"/>
      <c r="WBW71" s="11"/>
      <c r="WBX71" s="11"/>
      <c r="WBY71" s="11"/>
      <c r="WBZ71" s="11"/>
      <c r="WCA71" s="11"/>
      <c r="WCB71" s="11"/>
      <c r="WCC71" s="11"/>
      <c r="WCD71" s="11"/>
      <c r="WCE71" s="11"/>
      <c r="WCF71" s="11"/>
      <c r="WCG71" s="11"/>
      <c r="WCH71" s="11"/>
      <c r="WCI71" s="11"/>
      <c r="WCJ71" s="11"/>
      <c r="WCK71" s="11"/>
      <c r="WCL71" s="11"/>
      <c r="WCM71" s="11"/>
      <c r="WCN71" s="11"/>
      <c r="WCO71" s="11"/>
      <c r="WCP71" s="11"/>
      <c r="WCQ71" s="11"/>
      <c r="WCR71" s="11"/>
      <c r="WCS71" s="11"/>
      <c r="WCT71" s="11"/>
      <c r="WCU71" s="11"/>
      <c r="WCV71" s="11"/>
      <c r="WCW71" s="11"/>
      <c r="WCX71" s="11"/>
      <c r="WCY71" s="11"/>
      <c r="WCZ71" s="11"/>
      <c r="WDA71" s="11"/>
      <c r="WDB71" s="11"/>
      <c r="WDC71" s="11"/>
      <c r="WDD71" s="11"/>
      <c r="WDE71" s="11"/>
      <c r="WDF71" s="11"/>
      <c r="WDG71" s="11"/>
      <c r="WDH71" s="11"/>
      <c r="WDI71" s="11"/>
      <c r="WDJ71" s="11"/>
      <c r="WDK71" s="11"/>
      <c r="WDL71" s="11"/>
      <c r="WDM71" s="11"/>
      <c r="WDN71" s="11"/>
      <c r="WDO71" s="11"/>
      <c r="WDP71" s="11"/>
      <c r="WDQ71" s="11"/>
      <c r="WDR71" s="11"/>
      <c r="WDS71" s="11"/>
      <c r="WDT71" s="11"/>
      <c r="WDU71" s="11"/>
      <c r="WDV71" s="11"/>
      <c r="WDW71" s="11"/>
      <c r="WDX71" s="11"/>
      <c r="WDY71" s="11"/>
      <c r="WDZ71" s="11"/>
      <c r="WEA71" s="11"/>
      <c r="WEB71" s="11"/>
      <c r="WEC71" s="11"/>
      <c r="WED71" s="11"/>
      <c r="WEE71" s="11"/>
      <c r="WEF71" s="11"/>
      <c r="WEG71" s="11"/>
      <c r="WEH71" s="11"/>
      <c r="WEI71" s="11"/>
      <c r="WEJ71" s="11"/>
      <c r="WEK71" s="11"/>
      <c r="WEL71" s="11"/>
      <c r="WEM71" s="11"/>
      <c r="WEN71" s="11"/>
      <c r="WEO71" s="11"/>
      <c r="WEP71" s="11"/>
      <c r="WEQ71" s="11"/>
      <c r="WER71" s="11"/>
      <c r="WES71" s="11"/>
      <c r="WET71" s="11"/>
      <c r="WEU71" s="11"/>
      <c r="WEV71" s="11"/>
      <c r="WEW71" s="11"/>
      <c r="WEX71" s="11"/>
      <c r="WEY71" s="11"/>
      <c r="WEZ71" s="11"/>
      <c r="WFA71" s="11"/>
      <c r="WFB71" s="11"/>
      <c r="WFC71" s="11"/>
      <c r="WFD71" s="11"/>
      <c r="WFE71" s="11"/>
      <c r="WFF71" s="11"/>
      <c r="WFG71" s="11"/>
      <c r="WFH71" s="11"/>
      <c r="WFI71" s="11"/>
      <c r="WFJ71" s="11"/>
      <c r="WFK71" s="11"/>
      <c r="WFL71" s="11"/>
      <c r="WFM71" s="11"/>
      <c r="WFN71" s="11"/>
      <c r="WFO71" s="11"/>
      <c r="WFP71" s="11"/>
      <c r="WFQ71" s="11"/>
      <c r="WFR71" s="11"/>
      <c r="WFS71" s="11"/>
      <c r="WFT71" s="11"/>
      <c r="WFU71" s="11"/>
      <c r="WFV71" s="11"/>
      <c r="WFW71" s="11"/>
      <c r="WFX71" s="11"/>
      <c r="WFY71" s="11"/>
      <c r="WFZ71" s="11"/>
      <c r="WGA71" s="11"/>
      <c r="WGB71" s="11"/>
      <c r="WGC71" s="11"/>
      <c r="WGD71" s="11"/>
      <c r="WGE71" s="11"/>
      <c r="WGF71" s="11"/>
      <c r="WGG71" s="11"/>
      <c r="WGH71" s="11"/>
      <c r="WGI71" s="11"/>
      <c r="WGJ71" s="11"/>
      <c r="WGK71" s="11"/>
      <c r="WGL71" s="11"/>
      <c r="WGM71" s="11"/>
      <c r="WGN71" s="11"/>
      <c r="WGO71" s="11"/>
      <c r="WGP71" s="11"/>
      <c r="WGQ71" s="11"/>
      <c r="WGR71" s="11"/>
      <c r="WGS71" s="11"/>
      <c r="WGT71" s="11"/>
      <c r="WGU71" s="11"/>
      <c r="WGV71" s="11"/>
      <c r="WGW71" s="11"/>
      <c r="WGX71" s="11"/>
      <c r="WGY71" s="11"/>
      <c r="WGZ71" s="11"/>
      <c r="WHA71" s="11"/>
      <c r="WHB71" s="11"/>
      <c r="WHC71" s="11"/>
      <c r="WHD71" s="11"/>
      <c r="WHE71" s="11"/>
      <c r="WHF71" s="11"/>
      <c r="WHG71" s="11"/>
      <c r="WHH71" s="11"/>
      <c r="WHI71" s="11"/>
      <c r="WHJ71" s="11"/>
      <c r="WHK71" s="11"/>
      <c r="WHL71" s="11"/>
      <c r="WHM71" s="11"/>
      <c r="WHN71" s="11"/>
      <c r="WHO71" s="11"/>
      <c r="WHP71" s="11"/>
      <c r="WHQ71" s="11"/>
      <c r="WHR71" s="11"/>
      <c r="WHS71" s="11"/>
      <c r="WHT71" s="11"/>
      <c r="WHU71" s="11"/>
      <c r="WHV71" s="11"/>
      <c r="WHW71" s="11"/>
      <c r="WHX71" s="11"/>
      <c r="WHY71" s="11"/>
      <c r="WHZ71" s="11"/>
      <c r="WIA71" s="11"/>
      <c r="WIB71" s="11"/>
      <c r="WIC71" s="11"/>
      <c r="WID71" s="11"/>
      <c r="WIE71" s="11"/>
      <c r="WIF71" s="11"/>
      <c r="WIG71" s="11"/>
      <c r="WIH71" s="11"/>
      <c r="WII71" s="11"/>
      <c r="WIJ71" s="11"/>
      <c r="WIK71" s="11"/>
      <c r="WIL71" s="11"/>
      <c r="WIM71" s="11"/>
      <c r="WIN71" s="11"/>
      <c r="WIO71" s="11"/>
      <c r="WIP71" s="11"/>
      <c r="WIQ71" s="11"/>
      <c r="WIR71" s="11"/>
      <c r="WIS71" s="11"/>
      <c r="WIT71" s="11"/>
      <c r="WIU71" s="11"/>
      <c r="WIV71" s="11"/>
      <c r="WIW71" s="11"/>
      <c r="WIX71" s="11"/>
      <c r="WIY71" s="11"/>
      <c r="WIZ71" s="11"/>
      <c r="WJA71" s="11"/>
      <c r="WJB71" s="11"/>
      <c r="WJC71" s="11"/>
      <c r="WJD71" s="11"/>
      <c r="WJE71" s="11"/>
      <c r="WJF71" s="11"/>
      <c r="WJG71" s="11"/>
      <c r="WJH71" s="11"/>
      <c r="WJI71" s="11"/>
      <c r="WJJ71" s="11"/>
      <c r="WJK71" s="11"/>
      <c r="WJL71" s="11"/>
      <c r="WJM71" s="11"/>
      <c r="WJN71" s="11"/>
      <c r="WJO71" s="11"/>
      <c r="WJP71" s="11"/>
      <c r="WJQ71" s="11"/>
      <c r="WJR71" s="11"/>
      <c r="WJS71" s="11"/>
      <c r="WJT71" s="11"/>
      <c r="WJU71" s="11"/>
      <c r="WJV71" s="11"/>
      <c r="WJW71" s="11"/>
      <c r="WJX71" s="11"/>
      <c r="WJY71" s="11"/>
      <c r="WJZ71" s="11"/>
      <c r="WKA71" s="11"/>
      <c r="WKB71" s="11"/>
      <c r="WKC71" s="11"/>
      <c r="WKD71" s="11"/>
      <c r="WKE71" s="11"/>
      <c r="WKF71" s="11"/>
      <c r="WKG71" s="11"/>
      <c r="WKH71" s="11"/>
      <c r="WKI71" s="11"/>
      <c r="WKJ71" s="11"/>
      <c r="WKK71" s="11"/>
      <c r="WKL71" s="11"/>
      <c r="WKM71" s="11"/>
      <c r="WKN71" s="11"/>
      <c r="WKO71" s="11"/>
      <c r="WKP71" s="11"/>
      <c r="WKQ71" s="11"/>
      <c r="WKR71" s="11"/>
      <c r="WKS71" s="11"/>
      <c r="WKT71" s="11"/>
      <c r="WKU71" s="11"/>
      <c r="WKV71" s="11"/>
      <c r="WKW71" s="11"/>
      <c r="WKX71" s="11"/>
      <c r="WKY71" s="11"/>
      <c r="WKZ71" s="11"/>
      <c r="WLA71" s="11"/>
      <c r="WLB71" s="11"/>
      <c r="WLC71" s="11"/>
      <c r="WLD71" s="11"/>
      <c r="WLE71" s="11"/>
      <c r="WLF71" s="11"/>
      <c r="WLG71" s="11"/>
      <c r="WLH71" s="11"/>
      <c r="WLI71" s="11"/>
      <c r="WLJ71" s="11"/>
      <c r="WLK71" s="11"/>
      <c r="WLL71" s="11"/>
      <c r="WLM71" s="11"/>
      <c r="WLN71" s="11"/>
      <c r="WLO71" s="11"/>
      <c r="WLP71" s="11"/>
      <c r="WLQ71" s="11"/>
      <c r="WLR71" s="11"/>
      <c r="WLS71" s="11"/>
      <c r="WLT71" s="11"/>
      <c r="WLU71" s="11"/>
      <c r="WLV71" s="11"/>
      <c r="WLW71" s="11"/>
      <c r="WLX71" s="11"/>
      <c r="WLY71" s="11"/>
      <c r="WLZ71" s="11"/>
      <c r="WMA71" s="11"/>
      <c r="WMB71" s="11"/>
      <c r="WMC71" s="11"/>
      <c r="WMD71" s="11"/>
      <c r="WME71" s="11"/>
      <c r="WMF71" s="11"/>
      <c r="WMG71" s="11"/>
      <c r="WMH71" s="11"/>
      <c r="WMI71" s="11"/>
      <c r="WMJ71" s="11"/>
      <c r="WMK71" s="11"/>
      <c r="WML71" s="11"/>
      <c r="WMM71" s="11"/>
      <c r="WMN71" s="11"/>
      <c r="WMO71" s="11"/>
      <c r="WMP71" s="11"/>
      <c r="WMQ71" s="11"/>
      <c r="WMR71" s="11"/>
      <c r="WMS71" s="11"/>
      <c r="WMT71" s="11"/>
      <c r="WMU71" s="11"/>
      <c r="WMV71" s="11"/>
      <c r="WMW71" s="11"/>
      <c r="WMX71" s="11"/>
      <c r="WMY71" s="11"/>
      <c r="WMZ71" s="11"/>
      <c r="WNA71" s="11"/>
      <c r="WNB71" s="11"/>
      <c r="WNC71" s="11"/>
      <c r="WND71" s="11"/>
      <c r="WNE71" s="11"/>
      <c r="WNF71" s="11"/>
      <c r="WNG71" s="11"/>
      <c r="WNH71" s="11"/>
      <c r="WNI71" s="11"/>
      <c r="WNJ71" s="11"/>
      <c r="WNK71" s="11"/>
      <c r="WNL71" s="11"/>
      <c r="WNM71" s="11"/>
      <c r="WNN71" s="11"/>
      <c r="WNO71" s="11"/>
      <c r="WNP71" s="11"/>
      <c r="WNQ71" s="11"/>
      <c r="WNR71" s="11"/>
      <c r="WNS71" s="11"/>
      <c r="WNT71" s="11"/>
      <c r="WNU71" s="11"/>
      <c r="WNV71" s="11"/>
      <c r="WNW71" s="11"/>
      <c r="WNX71" s="11"/>
      <c r="WNY71" s="11"/>
      <c r="WNZ71" s="11"/>
      <c r="WOA71" s="11"/>
      <c r="WOB71" s="11"/>
      <c r="WOC71" s="11"/>
      <c r="WOD71" s="11"/>
      <c r="WOE71" s="11"/>
      <c r="WOF71" s="11"/>
      <c r="WOG71" s="11"/>
      <c r="WOH71" s="11"/>
      <c r="WOI71" s="11"/>
      <c r="WOJ71" s="11"/>
      <c r="WOK71" s="11"/>
      <c r="WOL71" s="11"/>
      <c r="WOM71" s="11"/>
      <c r="WON71" s="11"/>
      <c r="WOO71" s="11"/>
      <c r="WOP71" s="11"/>
      <c r="WOQ71" s="11"/>
      <c r="WOR71" s="11"/>
      <c r="WOS71" s="11"/>
      <c r="WOT71" s="11"/>
      <c r="WOU71" s="11"/>
      <c r="WOV71" s="11"/>
      <c r="WOW71" s="11"/>
      <c r="WOX71" s="11"/>
      <c r="WOY71" s="11"/>
      <c r="WOZ71" s="11"/>
      <c r="WPA71" s="11"/>
      <c r="WPB71" s="11"/>
      <c r="WPC71" s="11"/>
      <c r="WPD71" s="11"/>
      <c r="WPE71" s="11"/>
      <c r="WPF71" s="11"/>
      <c r="WPG71" s="11"/>
      <c r="WPH71" s="11"/>
      <c r="WPI71" s="11"/>
      <c r="WPJ71" s="11"/>
      <c r="WPK71" s="11"/>
      <c r="WPL71" s="11"/>
      <c r="WPM71" s="11"/>
      <c r="WPN71" s="11"/>
      <c r="WPO71" s="11"/>
      <c r="WPP71" s="11"/>
      <c r="WPQ71" s="11"/>
      <c r="WPR71" s="11"/>
      <c r="WPS71" s="11"/>
      <c r="WPT71" s="11"/>
      <c r="WPU71" s="11"/>
      <c r="WPV71" s="11"/>
      <c r="WPW71" s="11"/>
      <c r="WPX71" s="11"/>
      <c r="WPY71" s="11"/>
      <c r="WPZ71" s="11"/>
      <c r="WQA71" s="11"/>
      <c r="WQB71" s="11"/>
      <c r="WQC71" s="11"/>
      <c r="WQD71" s="11"/>
      <c r="WQE71" s="11"/>
      <c r="WQF71" s="11"/>
      <c r="WQG71" s="11"/>
      <c r="WQH71" s="11"/>
      <c r="WQI71" s="11"/>
      <c r="WQJ71" s="11"/>
      <c r="WQK71" s="11"/>
      <c r="WQL71" s="11"/>
      <c r="WQM71" s="11"/>
      <c r="WQN71" s="11"/>
      <c r="WQO71" s="11"/>
      <c r="WQP71" s="11"/>
      <c r="WQQ71" s="11"/>
      <c r="WQR71" s="11"/>
      <c r="WQS71" s="11"/>
      <c r="WQT71" s="11"/>
      <c r="WQU71" s="11"/>
      <c r="WQV71" s="11"/>
      <c r="WQW71" s="11"/>
      <c r="WQX71" s="11"/>
      <c r="WQY71" s="11"/>
      <c r="WQZ71" s="11"/>
      <c r="WRA71" s="11"/>
      <c r="WRB71" s="11"/>
      <c r="WRC71" s="11"/>
      <c r="WRD71" s="11"/>
      <c r="WRE71" s="11"/>
      <c r="WRF71" s="11"/>
      <c r="WRG71" s="11"/>
      <c r="WRH71" s="11"/>
      <c r="WRI71" s="11"/>
      <c r="WRJ71" s="11"/>
      <c r="WRK71" s="11"/>
      <c r="WRL71" s="11"/>
      <c r="WRM71" s="11"/>
      <c r="WRN71" s="11"/>
      <c r="WRO71" s="11"/>
      <c r="WRP71" s="11"/>
      <c r="WRQ71" s="11"/>
      <c r="WRR71" s="11"/>
      <c r="WRS71" s="11"/>
      <c r="WRT71" s="11"/>
      <c r="WRU71" s="11"/>
      <c r="WRV71" s="11"/>
      <c r="WRW71" s="11"/>
      <c r="WRX71" s="11"/>
      <c r="WRY71" s="11"/>
      <c r="WRZ71" s="11"/>
      <c r="WSA71" s="11"/>
      <c r="WSB71" s="11"/>
      <c r="WSC71" s="11"/>
      <c r="WSD71" s="11"/>
      <c r="WSE71" s="11"/>
      <c r="WSF71" s="11"/>
      <c r="WSG71" s="11"/>
      <c r="WSH71" s="11"/>
      <c r="WSI71" s="11"/>
      <c r="WSJ71" s="11"/>
      <c r="WSK71" s="11"/>
      <c r="WSL71" s="11"/>
      <c r="WSM71" s="11"/>
      <c r="WSN71" s="11"/>
      <c r="WSO71" s="11"/>
      <c r="WSP71" s="11"/>
      <c r="WSQ71" s="11"/>
      <c r="WSR71" s="11"/>
      <c r="WSS71" s="11"/>
      <c r="WST71" s="11"/>
      <c r="WSU71" s="11"/>
      <c r="WSV71" s="11"/>
      <c r="WSW71" s="11"/>
      <c r="WSX71" s="11"/>
      <c r="WSY71" s="11"/>
      <c r="WSZ71" s="11"/>
      <c r="WTA71" s="11"/>
      <c r="WTB71" s="11"/>
      <c r="WTC71" s="11"/>
      <c r="WTD71" s="11"/>
      <c r="WTE71" s="11"/>
      <c r="WTF71" s="11"/>
      <c r="WTG71" s="11"/>
      <c r="WTH71" s="11"/>
      <c r="WTI71" s="11"/>
      <c r="WTJ71" s="11"/>
      <c r="WTK71" s="11"/>
      <c r="WTL71" s="11"/>
      <c r="WTM71" s="11"/>
      <c r="WTN71" s="11"/>
      <c r="WTO71" s="11"/>
      <c r="WTP71" s="11"/>
      <c r="WTQ71" s="11"/>
      <c r="WTR71" s="11"/>
      <c r="WTS71" s="11"/>
      <c r="WTT71" s="11"/>
      <c r="WTU71" s="11"/>
      <c r="WTV71" s="11"/>
      <c r="WTW71" s="11"/>
      <c r="WTX71" s="11"/>
      <c r="WTY71" s="11"/>
      <c r="WTZ71" s="11"/>
      <c r="WUA71" s="11"/>
      <c r="WUB71" s="11"/>
      <c r="WUC71" s="11"/>
      <c r="WUD71" s="11"/>
      <c r="WUE71" s="11"/>
      <c r="WUF71" s="11"/>
      <c r="WUG71" s="11"/>
      <c r="WUH71" s="11"/>
      <c r="WUI71" s="11"/>
      <c r="WUJ71" s="11"/>
      <c r="WUK71" s="11"/>
      <c r="WUL71" s="11"/>
      <c r="WUM71" s="11"/>
      <c r="WUN71" s="11"/>
    </row>
    <row r="72" spans="1:16108" x14ac:dyDescent="0.35">
      <c r="A72" s="378" t="s">
        <v>76</v>
      </c>
      <c r="B72" s="393" t="s">
        <v>319</v>
      </c>
      <c r="C72" s="393"/>
      <c r="D72" s="393"/>
      <c r="E72" s="393"/>
      <c r="F72" s="393"/>
      <c r="G72" s="393"/>
      <c r="H72" s="393"/>
      <c r="I72" s="393"/>
      <c r="J72" s="393"/>
      <c r="K72" s="393"/>
      <c r="L72" s="393"/>
    </row>
    <row r="73" spans="1:16108" x14ac:dyDescent="0.35">
      <c r="A73" s="378" t="s">
        <v>77</v>
      </c>
      <c r="B73" s="754" t="s">
        <v>320</v>
      </c>
      <c r="C73" s="754"/>
      <c r="D73" s="754"/>
      <c r="E73" s="754"/>
      <c r="F73" s="754"/>
      <c r="G73" s="754"/>
      <c r="H73" s="754"/>
      <c r="I73" s="754"/>
      <c r="J73" s="754"/>
      <c r="K73" s="754"/>
      <c r="L73" s="754"/>
    </row>
    <row r="74" spans="1:16108" x14ac:dyDescent="0.35">
      <c r="B74" s="754"/>
      <c r="C74" s="754"/>
      <c r="D74" s="754"/>
      <c r="E74" s="754"/>
      <c r="F74" s="754"/>
      <c r="G74" s="754"/>
      <c r="H74" s="754"/>
      <c r="I74" s="754"/>
      <c r="J74" s="754"/>
      <c r="K74" s="754"/>
      <c r="L74" s="754"/>
    </row>
    <row r="75" spans="1:16108" x14ac:dyDescent="0.35">
      <c r="B75" s="754"/>
      <c r="C75" s="754"/>
      <c r="D75" s="754"/>
      <c r="E75" s="754"/>
      <c r="F75" s="754"/>
      <c r="G75" s="754"/>
      <c r="H75" s="754"/>
      <c r="I75" s="754"/>
      <c r="J75" s="754"/>
      <c r="K75" s="754"/>
      <c r="L75" s="754"/>
    </row>
    <row r="76" spans="1:16108" x14ac:dyDescent="0.35">
      <c r="B76" s="754"/>
      <c r="C76" s="754"/>
      <c r="D76" s="754"/>
      <c r="E76" s="754"/>
      <c r="F76" s="754"/>
      <c r="G76" s="754"/>
      <c r="H76" s="754"/>
      <c r="I76" s="754"/>
      <c r="J76" s="754"/>
      <c r="K76" s="754"/>
      <c r="L76" s="754"/>
    </row>
    <row r="77" spans="1:16108" x14ac:dyDescent="0.35">
      <c r="A77" s="520"/>
    </row>
  </sheetData>
  <mergeCells count="9">
    <mergeCell ref="B73:L76"/>
    <mergeCell ref="A1:L1"/>
    <mergeCell ref="A2:L2"/>
    <mergeCell ref="A3:L3"/>
    <mergeCell ref="A4:L4"/>
    <mergeCell ref="A5:L5"/>
    <mergeCell ref="A6:L6"/>
    <mergeCell ref="B20:D20"/>
    <mergeCell ref="B68:L69"/>
  </mergeCells>
  <phoneticPr fontId="36" type="noConversion"/>
  <conditionalFormatting sqref="J36">
    <cfRule type="cellIs" dxfId="3" priority="3" operator="lessThan">
      <formula>-100000</formula>
    </cfRule>
    <cfRule type="cellIs" dxfId="2" priority="4" operator="greaterThan">
      <formula>100000</formula>
    </cfRule>
  </conditionalFormatting>
  <conditionalFormatting sqref="J39">
    <cfRule type="cellIs" dxfId="1" priority="1" operator="greaterThan">
      <formula>0.2</formula>
    </cfRule>
    <cfRule type="cellIs" dxfId="0" priority="2" operator="lessThan">
      <formula>-0.2</formula>
    </cfRule>
  </conditionalFormatting>
  <pageMargins left="0.7" right="0.7" top="0.75" bottom="0.75" header="0.3" footer="0.3"/>
  <pageSetup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74ED-4B68-4FE6-AFA9-D5F3D7CBD9E6}">
  <sheetPr>
    <pageSetUpPr fitToPage="1"/>
  </sheetPr>
  <dimension ref="A1:AP67"/>
  <sheetViews>
    <sheetView zoomScale="85" zoomScaleNormal="85" workbookViewId="0">
      <selection activeCell="A2" sqref="A2:AP2"/>
    </sheetView>
  </sheetViews>
  <sheetFormatPr defaultRowHeight="13" x14ac:dyDescent="0.3"/>
  <cols>
    <col min="1" max="1" width="7.453125" style="268" customWidth="1"/>
    <col min="2" max="2" width="33.453125" style="252" customWidth="1"/>
    <col min="3" max="3" width="1.7265625" style="252" customWidth="1"/>
    <col min="4" max="4" width="11.26953125" style="252" customWidth="1"/>
    <col min="5" max="5" width="2.54296875" style="252" customWidth="1"/>
    <col min="6" max="6" width="13.54296875" style="268" customWidth="1"/>
    <col min="7" max="7" width="1.7265625" style="268" customWidth="1"/>
    <col min="8" max="8" width="17.453125" style="268" customWidth="1"/>
    <col min="9" max="9" width="1.7265625" style="448" customWidth="1"/>
    <col min="10" max="10" width="19.1796875" style="252" bestFit="1" customWidth="1"/>
    <col min="11" max="11" width="1.7265625" style="248" customWidth="1"/>
    <col min="12" max="12" width="22.1796875" style="252" bestFit="1" customWidth="1"/>
    <col min="13" max="13" width="1.7265625" style="248" customWidth="1"/>
    <col min="14" max="14" width="20.54296875" style="248" customWidth="1"/>
    <col min="15" max="15" width="1.7265625" style="248" customWidth="1"/>
    <col min="16" max="16" width="20.54296875" style="252" customWidth="1"/>
    <col min="17" max="17" width="1.54296875" style="252" customWidth="1"/>
    <col min="18" max="18" width="16.7265625" style="252" customWidth="1"/>
    <col min="19" max="19" width="1.54296875" style="418" customWidth="1"/>
    <col min="20" max="20" width="17.7265625" style="252" customWidth="1"/>
    <col min="21" max="21" width="1.453125" style="252" customWidth="1"/>
    <col min="22" max="22" width="16" style="252" customWidth="1"/>
    <col min="23" max="23" width="1.7265625" style="248" customWidth="1"/>
    <col min="24" max="24" width="16" style="418" customWidth="1"/>
    <col min="25" max="25" width="2.81640625" style="418" customWidth="1"/>
    <col min="26" max="26" width="16" style="418" customWidth="1"/>
    <col min="27" max="27" width="2.81640625" style="418" customWidth="1"/>
    <col min="28" max="28" width="18.54296875" style="418" customWidth="1"/>
    <col min="29" max="29" width="2.1796875" style="418" customWidth="1"/>
    <col min="30" max="30" width="18.54296875" style="418" customWidth="1"/>
    <col min="31" max="31" width="3.81640625" style="418" customWidth="1"/>
    <col min="32" max="32" width="18.54296875" style="418" customWidth="1"/>
    <col min="33" max="33" width="3.453125" style="418" customWidth="1"/>
    <col min="34" max="34" width="17.7265625" style="252" customWidth="1"/>
    <col min="35" max="35" width="1.54296875" style="252" customWidth="1"/>
    <col min="36" max="36" width="18.26953125" style="252" customWidth="1"/>
    <col min="37" max="37" width="1.54296875" style="252" customWidth="1"/>
    <col min="38" max="38" width="17.81640625" style="252" customWidth="1"/>
    <col min="39" max="39" width="1.54296875" style="252" customWidth="1"/>
    <col min="40" max="40" width="17.453125" style="252" customWidth="1"/>
    <col min="41" max="41" width="1.54296875" style="252" customWidth="1"/>
    <col min="42" max="42" width="117.81640625" style="252" customWidth="1"/>
    <col min="43" max="264" width="8.7265625" style="252"/>
    <col min="265" max="265" width="19.26953125" style="252" customWidth="1"/>
    <col min="266" max="266" width="38.54296875" style="252" customWidth="1"/>
    <col min="267" max="267" width="16.453125" style="252" customWidth="1"/>
    <col min="268" max="268" width="17" style="252" customWidth="1"/>
    <col min="269" max="269" width="12.54296875" style="252" bestFit="1" customWidth="1"/>
    <col min="270" max="520" width="8.7265625" style="252"/>
    <col min="521" max="521" width="19.26953125" style="252" customWidth="1"/>
    <col min="522" max="522" width="38.54296875" style="252" customWidth="1"/>
    <col min="523" max="523" width="16.453125" style="252" customWidth="1"/>
    <col min="524" max="524" width="17" style="252" customWidth="1"/>
    <col min="525" max="525" width="12.54296875" style="252" bestFit="1" customWidth="1"/>
    <col min="526" max="776" width="8.7265625" style="252"/>
    <col min="777" max="777" width="19.26953125" style="252" customWidth="1"/>
    <col min="778" max="778" width="38.54296875" style="252" customWidth="1"/>
    <col min="779" max="779" width="16.453125" style="252" customWidth="1"/>
    <col min="780" max="780" width="17" style="252" customWidth="1"/>
    <col min="781" max="781" width="12.54296875" style="252" bestFit="1" customWidth="1"/>
    <col min="782" max="1032" width="8.7265625" style="252"/>
    <col min="1033" max="1033" width="19.26953125" style="252" customWidth="1"/>
    <col min="1034" max="1034" width="38.54296875" style="252" customWidth="1"/>
    <col min="1035" max="1035" width="16.453125" style="252" customWidth="1"/>
    <col min="1036" max="1036" width="17" style="252" customWidth="1"/>
    <col min="1037" max="1037" width="12.54296875" style="252" bestFit="1" customWidth="1"/>
    <col min="1038" max="1288" width="8.7265625" style="252"/>
    <col min="1289" max="1289" width="19.26953125" style="252" customWidth="1"/>
    <col min="1290" max="1290" width="38.54296875" style="252" customWidth="1"/>
    <col min="1291" max="1291" width="16.453125" style="252" customWidth="1"/>
    <col min="1292" max="1292" width="17" style="252" customWidth="1"/>
    <col min="1293" max="1293" width="12.54296875" style="252" bestFit="1" customWidth="1"/>
    <col min="1294" max="1544" width="8.7265625" style="252"/>
    <col min="1545" max="1545" width="19.26953125" style="252" customWidth="1"/>
    <col min="1546" max="1546" width="38.54296875" style="252" customWidth="1"/>
    <col min="1547" max="1547" width="16.453125" style="252" customWidth="1"/>
    <col min="1548" max="1548" width="17" style="252" customWidth="1"/>
    <col min="1549" max="1549" width="12.54296875" style="252" bestFit="1" customWidth="1"/>
    <col min="1550" max="1800" width="8.7265625" style="252"/>
    <col min="1801" max="1801" width="19.26953125" style="252" customWidth="1"/>
    <col min="1802" max="1802" width="38.54296875" style="252" customWidth="1"/>
    <col min="1803" max="1803" width="16.453125" style="252" customWidth="1"/>
    <col min="1804" max="1804" width="17" style="252" customWidth="1"/>
    <col min="1805" max="1805" width="12.54296875" style="252" bestFit="1" customWidth="1"/>
    <col min="1806" max="2056" width="8.7265625" style="252"/>
    <col min="2057" max="2057" width="19.26953125" style="252" customWidth="1"/>
    <col min="2058" max="2058" width="38.54296875" style="252" customWidth="1"/>
    <col min="2059" max="2059" width="16.453125" style="252" customWidth="1"/>
    <col min="2060" max="2060" width="17" style="252" customWidth="1"/>
    <col min="2061" max="2061" width="12.54296875" style="252" bestFit="1" customWidth="1"/>
    <col min="2062" max="2312" width="8.7265625" style="252"/>
    <col min="2313" max="2313" width="19.26953125" style="252" customWidth="1"/>
    <col min="2314" max="2314" width="38.54296875" style="252" customWidth="1"/>
    <col min="2315" max="2315" width="16.453125" style="252" customWidth="1"/>
    <col min="2316" max="2316" width="17" style="252" customWidth="1"/>
    <col min="2317" max="2317" width="12.54296875" style="252" bestFit="1" customWidth="1"/>
    <col min="2318" max="2568" width="8.7265625" style="252"/>
    <col min="2569" max="2569" width="19.26953125" style="252" customWidth="1"/>
    <col min="2570" max="2570" width="38.54296875" style="252" customWidth="1"/>
    <col min="2571" max="2571" width="16.453125" style="252" customWidth="1"/>
    <col min="2572" max="2572" width="17" style="252" customWidth="1"/>
    <col min="2573" max="2573" width="12.54296875" style="252" bestFit="1" customWidth="1"/>
    <col min="2574" max="2824" width="8.7265625" style="252"/>
    <col min="2825" max="2825" width="19.26953125" style="252" customWidth="1"/>
    <col min="2826" max="2826" width="38.54296875" style="252" customWidth="1"/>
    <col min="2827" max="2827" width="16.453125" style="252" customWidth="1"/>
    <col min="2828" max="2828" width="17" style="252" customWidth="1"/>
    <col min="2829" max="2829" width="12.54296875" style="252" bestFit="1" customWidth="1"/>
    <col min="2830" max="3080" width="8.7265625" style="252"/>
    <col min="3081" max="3081" width="19.26953125" style="252" customWidth="1"/>
    <col min="3082" max="3082" width="38.54296875" style="252" customWidth="1"/>
    <col min="3083" max="3083" width="16.453125" style="252" customWidth="1"/>
    <col min="3084" max="3084" width="17" style="252" customWidth="1"/>
    <col min="3085" max="3085" width="12.54296875" style="252" bestFit="1" customWidth="1"/>
    <col min="3086" max="3336" width="8.7265625" style="252"/>
    <col min="3337" max="3337" width="19.26953125" style="252" customWidth="1"/>
    <col min="3338" max="3338" width="38.54296875" style="252" customWidth="1"/>
    <col min="3339" max="3339" width="16.453125" style="252" customWidth="1"/>
    <col min="3340" max="3340" width="17" style="252" customWidth="1"/>
    <col min="3341" max="3341" width="12.54296875" style="252" bestFit="1" customWidth="1"/>
    <col min="3342" max="3592" width="8.7265625" style="252"/>
    <col min="3593" max="3593" width="19.26953125" style="252" customWidth="1"/>
    <col min="3594" max="3594" width="38.54296875" style="252" customWidth="1"/>
    <col min="3595" max="3595" width="16.453125" style="252" customWidth="1"/>
    <col min="3596" max="3596" width="17" style="252" customWidth="1"/>
    <col min="3597" max="3597" width="12.54296875" style="252" bestFit="1" customWidth="1"/>
    <col min="3598" max="3848" width="8.7265625" style="252"/>
    <col min="3849" max="3849" width="19.26953125" style="252" customWidth="1"/>
    <col min="3850" max="3850" width="38.54296875" style="252" customWidth="1"/>
    <col min="3851" max="3851" width="16.453125" style="252" customWidth="1"/>
    <col min="3852" max="3852" width="17" style="252" customWidth="1"/>
    <col min="3853" max="3853" width="12.54296875" style="252" bestFit="1" customWidth="1"/>
    <col min="3854" max="4104" width="8.7265625" style="252"/>
    <col min="4105" max="4105" width="19.26953125" style="252" customWidth="1"/>
    <col min="4106" max="4106" width="38.54296875" style="252" customWidth="1"/>
    <col min="4107" max="4107" width="16.453125" style="252" customWidth="1"/>
    <col min="4108" max="4108" width="17" style="252" customWidth="1"/>
    <col min="4109" max="4109" width="12.54296875" style="252" bestFit="1" customWidth="1"/>
    <col min="4110" max="4360" width="8.7265625" style="252"/>
    <col min="4361" max="4361" width="19.26953125" style="252" customWidth="1"/>
    <col min="4362" max="4362" width="38.54296875" style="252" customWidth="1"/>
    <col min="4363" max="4363" width="16.453125" style="252" customWidth="1"/>
    <col min="4364" max="4364" width="17" style="252" customWidth="1"/>
    <col min="4365" max="4365" width="12.54296875" style="252" bestFit="1" customWidth="1"/>
    <col min="4366" max="4616" width="8.7265625" style="252"/>
    <col min="4617" max="4617" width="19.26953125" style="252" customWidth="1"/>
    <col min="4618" max="4618" width="38.54296875" style="252" customWidth="1"/>
    <col min="4619" max="4619" width="16.453125" style="252" customWidth="1"/>
    <col min="4620" max="4620" width="17" style="252" customWidth="1"/>
    <col min="4621" max="4621" width="12.54296875" style="252" bestFit="1" customWidth="1"/>
    <col min="4622" max="4872" width="8.7265625" style="252"/>
    <col min="4873" max="4873" width="19.26953125" style="252" customWidth="1"/>
    <col min="4874" max="4874" width="38.54296875" style="252" customWidth="1"/>
    <col min="4875" max="4875" width="16.453125" style="252" customWidth="1"/>
    <col min="4876" max="4876" width="17" style="252" customWidth="1"/>
    <col min="4877" max="4877" width="12.54296875" style="252" bestFit="1" customWidth="1"/>
    <col min="4878" max="5128" width="8.7265625" style="252"/>
    <col min="5129" max="5129" width="19.26953125" style="252" customWidth="1"/>
    <col min="5130" max="5130" width="38.54296875" style="252" customWidth="1"/>
    <col min="5131" max="5131" width="16.453125" style="252" customWidth="1"/>
    <col min="5132" max="5132" width="17" style="252" customWidth="1"/>
    <col min="5133" max="5133" width="12.54296875" style="252" bestFit="1" customWidth="1"/>
    <col min="5134" max="5384" width="8.7265625" style="252"/>
    <col min="5385" max="5385" width="19.26953125" style="252" customWidth="1"/>
    <col min="5386" max="5386" width="38.54296875" style="252" customWidth="1"/>
    <col min="5387" max="5387" width="16.453125" style="252" customWidth="1"/>
    <col min="5388" max="5388" width="17" style="252" customWidth="1"/>
    <col min="5389" max="5389" width="12.54296875" style="252" bestFit="1" customWidth="1"/>
    <col min="5390" max="5640" width="8.7265625" style="252"/>
    <col min="5641" max="5641" width="19.26953125" style="252" customWidth="1"/>
    <col min="5642" max="5642" width="38.54296875" style="252" customWidth="1"/>
    <col min="5643" max="5643" width="16.453125" style="252" customWidth="1"/>
    <col min="5644" max="5644" width="17" style="252" customWidth="1"/>
    <col min="5645" max="5645" width="12.54296875" style="252" bestFit="1" customWidth="1"/>
    <col min="5646" max="5896" width="8.7265625" style="252"/>
    <col min="5897" max="5897" width="19.26953125" style="252" customWidth="1"/>
    <col min="5898" max="5898" width="38.54296875" style="252" customWidth="1"/>
    <col min="5899" max="5899" width="16.453125" style="252" customWidth="1"/>
    <col min="5900" max="5900" width="17" style="252" customWidth="1"/>
    <col min="5901" max="5901" width="12.54296875" style="252" bestFit="1" customWidth="1"/>
    <col min="5902" max="6152" width="8.7265625" style="252"/>
    <col min="6153" max="6153" width="19.26953125" style="252" customWidth="1"/>
    <col min="6154" max="6154" width="38.54296875" style="252" customWidth="1"/>
    <col min="6155" max="6155" width="16.453125" style="252" customWidth="1"/>
    <col min="6156" max="6156" width="17" style="252" customWidth="1"/>
    <col min="6157" max="6157" width="12.54296875" style="252" bestFit="1" customWidth="1"/>
    <col min="6158" max="6408" width="8.7265625" style="252"/>
    <col min="6409" max="6409" width="19.26953125" style="252" customWidth="1"/>
    <col min="6410" max="6410" width="38.54296875" style="252" customWidth="1"/>
    <col min="6411" max="6411" width="16.453125" style="252" customWidth="1"/>
    <col min="6412" max="6412" width="17" style="252" customWidth="1"/>
    <col min="6413" max="6413" width="12.54296875" style="252" bestFit="1" customWidth="1"/>
    <col min="6414" max="6664" width="8.7265625" style="252"/>
    <col min="6665" max="6665" width="19.26953125" style="252" customWidth="1"/>
    <col min="6666" max="6666" width="38.54296875" style="252" customWidth="1"/>
    <col min="6667" max="6667" width="16.453125" style="252" customWidth="1"/>
    <col min="6668" max="6668" width="17" style="252" customWidth="1"/>
    <col min="6669" max="6669" width="12.54296875" style="252" bestFit="1" customWidth="1"/>
    <col min="6670" max="6920" width="8.7265625" style="252"/>
    <col min="6921" max="6921" width="19.26953125" style="252" customWidth="1"/>
    <col min="6922" max="6922" width="38.54296875" style="252" customWidth="1"/>
    <col min="6923" max="6923" width="16.453125" style="252" customWidth="1"/>
    <col min="6924" max="6924" width="17" style="252" customWidth="1"/>
    <col min="6925" max="6925" width="12.54296875" style="252" bestFit="1" customWidth="1"/>
    <col min="6926" max="7176" width="8.7265625" style="252"/>
    <col min="7177" max="7177" width="19.26953125" style="252" customWidth="1"/>
    <col min="7178" max="7178" width="38.54296875" style="252" customWidth="1"/>
    <col min="7179" max="7179" width="16.453125" style="252" customWidth="1"/>
    <col min="7180" max="7180" width="17" style="252" customWidth="1"/>
    <col min="7181" max="7181" width="12.54296875" style="252" bestFit="1" customWidth="1"/>
    <col min="7182" max="7432" width="8.7265625" style="252"/>
    <col min="7433" max="7433" width="19.26953125" style="252" customWidth="1"/>
    <col min="7434" max="7434" width="38.54296875" style="252" customWidth="1"/>
    <col min="7435" max="7435" width="16.453125" style="252" customWidth="1"/>
    <col min="7436" max="7436" width="17" style="252" customWidth="1"/>
    <col min="7437" max="7437" width="12.54296875" style="252" bestFit="1" customWidth="1"/>
    <col min="7438" max="7688" width="8.7265625" style="252"/>
    <col min="7689" max="7689" width="19.26953125" style="252" customWidth="1"/>
    <col min="7690" max="7690" width="38.54296875" style="252" customWidth="1"/>
    <col min="7691" max="7691" width="16.453125" style="252" customWidth="1"/>
    <col min="7692" max="7692" width="17" style="252" customWidth="1"/>
    <col min="7693" max="7693" width="12.54296875" style="252" bestFit="1" customWidth="1"/>
    <col min="7694" max="7944" width="8.7265625" style="252"/>
    <col min="7945" max="7945" width="19.26953125" style="252" customWidth="1"/>
    <col min="7946" max="7946" width="38.54296875" style="252" customWidth="1"/>
    <col min="7947" max="7947" width="16.453125" style="252" customWidth="1"/>
    <col min="7948" max="7948" width="17" style="252" customWidth="1"/>
    <col min="7949" max="7949" width="12.54296875" style="252" bestFit="1" customWidth="1"/>
    <col min="7950" max="8200" width="8.7265625" style="252"/>
    <col min="8201" max="8201" width="19.26953125" style="252" customWidth="1"/>
    <col min="8202" max="8202" width="38.54296875" style="252" customWidth="1"/>
    <col min="8203" max="8203" width="16.453125" style="252" customWidth="1"/>
    <col min="8204" max="8204" width="17" style="252" customWidth="1"/>
    <col min="8205" max="8205" width="12.54296875" style="252" bestFit="1" customWidth="1"/>
    <col min="8206" max="8456" width="8.7265625" style="252"/>
    <col min="8457" max="8457" width="19.26953125" style="252" customWidth="1"/>
    <col min="8458" max="8458" width="38.54296875" style="252" customWidth="1"/>
    <col min="8459" max="8459" width="16.453125" style="252" customWidth="1"/>
    <col min="8460" max="8460" width="17" style="252" customWidth="1"/>
    <col min="8461" max="8461" width="12.54296875" style="252" bestFit="1" customWidth="1"/>
    <col min="8462" max="8712" width="8.7265625" style="252"/>
    <col min="8713" max="8713" width="19.26953125" style="252" customWidth="1"/>
    <col min="8714" max="8714" width="38.54296875" style="252" customWidth="1"/>
    <col min="8715" max="8715" width="16.453125" style="252" customWidth="1"/>
    <col min="8716" max="8716" width="17" style="252" customWidth="1"/>
    <col min="8717" max="8717" width="12.54296875" style="252" bestFit="1" customWidth="1"/>
    <col min="8718" max="8968" width="8.7265625" style="252"/>
    <col min="8969" max="8969" width="19.26953125" style="252" customWidth="1"/>
    <col min="8970" max="8970" width="38.54296875" style="252" customWidth="1"/>
    <col min="8971" max="8971" width="16.453125" style="252" customWidth="1"/>
    <col min="8972" max="8972" width="17" style="252" customWidth="1"/>
    <col min="8973" max="8973" width="12.54296875" style="252" bestFit="1" customWidth="1"/>
    <col min="8974" max="9224" width="8.7265625" style="252"/>
    <col min="9225" max="9225" width="19.26953125" style="252" customWidth="1"/>
    <col min="9226" max="9226" width="38.54296875" style="252" customWidth="1"/>
    <col min="9227" max="9227" width="16.453125" style="252" customWidth="1"/>
    <col min="9228" max="9228" width="17" style="252" customWidth="1"/>
    <col min="9229" max="9229" width="12.54296875" style="252" bestFit="1" customWidth="1"/>
    <col min="9230" max="9480" width="8.7265625" style="252"/>
    <col min="9481" max="9481" width="19.26953125" style="252" customWidth="1"/>
    <col min="9482" max="9482" width="38.54296875" style="252" customWidth="1"/>
    <col min="9483" max="9483" width="16.453125" style="252" customWidth="1"/>
    <col min="9484" max="9484" width="17" style="252" customWidth="1"/>
    <col min="9485" max="9485" width="12.54296875" style="252" bestFit="1" customWidth="1"/>
    <col min="9486" max="9736" width="8.7265625" style="252"/>
    <col min="9737" max="9737" width="19.26953125" style="252" customWidth="1"/>
    <col min="9738" max="9738" width="38.54296875" style="252" customWidth="1"/>
    <col min="9739" max="9739" width="16.453125" style="252" customWidth="1"/>
    <col min="9740" max="9740" width="17" style="252" customWidth="1"/>
    <col min="9741" max="9741" width="12.54296875" style="252" bestFit="1" customWidth="1"/>
    <col min="9742" max="9992" width="8.7265625" style="252"/>
    <col min="9993" max="9993" width="19.26953125" style="252" customWidth="1"/>
    <col min="9994" max="9994" width="38.54296875" style="252" customWidth="1"/>
    <col min="9995" max="9995" width="16.453125" style="252" customWidth="1"/>
    <col min="9996" max="9996" width="17" style="252" customWidth="1"/>
    <col min="9997" max="9997" width="12.54296875" style="252" bestFit="1" customWidth="1"/>
    <col min="9998" max="10248" width="8.7265625" style="252"/>
    <col min="10249" max="10249" width="19.26953125" style="252" customWidth="1"/>
    <col min="10250" max="10250" width="38.54296875" style="252" customWidth="1"/>
    <col min="10251" max="10251" width="16.453125" style="252" customWidth="1"/>
    <col min="10252" max="10252" width="17" style="252" customWidth="1"/>
    <col min="10253" max="10253" width="12.54296875" style="252" bestFit="1" customWidth="1"/>
    <col min="10254" max="10504" width="8.7265625" style="252"/>
    <col min="10505" max="10505" width="19.26953125" style="252" customWidth="1"/>
    <col min="10506" max="10506" width="38.54296875" style="252" customWidth="1"/>
    <col min="10507" max="10507" width="16.453125" style="252" customWidth="1"/>
    <col min="10508" max="10508" width="17" style="252" customWidth="1"/>
    <col min="10509" max="10509" width="12.54296875" style="252" bestFit="1" customWidth="1"/>
    <col min="10510" max="10760" width="8.7265625" style="252"/>
    <col min="10761" max="10761" width="19.26953125" style="252" customWidth="1"/>
    <col min="10762" max="10762" width="38.54296875" style="252" customWidth="1"/>
    <col min="10763" max="10763" width="16.453125" style="252" customWidth="1"/>
    <col min="10764" max="10764" width="17" style="252" customWidth="1"/>
    <col min="10765" max="10765" width="12.54296875" style="252" bestFit="1" customWidth="1"/>
    <col min="10766" max="11016" width="8.7265625" style="252"/>
    <col min="11017" max="11017" width="19.26953125" style="252" customWidth="1"/>
    <col min="11018" max="11018" width="38.54296875" style="252" customWidth="1"/>
    <col min="11019" max="11019" width="16.453125" style="252" customWidth="1"/>
    <col min="11020" max="11020" width="17" style="252" customWidth="1"/>
    <col min="11021" max="11021" width="12.54296875" style="252" bestFit="1" customWidth="1"/>
    <col min="11022" max="11272" width="8.7265625" style="252"/>
    <col min="11273" max="11273" width="19.26953125" style="252" customWidth="1"/>
    <col min="11274" max="11274" width="38.54296875" style="252" customWidth="1"/>
    <col min="11275" max="11275" width="16.453125" style="252" customWidth="1"/>
    <col min="11276" max="11276" width="17" style="252" customWidth="1"/>
    <col min="11277" max="11277" width="12.54296875" style="252" bestFit="1" customWidth="1"/>
    <col min="11278" max="11528" width="8.7265625" style="252"/>
    <col min="11529" max="11529" width="19.26953125" style="252" customWidth="1"/>
    <col min="11530" max="11530" width="38.54296875" style="252" customWidth="1"/>
    <col min="11531" max="11531" width="16.453125" style="252" customWidth="1"/>
    <col min="11532" max="11532" width="17" style="252" customWidth="1"/>
    <col min="11533" max="11533" width="12.54296875" style="252" bestFit="1" customWidth="1"/>
    <col min="11534" max="11784" width="8.7265625" style="252"/>
    <col min="11785" max="11785" width="19.26953125" style="252" customWidth="1"/>
    <col min="11786" max="11786" width="38.54296875" style="252" customWidth="1"/>
    <col min="11787" max="11787" width="16.453125" style="252" customWidth="1"/>
    <col min="11788" max="11788" width="17" style="252" customWidth="1"/>
    <col min="11789" max="11789" width="12.54296875" style="252" bestFit="1" customWidth="1"/>
    <col min="11790" max="12040" width="8.7265625" style="252"/>
    <col min="12041" max="12041" width="19.26953125" style="252" customWidth="1"/>
    <col min="12042" max="12042" width="38.54296875" style="252" customWidth="1"/>
    <col min="12043" max="12043" width="16.453125" style="252" customWidth="1"/>
    <col min="12044" max="12044" width="17" style="252" customWidth="1"/>
    <col min="12045" max="12045" width="12.54296875" style="252" bestFit="1" customWidth="1"/>
    <col min="12046" max="12296" width="8.7265625" style="252"/>
    <col min="12297" max="12297" width="19.26953125" style="252" customWidth="1"/>
    <col min="12298" max="12298" width="38.54296875" style="252" customWidth="1"/>
    <col min="12299" max="12299" width="16.453125" style="252" customWidth="1"/>
    <col min="12300" max="12300" width="17" style="252" customWidth="1"/>
    <col min="12301" max="12301" width="12.54296875" style="252" bestFit="1" customWidth="1"/>
    <col min="12302" max="12552" width="8.7265625" style="252"/>
    <col min="12553" max="12553" width="19.26953125" style="252" customWidth="1"/>
    <col min="12554" max="12554" width="38.54296875" style="252" customWidth="1"/>
    <col min="12555" max="12555" width="16.453125" style="252" customWidth="1"/>
    <col min="12556" max="12556" width="17" style="252" customWidth="1"/>
    <col min="12557" max="12557" width="12.54296875" style="252" bestFit="1" customWidth="1"/>
    <col min="12558" max="12808" width="8.7265625" style="252"/>
    <col min="12809" max="12809" width="19.26953125" style="252" customWidth="1"/>
    <col min="12810" max="12810" width="38.54296875" style="252" customWidth="1"/>
    <col min="12811" max="12811" width="16.453125" style="252" customWidth="1"/>
    <col min="12812" max="12812" width="17" style="252" customWidth="1"/>
    <col min="12813" max="12813" width="12.54296875" style="252" bestFit="1" customWidth="1"/>
    <col min="12814" max="13064" width="8.7265625" style="252"/>
    <col min="13065" max="13065" width="19.26953125" style="252" customWidth="1"/>
    <col min="13066" max="13066" width="38.54296875" style="252" customWidth="1"/>
    <col min="13067" max="13067" width="16.453125" style="252" customWidth="1"/>
    <col min="13068" max="13068" width="17" style="252" customWidth="1"/>
    <col min="13069" max="13069" width="12.54296875" style="252" bestFit="1" customWidth="1"/>
    <col min="13070" max="13320" width="8.7265625" style="252"/>
    <col min="13321" max="13321" width="19.26953125" style="252" customWidth="1"/>
    <col min="13322" max="13322" width="38.54296875" style="252" customWidth="1"/>
    <col min="13323" max="13323" width="16.453125" style="252" customWidth="1"/>
    <col min="13324" max="13324" width="17" style="252" customWidth="1"/>
    <col min="13325" max="13325" width="12.54296875" style="252" bestFit="1" customWidth="1"/>
    <col min="13326" max="13576" width="8.7265625" style="252"/>
    <col min="13577" max="13577" width="19.26953125" style="252" customWidth="1"/>
    <col min="13578" max="13578" width="38.54296875" style="252" customWidth="1"/>
    <col min="13579" max="13579" width="16.453125" style="252" customWidth="1"/>
    <col min="13580" max="13580" width="17" style="252" customWidth="1"/>
    <col min="13581" max="13581" width="12.54296875" style="252" bestFit="1" customWidth="1"/>
    <col min="13582" max="13832" width="8.7265625" style="252"/>
    <col min="13833" max="13833" width="19.26953125" style="252" customWidth="1"/>
    <col min="13834" max="13834" width="38.54296875" style="252" customWidth="1"/>
    <col min="13835" max="13835" width="16.453125" style="252" customWidth="1"/>
    <col min="13836" max="13836" width="17" style="252" customWidth="1"/>
    <col min="13837" max="13837" width="12.54296875" style="252" bestFit="1" customWidth="1"/>
    <col min="13838" max="14088" width="8.7265625" style="252"/>
    <col min="14089" max="14089" width="19.26953125" style="252" customWidth="1"/>
    <col min="14090" max="14090" width="38.54296875" style="252" customWidth="1"/>
    <col min="14091" max="14091" width="16.453125" style="252" customWidth="1"/>
    <col min="14092" max="14092" width="17" style="252" customWidth="1"/>
    <col min="14093" max="14093" width="12.54296875" style="252" bestFit="1" customWidth="1"/>
    <col min="14094" max="14344" width="8.7265625" style="252"/>
    <col min="14345" max="14345" width="19.26953125" style="252" customWidth="1"/>
    <col min="14346" max="14346" width="38.54296875" style="252" customWidth="1"/>
    <col min="14347" max="14347" width="16.453125" style="252" customWidth="1"/>
    <col min="14348" max="14348" width="17" style="252" customWidth="1"/>
    <col min="14349" max="14349" width="12.54296875" style="252" bestFit="1" customWidth="1"/>
    <col min="14350" max="14600" width="8.7265625" style="252"/>
    <col min="14601" max="14601" width="19.26953125" style="252" customWidth="1"/>
    <col min="14602" max="14602" width="38.54296875" style="252" customWidth="1"/>
    <col min="14603" max="14603" width="16.453125" style="252" customWidth="1"/>
    <col min="14604" max="14604" width="17" style="252" customWidth="1"/>
    <col min="14605" max="14605" width="12.54296875" style="252" bestFit="1" customWidth="1"/>
    <col min="14606" max="14856" width="8.7265625" style="252"/>
    <col min="14857" max="14857" width="19.26953125" style="252" customWidth="1"/>
    <col min="14858" max="14858" width="38.54296875" style="252" customWidth="1"/>
    <col min="14859" max="14859" width="16.453125" style="252" customWidth="1"/>
    <col min="14860" max="14860" width="17" style="252" customWidth="1"/>
    <col min="14861" max="14861" width="12.54296875" style="252" bestFit="1" customWidth="1"/>
    <col min="14862" max="15112" width="8.7265625" style="252"/>
    <col min="15113" max="15113" width="19.26953125" style="252" customWidth="1"/>
    <col min="15114" max="15114" width="38.54296875" style="252" customWidth="1"/>
    <col min="15115" max="15115" width="16.453125" style="252" customWidth="1"/>
    <col min="15116" max="15116" width="17" style="252" customWidth="1"/>
    <col min="15117" max="15117" width="12.54296875" style="252" bestFit="1" customWidth="1"/>
    <col min="15118" max="15368" width="8.7265625" style="252"/>
    <col min="15369" max="15369" width="19.26953125" style="252" customWidth="1"/>
    <col min="15370" max="15370" width="38.54296875" style="252" customWidth="1"/>
    <col min="15371" max="15371" width="16.453125" style="252" customWidth="1"/>
    <col min="15372" max="15372" width="17" style="252" customWidth="1"/>
    <col min="15373" max="15373" width="12.54296875" style="252" bestFit="1" customWidth="1"/>
    <col min="15374" max="15624" width="8.7265625" style="252"/>
    <col min="15625" max="15625" width="19.26953125" style="252" customWidth="1"/>
    <col min="15626" max="15626" width="38.54296875" style="252" customWidth="1"/>
    <col min="15627" max="15627" width="16.453125" style="252" customWidth="1"/>
    <col min="15628" max="15628" width="17" style="252" customWidth="1"/>
    <col min="15629" max="15629" width="12.54296875" style="252" bestFit="1" customWidth="1"/>
    <col min="15630" max="15880" width="8.7265625" style="252"/>
    <col min="15881" max="15881" width="19.26953125" style="252" customWidth="1"/>
    <col min="15882" max="15882" width="38.54296875" style="252" customWidth="1"/>
    <col min="15883" max="15883" width="16.453125" style="252" customWidth="1"/>
    <col min="15884" max="15884" width="17" style="252" customWidth="1"/>
    <col min="15885" max="15885" width="12.54296875" style="252" bestFit="1" customWidth="1"/>
    <col min="15886" max="16136" width="8.7265625" style="252"/>
    <col min="16137" max="16137" width="19.26953125" style="252" customWidth="1"/>
    <col min="16138" max="16138" width="38.54296875" style="252" customWidth="1"/>
    <col min="16139" max="16139" width="16.453125" style="252" customWidth="1"/>
    <col min="16140" max="16140" width="17" style="252" customWidth="1"/>
    <col min="16141" max="16141" width="12.54296875" style="252" bestFit="1" customWidth="1"/>
    <col min="16142" max="16384" width="8.7265625" style="252"/>
  </cols>
  <sheetData>
    <row r="1" spans="1:42" x14ac:dyDescent="0.3">
      <c r="A1" s="759" t="s">
        <v>979</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row>
    <row r="2" spans="1:42" x14ac:dyDescent="0.3">
      <c r="A2" s="760" t="s">
        <v>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row>
    <row r="3" spans="1:42" x14ac:dyDescent="0.3">
      <c r="A3" s="760" t="s">
        <v>189</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row>
    <row r="4" spans="1:42" x14ac:dyDescent="0.3">
      <c r="A4" s="760" t="s">
        <v>849</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row>
    <row r="5" spans="1:42" x14ac:dyDescent="0.3">
      <c r="A5" s="760" t="s">
        <v>850</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row>
    <row r="6" spans="1:42" s="418" customFormat="1" ht="12.75" customHeight="1" x14ac:dyDescent="0.3">
      <c r="A6" s="759" t="s">
        <v>1482</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row>
    <row r="7" spans="1:42" x14ac:dyDescent="0.3">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row>
    <row r="8" spans="1:42" s="424" customFormat="1" x14ac:dyDescent="0.3">
      <c r="A8" s="419"/>
      <c r="B8" s="419"/>
      <c r="C8" s="419"/>
      <c r="D8" s="419"/>
      <c r="E8" s="419"/>
      <c r="F8" s="419"/>
      <c r="G8" s="419"/>
      <c r="H8" s="419"/>
      <c r="I8" s="420"/>
      <c r="J8" s="420"/>
      <c r="K8" s="420"/>
      <c r="L8" s="421"/>
      <c r="M8" s="417"/>
      <c r="N8" s="417"/>
      <c r="O8" s="417"/>
      <c r="P8" s="421"/>
      <c r="Q8" s="421"/>
      <c r="R8" s="421"/>
      <c r="S8" s="422"/>
      <c r="T8" s="421"/>
      <c r="U8" s="421"/>
      <c r="V8" s="421"/>
      <c r="W8" s="417"/>
      <c r="X8" s="422"/>
      <c r="Y8" s="422"/>
      <c r="Z8" s="422"/>
      <c r="AA8" s="422"/>
      <c r="AB8" s="422"/>
      <c r="AC8" s="423"/>
      <c r="AD8" s="422"/>
      <c r="AE8" s="422"/>
      <c r="AF8" s="422"/>
      <c r="AG8" s="422"/>
      <c r="AH8" s="421"/>
      <c r="AI8" s="421"/>
      <c r="AJ8" s="421"/>
      <c r="AK8" s="421"/>
      <c r="AL8" s="421"/>
      <c r="AM8" s="421"/>
      <c r="AN8" s="421"/>
      <c r="AO8" s="421"/>
      <c r="AP8" s="421"/>
    </row>
    <row r="9" spans="1:42" ht="15" customHeight="1" x14ac:dyDescent="0.3">
      <c r="A9" s="420"/>
      <c r="B9" s="425" t="s">
        <v>115</v>
      </c>
      <c r="C9" s="425"/>
      <c r="D9" s="425"/>
      <c r="E9" s="425"/>
      <c r="F9" s="426"/>
      <c r="G9" s="426"/>
      <c r="H9" s="426"/>
      <c r="I9" s="417"/>
      <c r="J9" s="216" t="s">
        <v>12</v>
      </c>
      <c r="K9" s="216"/>
      <c r="L9" s="427" t="s">
        <v>16</v>
      </c>
      <c r="M9" s="216"/>
      <c r="N9" s="216" t="s">
        <v>22</v>
      </c>
      <c r="O9" s="216"/>
      <c r="P9" s="427" t="s">
        <v>851</v>
      </c>
      <c r="Q9" s="427"/>
      <c r="R9" s="427" t="s">
        <v>21</v>
      </c>
      <c r="S9" s="427"/>
      <c r="T9" s="427" t="s">
        <v>20</v>
      </c>
      <c r="U9" s="427"/>
      <c r="V9" s="427" t="s">
        <v>123</v>
      </c>
      <c r="W9" s="216"/>
      <c r="X9" s="427" t="s">
        <v>356</v>
      </c>
      <c r="Y9" s="427"/>
      <c r="Z9" s="427" t="s">
        <v>364</v>
      </c>
      <c r="AA9" s="427"/>
      <c r="AB9" s="427" t="s">
        <v>470</v>
      </c>
      <c r="AC9" s="216"/>
      <c r="AD9" s="427" t="s">
        <v>326</v>
      </c>
      <c r="AE9" s="427"/>
      <c r="AF9" s="427" t="s">
        <v>852</v>
      </c>
      <c r="AG9" s="427"/>
      <c r="AH9" s="427" t="s">
        <v>853</v>
      </c>
      <c r="AI9" s="427"/>
      <c r="AJ9" s="427" t="s">
        <v>854</v>
      </c>
      <c r="AK9" s="427"/>
      <c r="AL9" s="427" t="s">
        <v>855</v>
      </c>
      <c r="AM9" s="427"/>
      <c r="AN9" s="427" t="s">
        <v>856</v>
      </c>
      <c r="AO9" s="428"/>
      <c r="AP9" s="428" t="s">
        <v>857</v>
      </c>
    </row>
    <row r="10" spans="1:42" x14ac:dyDescent="0.3">
      <c r="A10" s="429"/>
      <c r="B10" s="430"/>
      <c r="C10" s="430"/>
      <c r="D10" s="762" t="s">
        <v>858</v>
      </c>
      <c r="E10" s="762"/>
      <c r="F10" s="762"/>
      <c r="G10" s="762"/>
      <c r="H10" s="762"/>
      <c r="I10" s="430"/>
      <c r="J10" s="763" t="s">
        <v>1481</v>
      </c>
      <c r="K10" s="763"/>
      <c r="L10" s="763"/>
      <c r="M10" s="763"/>
      <c r="N10" s="763"/>
      <c r="O10" s="763"/>
      <c r="P10" s="763"/>
      <c r="Q10" s="421"/>
      <c r="R10" s="762" t="s">
        <v>859</v>
      </c>
      <c r="S10" s="762"/>
      <c r="T10" s="762"/>
      <c r="U10" s="421"/>
      <c r="V10" s="762" t="s">
        <v>860</v>
      </c>
      <c r="W10" s="762"/>
      <c r="X10" s="762"/>
      <c r="Y10" s="762"/>
      <c r="Z10" s="762"/>
      <c r="AA10" s="762"/>
      <c r="AB10" s="764" t="s">
        <v>861</v>
      </c>
      <c r="AC10" s="764"/>
      <c r="AD10" s="764"/>
      <c r="AE10" s="764"/>
      <c r="AF10" s="764"/>
      <c r="AG10" s="764"/>
      <c r="AH10" s="763" t="s">
        <v>1506</v>
      </c>
      <c r="AI10" s="763"/>
      <c r="AJ10" s="763"/>
      <c r="AK10" s="763"/>
      <c r="AL10" s="763"/>
      <c r="AM10" s="763"/>
      <c r="AN10" s="763"/>
      <c r="AO10" s="429"/>
      <c r="AP10" s="421"/>
    </row>
    <row r="11" spans="1:42" ht="67.5" customHeight="1" x14ac:dyDescent="0.6">
      <c r="A11" s="431" t="s">
        <v>526</v>
      </c>
      <c r="B11" s="332" t="s">
        <v>862</v>
      </c>
      <c r="C11" s="432"/>
      <c r="D11" s="332" t="s">
        <v>863</v>
      </c>
      <c r="E11" s="432"/>
      <c r="F11" s="332" t="s">
        <v>864</v>
      </c>
      <c r="G11" s="433"/>
      <c r="H11" s="332" t="s">
        <v>865</v>
      </c>
      <c r="I11" s="434"/>
      <c r="J11" s="332" t="s">
        <v>866</v>
      </c>
      <c r="K11" s="333"/>
      <c r="L11" s="332" t="s">
        <v>867</v>
      </c>
      <c r="M11" s="333"/>
      <c r="N11" s="435" t="s">
        <v>868</v>
      </c>
      <c r="O11" s="333"/>
      <c r="P11" s="436" t="s">
        <v>1566</v>
      </c>
      <c r="Q11" s="437"/>
      <c r="R11" s="332" t="s">
        <v>866</v>
      </c>
      <c r="S11" s="437"/>
      <c r="T11" s="332" t="s">
        <v>867</v>
      </c>
      <c r="U11" s="437"/>
      <c r="V11" s="332" t="s">
        <v>866</v>
      </c>
      <c r="W11" s="333"/>
      <c r="X11" s="332" t="s">
        <v>867</v>
      </c>
      <c r="Y11" s="333"/>
      <c r="Z11" s="435" t="s">
        <v>868</v>
      </c>
      <c r="AA11" s="333"/>
      <c r="AB11" s="332" t="s">
        <v>866</v>
      </c>
      <c r="AC11" s="333"/>
      <c r="AD11" s="332" t="s">
        <v>867</v>
      </c>
      <c r="AE11" s="333"/>
      <c r="AF11" s="435" t="s">
        <v>868</v>
      </c>
      <c r="AG11" s="333"/>
      <c r="AH11" s="332" t="s">
        <v>866</v>
      </c>
      <c r="AI11" s="437"/>
      <c r="AJ11" s="332" t="s">
        <v>867</v>
      </c>
      <c r="AK11" s="437"/>
      <c r="AL11" s="435" t="s">
        <v>868</v>
      </c>
      <c r="AM11" s="437"/>
      <c r="AN11" s="438" t="s">
        <v>1505</v>
      </c>
      <c r="AO11" s="439"/>
      <c r="AP11" s="440" t="s">
        <v>1</v>
      </c>
    </row>
    <row r="12" spans="1:42" x14ac:dyDescent="0.3">
      <c r="A12" s="279" t="s">
        <v>869</v>
      </c>
      <c r="B12" s="722" t="s">
        <v>1477</v>
      </c>
      <c r="C12" s="723"/>
      <c r="D12" s="724" t="s">
        <v>1478</v>
      </c>
      <c r="E12" s="725"/>
      <c r="F12" s="724" t="s">
        <v>1479</v>
      </c>
      <c r="G12" s="726"/>
      <c r="H12" s="724">
        <v>411.1</v>
      </c>
      <c r="I12" s="248"/>
      <c r="J12" s="727">
        <v>-26122162</v>
      </c>
      <c r="K12" s="723"/>
      <c r="L12" s="727">
        <v>-3806405.1693677804</v>
      </c>
      <c r="M12" s="723"/>
      <c r="N12" s="727">
        <f>((J12+L12)*(1/(1-0.280547)))-J12-L12</f>
        <v>-11670490.961417386</v>
      </c>
      <c r="P12" s="248">
        <f>+J12+L12+N12</f>
        <v>-41599058.130785167</v>
      </c>
      <c r="Q12" s="248"/>
      <c r="R12" s="443" t="s">
        <v>891</v>
      </c>
      <c r="S12" s="248"/>
      <c r="T12" s="442" t="s">
        <v>1484</v>
      </c>
      <c r="U12" s="248"/>
      <c r="V12" s="249">
        <v>-863192.09685105085</v>
      </c>
      <c r="X12" s="249">
        <v>-761535.01504562038</v>
      </c>
      <c r="Y12" s="248"/>
      <c r="Z12" s="727">
        <f>((V12+X12)*(1/(1-0.280547)))-V12-X12</f>
        <v>-633553.9876284838</v>
      </c>
      <c r="AA12" s="248"/>
      <c r="AB12" s="249"/>
      <c r="AC12" s="248"/>
      <c r="AD12" s="249"/>
      <c r="AE12" s="248"/>
      <c r="AF12" s="249"/>
      <c r="AG12" s="248"/>
      <c r="AH12" s="248">
        <f>+J12-V12-AB12</f>
        <v>-25258969.903148949</v>
      </c>
      <c r="AI12" s="248"/>
      <c r="AJ12" s="248">
        <f>+L12-X12-AD12</f>
        <v>-3044870.1543221599</v>
      </c>
      <c r="AK12" s="248"/>
      <c r="AL12" s="248">
        <f>N12-Z12-AF12</f>
        <v>-11036936.973788902</v>
      </c>
      <c r="AM12" s="248"/>
      <c r="AN12" s="248">
        <f>+AH12+AJ12+AL12</f>
        <v>-39340777.031260014</v>
      </c>
      <c r="AO12" s="251"/>
      <c r="AP12" s="249"/>
    </row>
    <row r="13" spans="1:42" x14ac:dyDescent="0.3">
      <c r="A13" s="279" t="s">
        <v>870</v>
      </c>
      <c r="B13" s="722" t="s">
        <v>1480</v>
      </c>
      <c r="C13" s="723"/>
      <c r="D13" s="724">
        <v>190</v>
      </c>
      <c r="E13" s="725"/>
      <c r="F13" s="724">
        <v>182.3</v>
      </c>
      <c r="G13" s="726"/>
      <c r="H13" s="724">
        <v>411.1</v>
      </c>
      <c r="I13" s="248"/>
      <c r="J13" s="727"/>
      <c r="K13" s="723"/>
      <c r="L13" s="727">
        <v>633159.77602252562</v>
      </c>
      <c r="M13" s="723"/>
      <c r="N13" s="727">
        <f>((J13+L13)*(1/(1-0.280547)))-J13-L13</f>
        <v>246897.40078058117</v>
      </c>
      <c r="P13" s="248">
        <f t="shared" ref="P13:P15" si="0">+J13+L13+N13</f>
        <v>880057.17680310679</v>
      </c>
      <c r="Q13" s="248"/>
      <c r="R13" s="443"/>
      <c r="S13" s="248"/>
      <c r="T13" s="442"/>
      <c r="U13" s="248"/>
      <c r="V13" s="249"/>
      <c r="X13" s="249">
        <v>126674.22397747439</v>
      </c>
      <c r="Y13" s="248"/>
      <c r="Z13" s="727">
        <f>((V13+X13)*(1/(1-0.280547)))-V13-X13</f>
        <v>49395.962646911634</v>
      </c>
      <c r="AA13" s="248"/>
      <c r="AB13" s="249"/>
      <c r="AC13" s="248"/>
      <c r="AD13" s="249"/>
      <c r="AE13" s="248"/>
      <c r="AF13" s="249"/>
      <c r="AG13" s="248"/>
      <c r="AH13" s="248">
        <f t="shared" ref="AH13:AH17" si="1">+J13-V13-AB13</f>
        <v>0</v>
      </c>
      <c r="AI13" s="248"/>
      <c r="AJ13" s="248">
        <f t="shared" ref="AJ13:AJ17" si="2">+L13-X13-AD13</f>
        <v>506485.55204505124</v>
      </c>
      <c r="AK13" s="248"/>
      <c r="AL13" s="248">
        <f t="shared" ref="AL13:AL17" si="3">N13-Z13-AF13</f>
        <v>197501.43813366955</v>
      </c>
      <c r="AM13" s="248"/>
      <c r="AN13" s="248">
        <f t="shared" ref="AN13:AN17" si="4">+AH13+AJ13+AL13</f>
        <v>703986.99017872079</v>
      </c>
      <c r="AO13" s="251"/>
      <c r="AP13" s="249"/>
    </row>
    <row r="14" spans="1:42" x14ac:dyDescent="0.3">
      <c r="A14" s="216" t="s">
        <v>871</v>
      </c>
      <c r="B14" s="441"/>
      <c r="C14" s="248"/>
      <c r="D14" s="442"/>
      <c r="E14" s="279"/>
      <c r="F14" s="442"/>
      <c r="G14" s="216"/>
      <c r="H14" s="442"/>
      <c r="I14" s="248"/>
      <c r="J14" s="727"/>
      <c r="K14" s="723"/>
      <c r="L14" s="727"/>
      <c r="M14" s="723"/>
      <c r="N14" s="727"/>
      <c r="P14" s="248">
        <f t="shared" si="0"/>
        <v>0</v>
      </c>
      <c r="Q14" s="248"/>
      <c r="R14" s="442"/>
      <c r="S14" s="248"/>
      <c r="T14" s="443"/>
      <c r="U14" s="248"/>
      <c r="V14" s="249"/>
      <c r="X14" s="249"/>
      <c r="Y14" s="248"/>
      <c r="Z14" s="249"/>
      <c r="AA14" s="248"/>
      <c r="AB14" s="249"/>
      <c r="AC14" s="248"/>
      <c r="AD14" s="249"/>
      <c r="AE14" s="248"/>
      <c r="AF14" s="249"/>
      <c r="AG14" s="248"/>
      <c r="AH14" s="248">
        <f t="shared" si="1"/>
        <v>0</v>
      </c>
      <c r="AI14" s="248"/>
      <c r="AJ14" s="248">
        <f t="shared" si="2"/>
        <v>0</v>
      </c>
      <c r="AK14" s="248"/>
      <c r="AL14" s="248">
        <f t="shared" si="3"/>
        <v>0</v>
      </c>
      <c r="AM14" s="248"/>
      <c r="AN14" s="248">
        <f t="shared" si="4"/>
        <v>0</v>
      </c>
      <c r="AO14" s="251"/>
      <c r="AP14" s="249"/>
    </row>
    <row r="15" spans="1:42" x14ac:dyDescent="0.3">
      <c r="A15" s="216" t="s">
        <v>872</v>
      </c>
      <c r="B15" s="441"/>
      <c r="C15" s="248"/>
      <c r="D15" s="442"/>
      <c r="E15" s="279"/>
      <c r="F15" s="442"/>
      <c r="G15" s="216"/>
      <c r="H15" s="442"/>
      <c r="I15" s="248"/>
      <c r="J15" s="727"/>
      <c r="K15" s="723"/>
      <c r="L15" s="727"/>
      <c r="M15" s="723"/>
      <c r="N15" s="727"/>
      <c r="P15" s="248">
        <f t="shared" si="0"/>
        <v>0</v>
      </c>
      <c r="Q15" s="248"/>
      <c r="R15" s="443"/>
      <c r="S15" s="248"/>
      <c r="T15" s="442"/>
      <c r="U15" s="248"/>
      <c r="V15" s="249"/>
      <c r="X15" s="249"/>
      <c r="Y15" s="248"/>
      <c r="Z15" s="249"/>
      <c r="AA15" s="248"/>
      <c r="AB15" s="249"/>
      <c r="AC15" s="248"/>
      <c r="AD15" s="249"/>
      <c r="AE15" s="248"/>
      <c r="AF15" s="249"/>
      <c r="AG15" s="248"/>
      <c r="AH15" s="248">
        <f t="shared" si="1"/>
        <v>0</v>
      </c>
      <c r="AI15" s="248"/>
      <c r="AJ15" s="248">
        <f t="shared" si="2"/>
        <v>0</v>
      </c>
      <c r="AK15" s="248"/>
      <c r="AL15" s="248">
        <f t="shared" si="3"/>
        <v>0</v>
      </c>
      <c r="AM15" s="248"/>
      <c r="AN15" s="248">
        <f t="shared" si="4"/>
        <v>0</v>
      </c>
      <c r="AO15" s="251"/>
      <c r="AP15" s="249"/>
    </row>
    <row r="16" spans="1:42" x14ac:dyDescent="0.3">
      <c r="A16" s="216" t="s">
        <v>873</v>
      </c>
      <c r="B16" s="441"/>
      <c r="C16" s="248"/>
      <c r="D16" s="442"/>
      <c r="E16" s="279"/>
      <c r="F16" s="442"/>
      <c r="G16" s="216"/>
      <c r="H16" s="442"/>
      <c r="I16" s="248"/>
      <c r="J16" s="727"/>
      <c r="K16" s="723"/>
      <c r="L16" s="727"/>
      <c r="M16" s="723"/>
      <c r="N16" s="727"/>
      <c r="P16" s="248">
        <f>+J16+L16+N16</f>
        <v>0</v>
      </c>
      <c r="Q16" s="248"/>
      <c r="R16" s="443"/>
      <c r="S16" s="248"/>
      <c r="T16" s="442"/>
      <c r="U16" s="248"/>
      <c r="V16" s="249"/>
      <c r="X16" s="249"/>
      <c r="Y16" s="248"/>
      <c r="Z16" s="249"/>
      <c r="AA16" s="248"/>
      <c r="AB16" s="249"/>
      <c r="AC16" s="248"/>
      <c r="AD16" s="249"/>
      <c r="AE16" s="248"/>
      <c r="AF16" s="249"/>
      <c r="AG16" s="248"/>
      <c r="AH16" s="248">
        <f>+J16-V16-AB16</f>
        <v>0</v>
      </c>
      <c r="AI16" s="248"/>
      <c r="AJ16" s="248">
        <f>+L16-X16-AD16</f>
        <v>0</v>
      </c>
      <c r="AK16" s="248"/>
      <c r="AL16" s="248">
        <f t="shared" si="3"/>
        <v>0</v>
      </c>
      <c r="AM16" s="248"/>
      <c r="AN16" s="248">
        <f t="shared" si="4"/>
        <v>0</v>
      </c>
      <c r="AO16" s="251"/>
      <c r="AP16" s="249"/>
    </row>
    <row r="17" spans="1:42" x14ac:dyDescent="0.3">
      <c r="A17" s="278" t="s">
        <v>874</v>
      </c>
      <c r="B17" s="441"/>
      <c r="C17" s="248"/>
      <c r="D17" s="442"/>
      <c r="E17" s="248"/>
      <c r="F17" s="442"/>
      <c r="G17" s="216"/>
      <c r="H17" s="442"/>
      <c r="I17" s="248"/>
      <c r="J17" s="727"/>
      <c r="K17" s="723"/>
      <c r="L17" s="727"/>
      <c r="M17" s="723"/>
      <c r="N17" s="727"/>
      <c r="P17" s="248">
        <f>+J17+L17+N17</f>
        <v>0</v>
      </c>
      <c r="Q17" s="248"/>
      <c r="R17" s="443"/>
      <c r="S17" s="248"/>
      <c r="T17" s="442"/>
      <c r="U17" s="248"/>
      <c r="V17" s="249"/>
      <c r="X17" s="249"/>
      <c r="Y17" s="248"/>
      <c r="Z17" s="249"/>
      <c r="AA17" s="248"/>
      <c r="AB17" s="249"/>
      <c r="AC17" s="248"/>
      <c r="AD17" s="249"/>
      <c r="AE17" s="248"/>
      <c r="AF17" s="249"/>
      <c r="AG17" s="248"/>
      <c r="AH17" s="248">
        <f t="shared" si="1"/>
        <v>0</v>
      </c>
      <c r="AI17" s="248"/>
      <c r="AJ17" s="248">
        <f t="shared" si="2"/>
        <v>0</v>
      </c>
      <c r="AK17" s="248"/>
      <c r="AL17" s="248">
        <f t="shared" si="3"/>
        <v>0</v>
      </c>
      <c r="AM17" s="248"/>
      <c r="AN17" s="248">
        <f t="shared" si="4"/>
        <v>0</v>
      </c>
      <c r="AO17" s="251"/>
      <c r="AP17" s="249"/>
    </row>
    <row r="18" spans="1:42" ht="15" thickBot="1" x14ac:dyDescent="0.5">
      <c r="A18" s="216">
        <v>2</v>
      </c>
      <c r="B18" s="444" t="s">
        <v>875</v>
      </c>
      <c r="C18" s="444"/>
      <c r="D18" s="444"/>
      <c r="E18" s="444"/>
      <c r="F18" s="216"/>
      <c r="G18" s="216"/>
      <c r="H18" s="216"/>
      <c r="I18" s="248"/>
      <c r="J18" s="445">
        <f>SUM(J12:J17)</f>
        <v>-26122162</v>
      </c>
      <c r="L18" s="445">
        <f>SUM(L12:L17)</f>
        <v>-3173245.3933452549</v>
      </c>
      <c r="N18" s="445">
        <f>SUM(N12:N17)</f>
        <v>-11423593.560636805</v>
      </c>
      <c r="P18" s="445">
        <f>SUM(P12:P17)</f>
        <v>-40719000.953982063</v>
      </c>
      <c r="Q18" s="446"/>
      <c r="R18" s="447"/>
      <c r="S18" s="446"/>
      <c r="T18" s="446"/>
      <c r="U18" s="446"/>
      <c r="V18" s="445">
        <f>SUM(V12:V17)</f>
        <v>-863192.09685105085</v>
      </c>
      <c r="X18" s="445">
        <f>SUM(X12:X17)</f>
        <v>-634860.79106814601</v>
      </c>
      <c r="Y18" s="248"/>
      <c r="Z18" s="445">
        <f>SUM(Z12:Z17)</f>
        <v>-584158.02498157218</v>
      </c>
      <c r="AA18" s="248"/>
      <c r="AB18" s="445">
        <f>SUM(AB12:AB17)</f>
        <v>0</v>
      </c>
      <c r="AC18" s="248"/>
      <c r="AD18" s="445">
        <f>SUM(AD12:AD17)</f>
        <v>0</v>
      </c>
      <c r="AE18" s="248"/>
      <c r="AF18" s="445">
        <f>SUM(AF12:AF17)</f>
        <v>0</v>
      </c>
      <c r="AG18" s="248"/>
      <c r="AH18" s="445">
        <f>SUM(AH12:AH17)</f>
        <v>-25258969.903148949</v>
      </c>
      <c r="AI18" s="446"/>
      <c r="AJ18" s="445">
        <f>SUM(AJ12:AJ17)</f>
        <v>-2538384.6022771085</v>
      </c>
      <c r="AK18" s="446"/>
      <c r="AL18" s="445">
        <f>SUM(AL12:AL17)</f>
        <v>-10839435.535655232</v>
      </c>
      <c r="AM18" s="446"/>
      <c r="AN18" s="445">
        <f>SUM(AN12:AN17)</f>
        <v>-38636790.041081294</v>
      </c>
      <c r="AO18" s="446"/>
      <c r="AP18" s="446"/>
    </row>
    <row r="19" spans="1:42" ht="13.5" thickTop="1" x14ac:dyDescent="0.3">
      <c r="A19" s="427"/>
      <c r="B19" s="417"/>
      <c r="C19" s="248"/>
      <c r="D19" s="248"/>
      <c r="E19" s="248"/>
      <c r="F19" s="216"/>
      <c r="G19" s="216"/>
      <c r="H19" s="216"/>
      <c r="I19" s="248"/>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row>
    <row r="20" spans="1:42" x14ac:dyDescent="0.3">
      <c r="A20" s="428">
        <f>+A18+1</f>
        <v>3</v>
      </c>
      <c r="B20" s="421" t="s">
        <v>876</v>
      </c>
      <c r="F20" s="428">
        <v>182.3</v>
      </c>
      <c r="G20" s="428"/>
      <c r="H20" s="428"/>
      <c r="I20" s="248"/>
      <c r="J20" s="247" t="s">
        <v>877</v>
      </c>
      <c r="P20" s="249">
        <f>P13</f>
        <v>880057.17680310679</v>
      </c>
      <c r="Q20" s="248"/>
      <c r="R20" s="248"/>
      <c r="S20" s="248"/>
      <c r="T20" s="248"/>
      <c r="U20" s="248"/>
      <c r="V20" s="248"/>
      <c r="X20" s="248"/>
      <c r="Y20" s="248"/>
      <c r="Z20" s="248"/>
      <c r="AA20" s="248"/>
      <c r="AB20" s="248"/>
      <c r="AC20" s="248"/>
      <c r="AD20" s="248"/>
      <c r="AE20" s="248"/>
      <c r="AF20" s="248"/>
      <c r="AG20" s="248"/>
      <c r="AH20" s="247" t="s">
        <v>877</v>
      </c>
      <c r="AN20" s="727">
        <f>P20-X13-Z13</f>
        <v>703986.99017872079</v>
      </c>
    </row>
    <row r="21" spans="1:42" ht="12.65" customHeight="1" x14ac:dyDescent="0.3">
      <c r="A21" s="428">
        <f>A20+1</f>
        <v>4</v>
      </c>
      <c r="B21" s="421" t="s">
        <v>878</v>
      </c>
      <c r="F21" s="428">
        <v>254</v>
      </c>
      <c r="G21" s="428"/>
      <c r="H21" s="428"/>
      <c r="I21" s="248"/>
      <c r="J21" s="727" t="s">
        <v>1483</v>
      </c>
      <c r="P21" s="249">
        <f>P12</f>
        <v>-41599058.130785167</v>
      </c>
      <c r="Q21" s="248"/>
      <c r="R21" s="248"/>
      <c r="S21" s="248"/>
      <c r="T21" s="248"/>
      <c r="U21" s="248"/>
      <c r="V21" s="248"/>
      <c r="X21" s="248"/>
      <c r="Y21" s="248"/>
      <c r="Z21" s="248"/>
      <c r="AA21" s="248"/>
      <c r="AB21" s="248"/>
      <c r="AC21" s="248"/>
      <c r="AD21" s="248"/>
      <c r="AE21" s="248"/>
      <c r="AF21" s="248"/>
      <c r="AG21" s="248"/>
      <c r="AH21" s="727" t="s">
        <v>1483</v>
      </c>
      <c r="AN21" s="727">
        <f>P21-V12-X12-Z12</f>
        <v>-39340777.031260014</v>
      </c>
    </row>
    <row r="22" spans="1:42" ht="12.65" customHeight="1" thickBot="1" x14ac:dyDescent="0.35">
      <c r="A22" s="427">
        <f t="shared" ref="A22:A26" si="5">A21+1</f>
        <v>5</v>
      </c>
      <c r="B22" s="422" t="s">
        <v>879</v>
      </c>
      <c r="F22" s="428"/>
      <c r="G22" s="428"/>
      <c r="H22" s="428"/>
      <c r="P22" s="445">
        <f>+P20+P21</f>
        <v>-40719000.953982063</v>
      </c>
      <c r="Q22" s="248"/>
      <c r="R22" s="248"/>
      <c r="S22" s="248"/>
      <c r="T22" s="248"/>
      <c r="U22" s="248"/>
      <c r="V22" s="248"/>
      <c r="X22" s="248"/>
      <c r="Y22" s="248"/>
      <c r="Z22" s="248"/>
      <c r="AA22" s="248"/>
      <c r="AB22" s="248"/>
      <c r="AC22" s="248"/>
      <c r="AD22" s="248"/>
      <c r="AE22" s="248"/>
      <c r="AF22" s="248"/>
      <c r="AG22" s="248"/>
      <c r="AH22" s="248"/>
      <c r="AN22" s="445">
        <f>+AN20+AN21</f>
        <v>-38636790.041081294</v>
      </c>
    </row>
    <row r="23" spans="1:42" ht="13.5" thickTop="1" x14ac:dyDescent="0.3">
      <c r="A23" s="427"/>
      <c r="B23" s="422"/>
      <c r="F23" s="428"/>
      <c r="G23" s="428"/>
      <c r="H23" s="428"/>
      <c r="P23" s="248"/>
      <c r="Q23" s="248"/>
      <c r="R23" s="248"/>
      <c r="S23" s="248"/>
      <c r="T23" s="248"/>
      <c r="U23" s="248"/>
      <c r="V23" s="248"/>
      <c r="X23" s="248"/>
      <c r="Y23" s="248"/>
      <c r="Z23" s="248"/>
      <c r="AA23" s="248"/>
      <c r="AB23" s="248"/>
      <c r="AC23" s="248"/>
      <c r="AD23" s="248"/>
      <c r="AE23" s="248"/>
      <c r="AF23" s="248"/>
      <c r="AG23" s="248"/>
      <c r="AH23" s="248"/>
      <c r="AN23" s="248"/>
    </row>
    <row r="24" spans="1:42" ht="14.5" x14ac:dyDescent="0.35">
      <c r="A24" s="427">
        <f>A22+1</f>
        <v>6</v>
      </c>
      <c r="B24" s="417" t="s">
        <v>880</v>
      </c>
      <c r="C24" s="248"/>
      <c r="D24" s="248"/>
      <c r="E24" s="248"/>
      <c r="F24" s="216"/>
      <c r="G24" s="216"/>
      <c r="H24" s="216"/>
      <c r="I24" s="248"/>
      <c r="J24" s="279"/>
      <c r="K24" s="279"/>
      <c r="L24" s="279"/>
      <c r="M24" s="279"/>
      <c r="N24" s="279"/>
      <c r="O24" s="279"/>
      <c r="P24" s="279"/>
      <c r="Q24" s="279"/>
      <c r="R24" s="279"/>
      <c r="S24" s="279"/>
      <c r="T24" s="279"/>
      <c r="U24" s="279"/>
      <c r="V24" s="279"/>
      <c r="W24" s="279"/>
      <c r="X24" s="279">
        <f>+(V18+X18)</f>
        <v>-1498052.8879191969</v>
      </c>
      <c r="Y24" s="279"/>
      <c r="Z24" s="279"/>
      <c r="AA24" s="279"/>
      <c r="AB24" s="279"/>
      <c r="AC24" s="279"/>
      <c r="AD24" s="279"/>
      <c r="AE24" s="279"/>
      <c r="AF24" s="279"/>
      <c r="AG24" s="279"/>
      <c r="AH24" s="279"/>
      <c r="AI24" s="279"/>
      <c r="AJ24" s="279"/>
      <c r="AK24" s="279"/>
      <c r="AL24" s="449"/>
      <c r="AM24" s="279"/>
      <c r="AN24" s="279"/>
      <c r="AO24" s="279"/>
      <c r="AP24" s="279"/>
    </row>
    <row r="25" spans="1:42" x14ac:dyDescent="0.3">
      <c r="A25" s="427">
        <f t="shared" si="5"/>
        <v>7</v>
      </c>
      <c r="B25" s="417" t="s">
        <v>881</v>
      </c>
      <c r="C25" s="248"/>
      <c r="D25" s="248"/>
      <c r="E25" s="248"/>
      <c r="F25" s="216"/>
      <c r="G25" s="216"/>
      <c r="H25" s="216"/>
      <c r="I25" s="248"/>
      <c r="J25" s="279"/>
      <c r="K25" s="279"/>
      <c r="L25" s="279"/>
      <c r="M25" s="279"/>
      <c r="N25" s="279"/>
      <c r="O25" s="279"/>
      <c r="P25" s="279"/>
      <c r="Q25" s="279"/>
      <c r="R25" s="279"/>
      <c r="S25" s="279"/>
      <c r="T25" s="279"/>
      <c r="U25" s="279"/>
      <c r="V25" s="279"/>
      <c r="W25" s="279"/>
      <c r="X25" s="450">
        <v>1</v>
      </c>
      <c r="Y25" s="451"/>
      <c r="Z25" s="451"/>
      <c r="AA25" s="451"/>
      <c r="AB25" s="279"/>
      <c r="AC25" s="279"/>
      <c r="AD25" s="279"/>
      <c r="AE25" s="279"/>
      <c r="AF25" s="279"/>
      <c r="AG25" s="279"/>
      <c r="AH25" s="279"/>
      <c r="AI25" s="279"/>
      <c r="AJ25" s="279"/>
      <c r="AK25" s="279"/>
      <c r="AL25" s="279"/>
      <c r="AM25" s="279"/>
      <c r="AN25" s="279"/>
      <c r="AO25" s="279"/>
      <c r="AP25" s="267" t="s">
        <v>882</v>
      </c>
    </row>
    <row r="26" spans="1:42" ht="13.5" thickBot="1" x14ac:dyDescent="0.35">
      <c r="A26" s="427">
        <f t="shared" si="5"/>
        <v>8</v>
      </c>
      <c r="B26" s="417" t="s">
        <v>883</v>
      </c>
      <c r="C26" s="248"/>
      <c r="D26" s="248"/>
      <c r="E26" s="248"/>
      <c r="F26" s="216"/>
      <c r="G26" s="216"/>
      <c r="H26" s="216"/>
      <c r="I26" s="248"/>
      <c r="J26" s="279"/>
      <c r="K26" s="279"/>
      <c r="L26" s="279"/>
      <c r="M26" s="279"/>
      <c r="N26" s="279"/>
      <c r="O26" s="279"/>
      <c r="P26" s="279"/>
      <c r="Q26" s="279"/>
      <c r="R26" s="279"/>
      <c r="S26" s="279"/>
      <c r="T26" s="279"/>
      <c r="U26" s="279"/>
      <c r="V26" s="279"/>
      <c r="W26" s="279"/>
      <c r="X26" s="343">
        <f>X24*X25</f>
        <v>-1498052.8879191969</v>
      </c>
      <c r="Y26" s="279" t="s">
        <v>76</v>
      </c>
      <c r="Z26" s="279"/>
      <c r="AA26" s="279"/>
      <c r="AB26" s="279"/>
      <c r="AC26" s="279"/>
      <c r="AD26" s="279"/>
      <c r="AE26" s="279"/>
      <c r="AF26" s="279"/>
      <c r="AG26" s="279"/>
      <c r="AH26" s="279"/>
      <c r="AI26" s="279"/>
      <c r="AJ26" s="279"/>
      <c r="AK26" s="279"/>
      <c r="AL26" s="279"/>
      <c r="AM26" s="279"/>
      <c r="AN26" s="279"/>
      <c r="AO26" s="279"/>
      <c r="AP26" s="279"/>
    </row>
    <row r="27" spans="1:42" s="452" customFormat="1" ht="13.5" thickTop="1" x14ac:dyDescent="0.3">
      <c r="A27" s="428"/>
      <c r="B27" s="421"/>
      <c r="C27" s="252"/>
      <c r="D27" s="252"/>
      <c r="E27" s="252"/>
      <c r="F27" s="428"/>
      <c r="G27" s="428"/>
      <c r="H27" s="428"/>
      <c r="I27" s="448"/>
      <c r="J27" s="252"/>
      <c r="K27" s="248"/>
      <c r="L27" s="252"/>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52"/>
      <c r="AJ27" s="252"/>
      <c r="AK27" s="252"/>
      <c r="AL27" s="252"/>
      <c r="AM27" s="252"/>
      <c r="AN27" s="248"/>
      <c r="AO27" s="252"/>
      <c r="AP27" s="252"/>
    </row>
    <row r="28" spans="1:42" s="452" customFormat="1" x14ac:dyDescent="0.3">
      <c r="A28" s="453" t="s">
        <v>248</v>
      </c>
      <c r="B28" s="252"/>
      <c r="C28" s="252"/>
      <c r="D28" s="252"/>
      <c r="E28" s="252"/>
      <c r="F28" s="428"/>
      <c r="G28" s="428"/>
      <c r="H28" s="428"/>
      <c r="I28" s="448"/>
      <c r="J28" s="252"/>
      <c r="K28" s="248"/>
      <c r="L28" s="252"/>
      <c r="M28" s="248"/>
      <c r="N28" s="248"/>
      <c r="O28" s="248"/>
      <c r="P28" s="252"/>
      <c r="Q28" s="252"/>
      <c r="R28" s="252"/>
      <c r="S28" s="418"/>
      <c r="T28" s="252"/>
      <c r="U28" s="252"/>
      <c r="V28" s="252"/>
      <c r="W28" s="248"/>
      <c r="X28" s="418"/>
      <c r="Y28" s="418"/>
      <c r="Z28" s="418"/>
      <c r="AA28" s="418"/>
      <c r="AB28" s="418"/>
      <c r="AC28" s="418"/>
      <c r="AD28" s="418"/>
      <c r="AE28" s="418"/>
      <c r="AF28" s="418"/>
      <c r="AG28" s="418"/>
      <c r="AH28" s="252"/>
      <c r="AI28" s="252"/>
      <c r="AJ28" s="252"/>
      <c r="AK28" s="252"/>
      <c r="AL28" s="252"/>
      <c r="AM28" s="252"/>
      <c r="AN28" s="252"/>
      <c r="AO28" s="252"/>
      <c r="AP28" s="252"/>
    </row>
    <row r="29" spans="1:42" s="452" customFormat="1" x14ac:dyDescent="0.3">
      <c r="A29" s="428" t="s">
        <v>56</v>
      </c>
      <c r="B29" s="765" t="s">
        <v>317</v>
      </c>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c r="AP29" s="765"/>
    </row>
    <row r="30" spans="1:42" s="452" customFormat="1" ht="13" customHeight="1" x14ac:dyDescent="0.3">
      <c r="A30" s="428" t="s">
        <v>57</v>
      </c>
      <c r="B30" s="95" t="s">
        <v>348</v>
      </c>
      <c r="C30" s="95"/>
      <c r="D30" s="95"/>
      <c r="E30" s="95"/>
      <c r="F30" s="454"/>
      <c r="G30" s="454"/>
      <c r="H30" s="454"/>
      <c r="I30" s="454"/>
      <c r="J30" s="454"/>
      <c r="K30" s="454"/>
      <c r="L30" s="454"/>
      <c r="M30" s="454"/>
      <c r="N30" s="454"/>
      <c r="O30" s="454"/>
      <c r="P30" s="454"/>
      <c r="Q30" s="454"/>
      <c r="R30" s="454"/>
      <c r="S30" s="455"/>
      <c r="T30" s="454"/>
      <c r="U30" s="454"/>
      <c r="V30" s="454"/>
      <c r="W30" s="454"/>
      <c r="X30" s="455"/>
      <c r="Y30" s="455"/>
      <c r="Z30" s="455"/>
      <c r="AA30" s="455"/>
      <c r="AB30" s="454"/>
      <c r="AC30" s="454"/>
      <c r="AD30" s="454"/>
      <c r="AE30" s="455"/>
      <c r="AF30" s="454"/>
      <c r="AG30" s="455"/>
      <c r="AH30" s="454"/>
      <c r="AI30" s="454"/>
      <c r="AJ30" s="454"/>
      <c r="AK30" s="454"/>
      <c r="AL30" s="454"/>
      <c r="AM30" s="454"/>
      <c r="AN30" s="454"/>
      <c r="AO30" s="454"/>
      <c r="AP30" s="454"/>
    </row>
    <row r="31" spans="1:42" s="452" customFormat="1" ht="13" customHeight="1" x14ac:dyDescent="0.35">
      <c r="A31" s="456" t="s">
        <v>59</v>
      </c>
      <c r="B31" s="748" t="s">
        <v>884</v>
      </c>
      <c r="C31" s="748"/>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row>
    <row r="32" spans="1:42" s="452" customFormat="1" x14ac:dyDescent="0.35">
      <c r="A32" s="456"/>
      <c r="B32" s="748" t="s">
        <v>885</v>
      </c>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8"/>
      <c r="AL32" s="748"/>
      <c r="AM32" s="748"/>
      <c r="AN32" s="748"/>
      <c r="AO32" s="748"/>
      <c r="AP32" s="748"/>
    </row>
    <row r="33" spans="1:42" s="452" customFormat="1" x14ac:dyDescent="0.35">
      <c r="A33" s="456" t="s">
        <v>60</v>
      </c>
      <c r="B33" s="765" t="s">
        <v>886</v>
      </c>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row>
    <row r="34" spans="1:42" x14ac:dyDescent="0.3">
      <c r="A34" s="457" t="s">
        <v>68</v>
      </c>
      <c r="B34" s="766" t="s">
        <v>887</v>
      </c>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row>
    <row r="35" spans="1:42" x14ac:dyDescent="0.3">
      <c r="A35" s="458" t="s">
        <v>70</v>
      </c>
      <c r="B35" s="761" t="s">
        <v>888</v>
      </c>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row>
    <row r="36" spans="1:42" ht="13" customHeight="1" x14ac:dyDescent="0.3">
      <c r="A36" s="458"/>
      <c r="B36" s="459" t="s">
        <v>889</v>
      </c>
      <c r="C36" s="419"/>
      <c r="D36" s="419"/>
      <c r="E36" s="419"/>
      <c r="F36" s="419"/>
      <c r="G36" s="419"/>
      <c r="H36" s="419"/>
      <c r="I36" s="460"/>
      <c r="J36" s="459" t="s">
        <v>866</v>
      </c>
      <c r="K36" s="419"/>
      <c r="L36" s="459" t="s">
        <v>890</v>
      </c>
      <c r="M36" s="419"/>
      <c r="N36" s="764" t="s">
        <v>471</v>
      </c>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row>
    <row r="37" spans="1:42" ht="13" customHeight="1" x14ac:dyDescent="0.3">
      <c r="A37" s="458"/>
      <c r="B37" s="461" t="s">
        <v>691</v>
      </c>
      <c r="C37" s="461"/>
      <c r="D37" s="461"/>
      <c r="E37" s="461"/>
      <c r="F37" s="427"/>
      <c r="G37" s="427"/>
      <c r="H37" s="427"/>
      <c r="I37" s="461"/>
      <c r="J37" s="427" t="s">
        <v>891</v>
      </c>
      <c r="K37" s="427"/>
      <c r="L37" s="462" t="s">
        <v>892</v>
      </c>
      <c r="M37" s="463"/>
      <c r="N37" s="769" t="s">
        <v>893</v>
      </c>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row>
    <row r="38" spans="1:42" ht="13" customHeight="1" x14ac:dyDescent="0.3">
      <c r="A38" s="458"/>
      <c r="B38" s="461" t="s">
        <v>597</v>
      </c>
      <c r="C38" s="461"/>
      <c r="D38" s="461"/>
      <c r="E38" s="461"/>
      <c r="F38" s="427"/>
      <c r="G38" s="427"/>
      <c r="H38" s="427"/>
      <c r="I38" s="461"/>
      <c r="J38" s="427" t="s">
        <v>891</v>
      </c>
      <c r="K38" s="427"/>
      <c r="L38" s="427" t="s">
        <v>892</v>
      </c>
      <c r="M38" s="463"/>
      <c r="N38" s="769" t="s">
        <v>894</v>
      </c>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row>
    <row r="39" spans="1:42" ht="13" customHeight="1" x14ac:dyDescent="0.3">
      <c r="A39" s="458"/>
      <c r="B39" s="461" t="s">
        <v>895</v>
      </c>
      <c r="C39" s="461"/>
      <c r="D39" s="461"/>
      <c r="E39" s="461"/>
      <c r="F39" s="427"/>
      <c r="G39" s="427"/>
      <c r="H39" s="427"/>
      <c r="I39" s="461"/>
      <c r="J39" s="427" t="s">
        <v>891</v>
      </c>
      <c r="K39" s="427"/>
      <c r="L39" s="427">
        <v>15</v>
      </c>
      <c r="M39" s="463"/>
      <c r="N39" s="426" t="s">
        <v>896</v>
      </c>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row>
    <row r="40" spans="1:42" ht="13" customHeight="1" x14ac:dyDescent="0.3">
      <c r="A40" s="458"/>
      <c r="B40" s="461" t="s">
        <v>600</v>
      </c>
      <c r="C40" s="461"/>
      <c r="D40" s="461"/>
      <c r="E40" s="461"/>
      <c r="F40" s="427"/>
      <c r="G40" s="427"/>
      <c r="H40" s="427"/>
      <c r="I40" s="461"/>
      <c r="J40" s="427" t="s">
        <v>897</v>
      </c>
      <c r="K40" s="427"/>
      <c r="L40" s="427">
        <v>5</v>
      </c>
      <c r="M40" s="463"/>
      <c r="N40" s="426" t="s">
        <v>898</v>
      </c>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row>
    <row r="41" spans="1:42" ht="13" customHeight="1" x14ac:dyDescent="0.3">
      <c r="A41" s="458"/>
      <c r="B41" s="461" t="s">
        <v>899</v>
      </c>
      <c r="C41" s="461"/>
      <c r="D41" s="461"/>
      <c r="E41" s="461"/>
      <c r="F41" s="427"/>
      <c r="G41" s="427"/>
      <c r="H41" s="427"/>
      <c r="I41" s="461"/>
      <c r="J41" s="427" t="s">
        <v>891</v>
      </c>
      <c r="K41" s="427"/>
      <c r="L41" s="427">
        <v>10</v>
      </c>
      <c r="M41" s="463"/>
      <c r="N41" s="426" t="s">
        <v>900</v>
      </c>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row>
    <row r="42" spans="1:42" ht="13" customHeight="1" x14ac:dyDescent="0.3">
      <c r="A42" s="458"/>
      <c r="B42" s="461" t="s">
        <v>601</v>
      </c>
      <c r="C42" s="461"/>
      <c r="D42" s="461"/>
      <c r="E42" s="461"/>
      <c r="F42" s="427"/>
      <c r="G42" s="427"/>
      <c r="H42" s="427"/>
      <c r="I42" s="461"/>
      <c r="J42" s="427" t="s">
        <v>891</v>
      </c>
      <c r="K42" s="427"/>
      <c r="L42" s="427" t="s">
        <v>901</v>
      </c>
      <c r="M42" s="463"/>
      <c r="N42" s="426" t="s">
        <v>902</v>
      </c>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row>
    <row r="43" spans="1:42" ht="13" customHeight="1" x14ac:dyDescent="0.3">
      <c r="A43" s="458"/>
      <c r="B43" s="461" t="s">
        <v>602</v>
      </c>
      <c r="C43" s="461"/>
      <c r="D43" s="461"/>
      <c r="E43" s="461"/>
      <c r="F43" s="427"/>
      <c r="G43" s="427"/>
      <c r="H43" s="427"/>
      <c r="I43" s="461"/>
      <c r="J43" s="427" t="s">
        <v>891</v>
      </c>
      <c r="K43" s="427"/>
      <c r="L43" s="427">
        <v>3</v>
      </c>
      <c r="M43" s="463"/>
      <c r="N43" s="426" t="s">
        <v>903</v>
      </c>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row>
    <row r="44" spans="1:42" ht="13" customHeight="1" x14ac:dyDescent="0.3">
      <c r="A44" s="458"/>
      <c r="B44" s="461" t="s">
        <v>692</v>
      </c>
      <c r="C44" s="461"/>
      <c r="D44" s="461"/>
      <c r="E44" s="461"/>
      <c r="F44" s="427"/>
      <c r="G44" s="427"/>
      <c r="H44" s="427"/>
      <c r="I44" s="461"/>
      <c r="J44" s="427" t="s">
        <v>891</v>
      </c>
      <c r="K44" s="427"/>
      <c r="L44" s="462" t="s">
        <v>892</v>
      </c>
      <c r="M44" s="463"/>
      <c r="N44" s="769" t="s">
        <v>904</v>
      </c>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row>
    <row r="45" spans="1:42" ht="13" customHeight="1" x14ac:dyDescent="0.3">
      <c r="A45" s="458"/>
      <c r="B45" s="461" t="s">
        <v>693</v>
      </c>
      <c r="C45" s="461"/>
      <c r="D45" s="461"/>
      <c r="E45" s="461"/>
      <c r="F45" s="427"/>
      <c r="G45" s="427"/>
      <c r="H45" s="427"/>
      <c r="I45" s="461"/>
      <c r="J45" s="427" t="s">
        <v>891</v>
      </c>
      <c r="K45" s="427"/>
      <c r="L45" s="462" t="s">
        <v>892</v>
      </c>
      <c r="M45" s="463"/>
      <c r="N45" s="426" t="s">
        <v>905</v>
      </c>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row>
    <row r="46" spans="1:42" ht="13" customHeight="1" x14ac:dyDescent="0.3">
      <c r="A46" s="458"/>
      <c r="B46" s="461" t="s">
        <v>694</v>
      </c>
      <c r="C46" s="461"/>
      <c r="D46" s="461"/>
      <c r="E46" s="461"/>
      <c r="F46" s="427"/>
      <c r="G46" s="427"/>
      <c r="H46" s="427"/>
      <c r="I46" s="461"/>
      <c r="J46" s="427" t="s">
        <v>891</v>
      </c>
      <c r="K46" s="427"/>
      <c r="L46" s="462" t="s">
        <v>892</v>
      </c>
      <c r="M46" s="463"/>
      <c r="N46" s="426" t="s">
        <v>906</v>
      </c>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row>
    <row r="47" spans="1:42" ht="13" customHeight="1" x14ac:dyDescent="0.3">
      <c r="A47" s="458"/>
      <c r="B47" s="461" t="s">
        <v>1041</v>
      </c>
      <c r="C47" s="518"/>
      <c r="D47" s="518"/>
      <c r="E47" s="518"/>
      <c r="F47" s="519"/>
      <c r="G47" s="519"/>
      <c r="H47" s="519"/>
      <c r="I47" s="518"/>
      <c r="J47" s="427" t="s">
        <v>891</v>
      </c>
      <c r="K47" s="427"/>
      <c r="L47" s="427" t="s">
        <v>901</v>
      </c>
      <c r="M47" s="463"/>
      <c r="N47" s="426" t="s">
        <v>1042</v>
      </c>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row>
    <row r="48" spans="1:42" ht="13" customHeight="1" x14ac:dyDescent="0.3">
      <c r="A48" s="458"/>
      <c r="B48" s="461" t="s">
        <v>603</v>
      </c>
      <c r="C48" s="461"/>
      <c r="D48" s="461"/>
      <c r="E48" s="461"/>
      <c r="F48" s="427"/>
      <c r="G48" s="427"/>
      <c r="H48" s="427"/>
      <c r="I48" s="461"/>
      <c r="J48" s="427" t="s">
        <v>891</v>
      </c>
      <c r="K48" s="427"/>
      <c r="L48" s="463">
        <v>10</v>
      </c>
      <c r="M48" s="463"/>
      <c r="N48" s="770" t="s">
        <v>907</v>
      </c>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row>
    <row r="49" spans="1:42" ht="13" customHeight="1" x14ac:dyDescent="0.3">
      <c r="A49" s="458"/>
      <c r="B49" s="461" t="s">
        <v>908</v>
      </c>
      <c r="C49" s="461"/>
      <c r="D49" s="461"/>
      <c r="E49" s="461"/>
      <c r="F49" s="427"/>
      <c r="G49" s="427"/>
      <c r="H49" s="427"/>
      <c r="I49" s="461"/>
      <c r="J49" s="427" t="s">
        <v>891</v>
      </c>
      <c r="K49" s="427"/>
      <c r="L49" s="463">
        <v>10</v>
      </c>
      <c r="M49" s="463"/>
      <c r="N49" s="426" t="s">
        <v>909</v>
      </c>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row>
    <row r="50" spans="1:42" ht="13" customHeight="1" x14ac:dyDescent="0.3">
      <c r="A50" s="458"/>
      <c r="B50" s="461" t="s">
        <v>604</v>
      </c>
      <c r="C50" s="461"/>
      <c r="D50" s="461"/>
      <c r="E50" s="461"/>
      <c r="F50" s="427"/>
      <c r="G50" s="427"/>
      <c r="H50" s="427"/>
      <c r="I50" s="461"/>
      <c r="J50" s="427" t="s">
        <v>891</v>
      </c>
      <c r="K50" s="427"/>
      <c r="L50" s="462" t="s">
        <v>910</v>
      </c>
      <c r="M50" s="463"/>
      <c r="N50" s="426" t="s">
        <v>911</v>
      </c>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row>
    <row r="51" spans="1:42" ht="13" customHeight="1" x14ac:dyDescent="0.3">
      <c r="A51" s="268" t="s">
        <v>71</v>
      </c>
      <c r="B51" s="421" t="s">
        <v>912</v>
      </c>
      <c r="C51" s="421"/>
      <c r="D51" s="421"/>
      <c r="E51" s="421"/>
      <c r="J51" s="279"/>
      <c r="K51" s="279"/>
      <c r="L51" s="279"/>
      <c r="M51" s="279"/>
      <c r="N51" s="279"/>
      <c r="O51" s="279"/>
      <c r="X51" s="279"/>
      <c r="Y51" s="279"/>
      <c r="Z51" s="279"/>
      <c r="AA51" s="279"/>
      <c r="AB51" s="279"/>
      <c r="AC51" s="279"/>
      <c r="AD51" s="279"/>
      <c r="AE51" s="279"/>
      <c r="AF51" s="279"/>
      <c r="AG51" s="279"/>
      <c r="AH51" s="279"/>
    </row>
    <row r="52" spans="1:42" s="418" customFormat="1" ht="13" customHeight="1" x14ac:dyDescent="0.3">
      <c r="A52" s="268" t="s">
        <v>72</v>
      </c>
      <c r="B52" s="95" t="s">
        <v>913</v>
      </c>
      <c r="C52" s="421"/>
      <c r="D52" s="421"/>
      <c r="E52" s="421"/>
      <c r="F52" s="268"/>
      <c r="G52" s="268"/>
      <c r="H52" s="268"/>
      <c r="I52" s="448"/>
      <c r="J52" s="279"/>
      <c r="K52" s="279"/>
      <c r="L52" s="279"/>
      <c r="M52" s="279"/>
      <c r="N52" s="279"/>
      <c r="O52" s="279"/>
      <c r="P52" s="252"/>
      <c r="Q52" s="252"/>
      <c r="R52" s="252"/>
      <c r="T52" s="252"/>
      <c r="U52" s="252"/>
      <c r="V52" s="252"/>
      <c r="W52" s="248"/>
      <c r="X52" s="279"/>
      <c r="Y52" s="279"/>
      <c r="Z52" s="279"/>
      <c r="AA52" s="279"/>
      <c r="AB52" s="279"/>
      <c r="AC52" s="279"/>
      <c r="AD52" s="279"/>
      <c r="AE52" s="279"/>
      <c r="AF52" s="279"/>
      <c r="AG52" s="279"/>
      <c r="AH52" s="279"/>
      <c r="AI52" s="252"/>
      <c r="AJ52" s="252"/>
      <c r="AK52" s="252"/>
      <c r="AL52" s="252"/>
      <c r="AM52" s="252"/>
      <c r="AN52" s="252"/>
      <c r="AO52" s="252"/>
      <c r="AP52" s="252"/>
    </row>
    <row r="53" spans="1:42" ht="13" customHeight="1" x14ac:dyDescent="0.3">
      <c r="A53" s="273" t="s">
        <v>76</v>
      </c>
      <c r="B53" s="421" t="s">
        <v>914</v>
      </c>
      <c r="C53" s="418"/>
      <c r="D53" s="418"/>
      <c r="E53" s="418"/>
      <c r="F53" s="273"/>
      <c r="G53" s="273"/>
      <c r="H53" s="273"/>
      <c r="I53" s="248"/>
      <c r="J53" s="418"/>
      <c r="L53" s="418"/>
      <c r="P53" s="418"/>
      <c r="Q53" s="418"/>
      <c r="R53" s="418"/>
      <c r="T53" s="418"/>
      <c r="U53" s="418"/>
      <c r="V53" s="418"/>
      <c r="AH53" s="418"/>
      <c r="AI53" s="418"/>
      <c r="AJ53" s="418"/>
      <c r="AK53" s="418"/>
      <c r="AL53" s="418"/>
      <c r="AM53" s="418"/>
      <c r="AN53" s="418"/>
      <c r="AO53" s="418"/>
      <c r="AP53" s="418"/>
    </row>
    <row r="54" spans="1:42" x14ac:dyDescent="0.3">
      <c r="A54" s="268" t="s">
        <v>77</v>
      </c>
      <c r="B54" s="771" t="s">
        <v>915</v>
      </c>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row>
    <row r="55" spans="1:42" x14ac:dyDescent="0.3">
      <c r="A55" s="271" t="s">
        <v>916</v>
      </c>
      <c r="B55" s="24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row>
    <row r="56" spans="1:42" x14ac:dyDescent="0.3">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row>
    <row r="57" spans="1:42" x14ac:dyDescent="0.3">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767"/>
    </row>
    <row r="58" spans="1:42" x14ac:dyDescent="0.3">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row>
    <row r="59" spans="1:42" x14ac:dyDescent="0.3">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767"/>
    </row>
    <row r="60" spans="1:42" x14ac:dyDescent="0.3">
      <c r="N60" s="767"/>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row>
    <row r="61" spans="1:42" x14ac:dyDescent="0.3">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767"/>
    </row>
    <row r="62" spans="1:42" x14ac:dyDescent="0.3">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row>
    <row r="63" spans="1:42" x14ac:dyDescent="0.3">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row>
    <row r="64" spans="1:42" x14ac:dyDescent="0.3">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row>
    <row r="65" spans="14:38" x14ac:dyDescent="0.3">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row>
    <row r="66" spans="14:38" x14ac:dyDescent="0.3">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row>
    <row r="67" spans="14:38" x14ac:dyDescent="0.3">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row>
  </sheetData>
  <mergeCells count="37">
    <mergeCell ref="N67:AL67"/>
    <mergeCell ref="N61:AL61"/>
    <mergeCell ref="N62:AL62"/>
    <mergeCell ref="N63:AL63"/>
    <mergeCell ref="N64:AL64"/>
    <mergeCell ref="N65:AL65"/>
    <mergeCell ref="N66:AL66"/>
    <mergeCell ref="N60:AL60"/>
    <mergeCell ref="N36:AP36"/>
    <mergeCell ref="N37:AP37"/>
    <mergeCell ref="N38:AP38"/>
    <mergeCell ref="N44:AP44"/>
    <mergeCell ref="N48:AP48"/>
    <mergeCell ref="B54:AP54"/>
    <mergeCell ref="N55:AL55"/>
    <mergeCell ref="N56:AL56"/>
    <mergeCell ref="N57:AL57"/>
    <mergeCell ref="N58:AL58"/>
    <mergeCell ref="N59:AL59"/>
    <mergeCell ref="B35:AP35"/>
    <mergeCell ref="D10:H10"/>
    <mergeCell ref="J10:P10"/>
    <mergeCell ref="R10:T10"/>
    <mergeCell ref="V10:AA10"/>
    <mergeCell ref="AB10:AG10"/>
    <mergeCell ref="AH10:AN10"/>
    <mergeCell ref="B29:AP29"/>
    <mergeCell ref="B31:AP31"/>
    <mergeCell ref="B32:AP32"/>
    <mergeCell ref="B33:AP33"/>
    <mergeCell ref="B34:AP34"/>
    <mergeCell ref="A6:AP6"/>
    <mergeCell ref="A1:AP1"/>
    <mergeCell ref="A2:AP2"/>
    <mergeCell ref="A3:AP3"/>
    <mergeCell ref="A4:AP4"/>
    <mergeCell ref="A5:AP5"/>
  </mergeCells>
  <pageMargins left="0.7" right="0.7" top="0.75" bottom="0.75" header="0.3" footer="0.3"/>
  <pageSetup scale="22" orientation="landscape" r:id="rId1"/>
  <rowBreaks count="1" manualBreakCount="1">
    <brk id="5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4C14-C3DE-46ED-9E29-D4CB4653DA06}">
  <sheetPr>
    <pageSetUpPr fitToPage="1"/>
  </sheetPr>
  <dimension ref="A1:AX48"/>
  <sheetViews>
    <sheetView zoomScale="55" zoomScaleNormal="55" workbookViewId="0">
      <selection activeCell="A2" sqref="A2:X2"/>
    </sheetView>
  </sheetViews>
  <sheetFormatPr defaultColWidth="8.453125" defaultRowHeight="13" x14ac:dyDescent="0.3"/>
  <cols>
    <col min="1" max="1" width="8.7265625" style="465" bestFit="1" customWidth="1"/>
    <col min="2" max="2" width="39" style="465" customWidth="1"/>
    <col min="3" max="3" width="15.54296875" style="465" customWidth="1"/>
    <col min="4" max="4" width="29.7265625" style="465" customWidth="1"/>
    <col min="5" max="5" width="17.26953125" style="465" customWidth="1"/>
    <col min="6" max="6" width="19.453125" style="465" customWidth="1"/>
    <col min="7" max="7" width="20.7265625" style="465" customWidth="1"/>
    <col min="8" max="8" width="1.54296875" style="465" customWidth="1"/>
    <col min="9" max="9" width="29.7265625" style="465" customWidth="1"/>
    <col min="10" max="11" width="17.7265625" style="465" customWidth="1"/>
    <col min="12" max="12" width="21.453125" style="465" customWidth="1"/>
    <col min="13" max="13" width="1.54296875" style="465" customWidth="1"/>
    <col min="14" max="14" width="30.7265625" style="465" customWidth="1"/>
    <col min="15" max="15" width="19.1796875" style="465" customWidth="1"/>
    <col min="16" max="16" width="20.81640625" style="465" customWidth="1"/>
    <col min="17" max="17" width="20.7265625" style="465" customWidth="1"/>
    <col min="18" max="18" width="1.54296875" style="465" customWidth="1"/>
    <col min="19" max="19" width="19.26953125" style="465" customWidth="1"/>
    <col min="20" max="20" width="1.54296875" style="465" customWidth="1"/>
    <col min="21" max="21" width="20.54296875" style="465" customWidth="1"/>
    <col min="22" max="22" width="1.54296875" style="465" customWidth="1"/>
    <col min="23" max="23" width="19" style="465" customWidth="1"/>
    <col min="24" max="24" width="21.1796875" style="465" customWidth="1"/>
    <col min="25" max="25" width="26.7265625" style="465" customWidth="1"/>
    <col min="26" max="26" width="20.54296875" style="465" bestFit="1" customWidth="1"/>
    <col min="27" max="27" width="18.1796875" style="465" bestFit="1" customWidth="1"/>
    <col min="28" max="28" width="19.7265625" style="465" bestFit="1" customWidth="1"/>
    <col min="29" max="29" width="15.26953125" style="465" bestFit="1" customWidth="1"/>
    <col min="30" max="16384" width="8.453125" style="465"/>
  </cols>
  <sheetData>
    <row r="1" spans="1:50" x14ac:dyDescent="0.3">
      <c r="A1" s="749" t="s">
        <v>979</v>
      </c>
      <c r="B1" s="749"/>
      <c r="C1" s="749"/>
      <c r="D1" s="749"/>
      <c r="E1" s="749"/>
      <c r="F1" s="749"/>
      <c r="G1" s="749"/>
      <c r="H1" s="749"/>
      <c r="I1" s="749"/>
      <c r="J1" s="749"/>
      <c r="K1" s="749"/>
      <c r="L1" s="749"/>
      <c r="M1" s="749"/>
      <c r="N1" s="749"/>
      <c r="O1" s="749"/>
      <c r="P1" s="749"/>
      <c r="Q1" s="749"/>
      <c r="R1" s="749"/>
      <c r="S1" s="749"/>
      <c r="T1" s="749"/>
      <c r="U1" s="749"/>
      <c r="V1" s="749"/>
      <c r="W1" s="749"/>
      <c r="X1" s="749"/>
      <c r="Y1" s="23"/>
      <c r="Z1" s="23"/>
      <c r="AA1" s="23"/>
      <c r="AB1" s="23"/>
      <c r="AC1" s="23"/>
      <c r="AD1" s="23"/>
      <c r="AE1" s="23"/>
      <c r="AF1" s="23"/>
      <c r="AG1" s="23"/>
      <c r="AH1" s="23"/>
      <c r="AI1" s="23"/>
      <c r="AJ1" s="23"/>
      <c r="AK1" s="23"/>
      <c r="AL1" s="23"/>
      <c r="AM1" s="23"/>
      <c r="AN1" s="23"/>
      <c r="AO1" s="23"/>
      <c r="AP1" s="23"/>
      <c r="AQ1" s="23"/>
      <c r="AR1" s="23"/>
      <c r="AS1" s="23"/>
      <c r="AT1" s="23"/>
      <c r="AU1" s="750"/>
      <c r="AV1" s="750"/>
      <c r="AW1" s="750"/>
      <c r="AX1" s="750"/>
    </row>
    <row r="2" spans="1:50" x14ac:dyDescent="0.3">
      <c r="A2" s="750" t="s">
        <v>5</v>
      </c>
      <c r="B2" s="750"/>
      <c r="C2" s="750"/>
      <c r="D2" s="750"/>
      <c r="E2" s="750"/>
      <c r="F2" s="750"/>
      <c r="G2" s="750"/>
      <c r="H2" s="750"/>
      <c r="I2" s="750"/>
      <c r="J2" s="750"/>
      <c r="K2" s="750"/>
      <c r="L2" s="750"/>
      <c r="M2" s="750"/>
      <c r="N2" s="750"/>
      <c r="O2" s="750"/>
      <c r="P2" s="750"/>
      <c r="Q2" s="750"/>
      <c r="R2" s="750"/>
      <c r="S2" s="750"/>
      <c r="T2" s="750"/>
      <c r="U2" s="750"/>
      <c r="V2" s="750"/>
      <c r="W2" s="750"/>
      <c r="X2" s="750"/>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spans="1:50" x14ac:dyDescent="0.3">
      <c r="A3" s="750" t="s">
        <v>189</v>
      </c>
      <c r="B3" s="750"/>
      <c r="C3" s="750"/>
      <c r="D3" s="750"/>
      <c r="E3" s="750"/>
      <c r="F3" s="750"/>
      <c r="G3" s="750"/>
      <c r="H3" s="750"/>
      <c r="I3" s="750"/>
      <c r="J3" s="750"/>
      <c r="K3" s="750"/>
      <c r="L3" s="750"/>
      <c r="M3" s="750"/>
      <c r="N3" s="750"/>
      <c r="O3" s="750"/>
      <c r="P3" s="750"/>
      <c r="Q3" s="750"/>
      <c r="R3" s="750"/>
      <c r="S3" s="750"/>
      <c r="T3" s="750"/>
      <c r="U3" s="750"/>
      <c r="V3" s="750"/>
      <c r="W3" s="750"/>
      <c r="X3" s="750"/>
      <c r="Y3" s="23"/>
      <c r="Z3" s="23"/>
      <c r="AA3" s="23"/>
      <c r="AB3" s="23"/>
      <c r="AC3" s="23"/>
      <c r="AD3" s="23"/>
      <c r="AE3" s="23"/>
      <c r="AF3" s="23"/>
      <c r="AG3" s="23"/>
      <c r="AH3" s="23"/>
      <c r="AI3" s="23"/>
      <c r="AJ3" s="23"/>
      <c r="AK3" s="23"/>
      <c r="AL3" s="23"/>
      <c r="AM3" s="23"/>
      <c r="AN3" s="23"/>
      <c r="AO3" s="23"/>
      <c r="AP3" s="23"/>
      <c r="AQ3" s="23"/>
      <c r="AR3" s="23"/>
      <c r="AS3" s="23"/>
      <c r="AT3" s="23"/>
    </row>
    <row r="4" spans="1:50" x14ac:dyDescent="0.3">
      <c r="A4" s="750" t="s">
        <v>917</v>
      </c>
      <c r="B4" s="750"/>
      <c r="C4" s="750"/>
      <c r="D4" s="750"/>
      <c r="E4" s="750"/>
      <c r="F4" s="750"/>
      <c r="G4" s="750"/>
      <c r="H4" s="750"/>
      <c r="I4" s="750"/>
      <c r="J4" s="750"/>
      <c r="K4" s="750"/>
      <c r="L4" s="750"/>
      <c r="M4" s="750"/>
      <c r="N4" s="750"/>
      <c r="O4" s="750"/>
      <c r="P4" s="750"/>
      <c r="Q4" s="750"/>
      <c r="R4" s="750"/>
      <c r="S4" s="750"/>
      <c r="T4" s="750"/>
      <c r="U4" s="750"/>
      <c r="V4" s="750"/>
      <c r="W4" s="750"/>
      <c r="X4" s="750"/>
      <c r="Y4" s="466"/>
      <c r="Z4" s="466"/>
      <c r="AA4" s="466"/>
      <c r="AB4" s="466"/>
      <c r="AC4" s="466"/>
      <c r="AD4" s="466"/>
      <c r="AE4" s="466"/>
      <c r="AF4" s="466"/>
      <c r="AG4" s="466"/>
      <c r="AH4" s="466"/>
      <c r="AI4" s="466"/>
      <c r="AJ4" s="466"/>
      <c r="AK4" s="466"/>
      <c r="AL4" s="466"/>
      <c r="AM4" s="466"/>
      <c r="AN4" s="466"/>
      <c r="AO4" s="466"/>
      <c r="AP4" s="466"/>
      <c r="AQ4" s="466"/>
      <c r="AR4" s="466"/>
      <c r="AS4" s="466"/>
      <c r="AT4" s="466"/>
    </row>
    <row r="5" spans="1:50" x14ac:dyDescent="0.3">
      <c r="A5" s="749" t="s">
        <v>1037</v>
      </c>
      <c r="B5" s="749"/>
      <c r="C5" s="749"/>
      <c r="D5" s="749"/>
      <c r="E5" s="749"/>
      <c r="F5" s="749"/>
      <c r="G5" s="749"/>
      <c r="H5" s="749"/>
      <c r="I5" s="749"/>
      <c r="J5" s="749"/>
      <c r="K5" s="749"/>
      <c r="L5" s="749"/>
      <c r="M5" s="749"/>
      <c r="N5" s="749"/>
      <c r="O5" s="749"/>
      <c r="P5" s="749"/>
      <c r="Q5" s="749"/>
      <c r="R5" s="749"/>
      <c r="S5" s="749"/>
      <c r="T5" s="749"/>
      <c r="U5" s="749"/>
      <c r="V5" s="749"/>
      <c r="W5" s="749"/>
      <c r="X5" s="749"/>
      <c r="Y5" s="466"/>
      <c r="Z5" s="466"/>
      <c r="AA5" s="466"/>
      <c r="AB5" s="466"/>
      <c r="AC5" s="466"/>
      <c r="AD5" s="466"/>
      <c r="AE5" s="466"/>
      <c r="AF5" s="466"/>
      <c r="AG5" s="466"/>
      <c r="AH5" s="466"/>
      <c r="AI5" s="466"/>
      <c r="AJ5" s="466"/>
      <c r="AK5" s="466"/>
      <c r="AL5" s="466"/>
      <c r="AM5" s="466"/>
      <c r="AN5" s="466"/>
      <c r="AO5" s="466"/>
      <c r="AP5" s="466"/>
      <c r="AQ5" s="466"/>
      <c r="AR5" s="466"/>
      <c r="AS5" s="466"/>
      <c r="AT5" s="466"/>
    </row>
    <row r="6" spans="1:50" x14ac:dyDescent="0.3">
      <c r="A6" s="750" t="s">
        <v>918</v>
      </c>
      <c r="B6" s="750"/>
      <c r="C6" s="750"/>
      <c r="D6" s="750"/>
      <c r="E6" s="750"/>
      <c r="F6" s="750"/>
      <c r="G6" s="750"/>
      <c r="H6" s="750"/>
      <c r="I6" s="750"/>
      <c r="J6" s="750"/>
      <c r="K6" s="750"/>
      <c r="L6" s="750"/>
      <c r="M6" s="750"/>
      <c r="N6" s="750"/>
      <c r="O6" s="750"/>
      <c r="P6" s="750"/>
      <c r="Q6" s="750"/>
      <c r="R6" s="750"/>
      <c r="S6" s="750"/>
      <c r="T6" s="750"/>
      <c r="U6" s="750"/>
      <c r="V6" s="750"/>
      <c r="W6" s="750"/>
      <c r="X6" s="750"/>
      <c r="Y6" s="466"/>
      <c r="Z6" s="466"/>
      <c r="AA6" s="466"/>
      <c r="AB6" s="466"/>
      <c r="AC6" s="466"/>
      <c r="AD6" s="466"/>
      <c r="AE6" s="466"/>
      <c r="AF6" s="466"/>
      <c r="AG6" s="466"/>
      <c r="AH6" s="466"/>
      <c r="AI6" s="466"/>
      <c r="AJ6" s="466"/>
      <c r="AK6" s="466"/>
      <c r="AL6" s="466"/>
      <c r="AM6" s="466"/>
      <c r="AN6" s="466"/>
      <c r="AO6" s="466"/>
      <c r="AP6" s="466"/>
      <c r="AQ6" s="466"/>
      <c r="AR6" s="466"/>
      <c r="AS6" s="466"/>
      <c r="AT6" s="466"/>
    </row>
    <row r="7" spans="1:50" x14ac:dyDescent="0.3">
      <c r="A7" s="749" t="s">
        <v>1482</v>
      </c>
      <c r="B7" s="749"/>
      <c r="C7" s="749"/>
      <c r="D7" s="749"/>
      <c r="E7" s="749"/>
      <c r="F7" s="749"/>
      <c r="G7" s="749"/>
      <c r="H7" s="749"/>
      <c r="I7" s="749"/>
      <c r="J7" s="749"/>
      <c r="K7" s="749"/>
      <c r="L7" s="749"/>
      <c r="M7" s="749"/>
      <c r="N7" s="749"/>
      <c r="O7" s="749"/>
      <c r="P7" s="749"/>
      <c r="Q7" s="749"/>
      <c r="R7" s="749"/>
      <c r="S7" s="749"/>
      <c r="T7" s="749"/>
      <c r="U7" s="749"/>
      <c r="V7" s="749"/>
      <c r="W7" s="749"/>
      <c r="X7" s="749"/>
    </row>
    <row r="11" spans="1:50" x14ac:dyDescent="0.3">
      <c r="A11" s="2"/>
      <c r="B11" s="2"/>
      <c r="C11" s="2"/>
    </row>
    <row r="12" spans="1:50" x14ac:dyDescent="0.3">
      <c r="A12" s="1"/>
      <c r="B12" s="425" t="s">
        <v>115</v>
      </c>
      <c r="C12" s="1"/>
    </row>
    <row r="13" spans="1:50" ht="26" x14ac:dyDescent="0.3">
      <c r="A13" s="1"/>
      <c r="B13" s="1"/>
      <c r="C13" s="1"/>
      <c r="D13" s="18" t="s">
        <v>12</v>
      </c>
      <c r="E13" s="234" t="s">
        <v>919</v>
      </c>
      <c r="F13" s="234" t="s">
        <v>920</v>
      </c>
      <c r="G13" s="467" t="s">
        <v>921</v>
      </c>
      <c r="I13" s="467" t="s">
        <v>21</v>
      </c>
      <c r="J13" s="468" t="s">
        <v>922</v>
      </c>
      <c r="K13" s="468" t="s">
        <v>923</v>
      </c>
      <c r="L13" s="467" t="s">
        <v>924</v>
      </c>
      <c r="N13" s="469" t="s">
        <v>364</v>
      </c>
      <c r="O13" s="468" t="s">
        <v>925</v>
      </c>
      <c r="P13" s="468" t="s">
        <v>926</v>
      </c>
      <c r="Q13" s="467" t="s">
        <v>927</v>
      </c>
      <c r="S13" s="470" t="s">
        <v>327</v>
      </c>
      <c r="U13" s="471" t="s">
        <v>928</v>
      </c>
      <c r="W13" s="470" t="s">
        <v>929</v>
      </c>
      <c r="X13" s="470" t="s">
        <v>930</v>
      </c>
    </row>
    <row r="14" spans="1:50" ht="52" x14ac:dyDescent="0.3">
      <c r="A14" s="472" t="s">
        <v>526</v>
      </c>
      <c r="B14" s="473" t="s">
        <v>25</v>
      </c>
      <c r="C14" s="472" t="s">
        <v>931</v>
      </c>
      <c r="D14" s="474" t="s">
        <v>1485</v>
      </c>
      <c r="E14" s="474" t="s">
        <v>932</v>
      </c>
      <c r="F14" s="474" t="s">
        <v>933</v>
      </c>
      <c r="G14" s="475" t="s">
        <v>934</v>
      </c>
      <c r="H14" s="476"/>
      <c r="I14" s="474" t="s">
        <v>1008</v>
      </c>
      <c r="J14" s="474" t="s">
        <v>932</v>
      </c>
      <c r="K14" s="474" t="s">
        <v>933</v>
      </c>
      <c r="L14" s="475" t="s">
        <v>935</v>
      </c>
      <c r="M14" s="476"/>
      <c r="N14" s="474" t="s">
        <v>1007</v>
      </c>
      <c r="O14" s="474" t="s">
        <v>936</v>
      </c>
      <c r="P14" s="474" t="s">
        <v>933</v>
      </c>
      <c r="Q14" s="475" t="s">
        <v>937</v>
      </c>
      <c r="R14" s="476"/>
      <c r="S14" s="475" t="s">
        <v>1006</v>
      </c>
      <c r="T14" s="476"/>
      <c r="U14" s="475" t="s">
        <v>938</v>
      </c>
      <c r="V14" s="476"/>
      <c r="W14" s="472" t="s">
        <v>939</v>
      </c>
      <c r="X14" s="472" t="s">
        <v>1005</v>
      </c>
    </row>
    <row r="15" spans="1:50" x14ac:dyDescent="0.3">
      <c r="A15" s="477"/>
      <c r="B15" s="478"/>
      <c r="C15" s="477"/>
      <c r="D15" s="479"/>
      <c r="E15" s="733">
        <v>0.35</v>
      </c>
      <c r="F15" s="733">
        <v>0.21</v>
      </c>
      <c r="G15" s="479"/>
      <c r="H15" s="481"/>
      <c r="I15" s="479"/>
      <c r="J15" s="480">
        <v>0</v>
      </c>
      <c r="K15" s="480">
        <v>0</v>
      </c>
      <c r="L15" s="479"/>
      <c r="M15" s="481"/>
      <c r="N15" s="479"/>
      <c r="O15" s="480">
        <v>0</v>
      </c>
      <c r="P15" s="480">
        <v>0</v>
      </c>
      <c r="Q15" s="479"/>
      <c r="R15" s="481"/>
      <c r="S15" s="479"/>
      <c r="T15" s="481"/>
      <c r="U15" s="479"/>
      <c r="V15" s="481"/>
      <c r="W15" s="477"/>
      <c r="X15" s="477"/>
    </row>
    <row r="16" spans="1:50" ht="16" x14ac:dyDescent="0.6">
      <c r="A16" s="110"/>
      <c r="B16" s="482"/>
      <c r="C16" s="18"/>
      <c r="D16" s="483"/>
      <c r="E16" s="483"/>
      <c r="F16" s="483"/>
      <c r="G16" s="483"/>
      <c r="H16" s="483"/>
      <c r="I16" s="483"/>
      <c r="J16" s="483"/>
      <c r="K16" s="483"/>
      <c r="L16" s="483"/>
      <c r="M16" s="483"/>
      <c r="N16" s="483"/>
      <c r="O16" s="483"/>
      <c r="P16" s="483"/>
      <c r="Q16" s="483"/>
      <c r="R16" s="483"/>
      <c r="S16" s="483"/>
      <c r="T16" s="483"/>
      <c r="U16" s="483"/>
      <c r="V16" s="483"/>
      <c r="W16" s="484"/>
      <c r="X16" s="484"/>
      <c r="AB16" s="485"/>
      <c r="AC16" s="485"/>
    </row>
    <row r="17" spans="1:29" ht="14.5" x14ac:dyDescent="0.35">
      <c r="A17" s="246" t="s">
        <v>869</v>
      </c>
      <c r="B17" s="728" t="s">
        <v>1486</v>
      </c>
      <c r="C17" s="729">
        <v>282</v>
      </c>
      <c r="D17" s="730">
        <v>-452339770.64606386</v>
      </c>
      <c r="E17" s="487">
        <f>$D17*E$15</f>
        <v>-158318919.72612235</v>
      </c>
      <c r="F17" s="487">
        <f>$D17*F$15</f>
        <v>-94991351.835673407</v>
      </c>
      <c r="G17" s="487">
        <f>+E17-F17</f>
        <v>-63327567.890448943</v>
      </c>
      <c r="H17" s="485"/>
      <c r="I17" s="486"/>
      <c r="J17" s="485">
        <f>+I17*$J$15</f>
        <v>0</v>
      </c>
      <c r="K17" s="485">
        <f>$I17*K$15</f>
        <v>0</v>
      </c>
      <c r="L17" s="485">
        <f>+J17-K17</f>
        <v>0</v>
      </c>
      <c r="M17" s="485"/>
      <c r="N17" s="486"/>
      <c r="O17" s="485">
        <f>+N17*$O$15</f>
        <v>0</v>
      </c>
      <c r="P17" s="485">
        <f>$N17*P$15</f>
        <v>0</v>
      </c>
      <c r="Q17" s="485">
        <f>+O17-P17</f>
        <v>0</v>
      </c>
      <c r="R17" s="485"/>
      <c r="S17" s="488"/>
      <c r="T17" s="485"/>
      <c r="U17" s="489"/>
      <c r="V17" s="485"/>
      <c r="W17" s="490"/>
      <c r="X17" s="490"/>
      <c r="AB17" s="485"/>
      <c r="AC17" s="485"/>
    </row>
    <row r="18" spans="1:29" ht="14.5" x14ac:dyDescent="0.35">
      <c r="A18" s="246" t="s">
        <v>870</v>
      </c>
      <c r="B18" s="728" t="s">
        <v>1487</v>
      </c>
      <c r="C18" s="729">
        <v>282</v>
      </c>
      <c r="D18" s="730">
        <v>-125081703.33876616</v>
      </c>
      <c r="E18" s="487">
        <f t="shared" ref="E18:F25" si="0">$D18*E$15</f>
        <v>-43778596.168568149</v>
      </c>
      <c r="F18" s="487">
        <f t="shared" si="0"/>
        <v>-26267157.701140892</v>
      </c>
      <c r="G18" s="487">
        <f t="shared" ref="G18:G21" si="1">+E18-F18</f>
        <v>-17511438.467427257</v>
      </c>
      <c r="H18" s="485"/>
      <c r="I18" s="486"/>
      <c r="J18" s="485">
        <f t="shared" ref="J18:J21" si="2">+I18*$J$15</f>
        <v>0</v>
      </c>
      <c r="K18" s="485">
        <f t="shared" ref="K18:K25" si="3">$I18*K$15</f>
        <v>0</v>
      </c>
      <c r="L18" s="485">
        <f t="shared" ref="L18:L21" si="4">+J18-K18</f>
        <v>0</v>
      </c>
      <c r="M18" s="485"/>
      <c r="N18" s="486"/>
      <c r="O18" s="485">
        <f t="shared" ref="O18:O21" si="5">+N18*$O$15</f>
        <v>0</v>
      </c>
      <c r="P18" s="485">
        <f t="shared" ref="P18:P25" si="6">$N18*P$15</f>
        <v>0</v>
      </c>
      <c r="Q18" s="485">
        <f t="shared" ref="Q18:Q21" si="7">+O18-P18</f>
        <v>0</v>
      </c>
      <c r="R18" s="485"/>
      <c r="S18" s="488"/>
      <c r="T18" s="485"/>
      <c r="U18" s="489"/>
      <c r="V18" s="485"/>
      <c r="W18" s="490"/>
      <c r="X18" s="490"/>
      <c r="AB18" s="485"/>
      <c r="AC18" s="485"/>
    </row>
    <row r="19" spans="1:29" ht="14.5" x14ac:dyDescent="0.35">
      <c r="A19" s="246" t="s">
        <v>871</v>
      </c>
      <c r="B19" s="728" t="s">
        <v>1488</v>
      </c>
      <c r="C19" s="729">
        <v>283</v>
      </c>
      <c r="D19" s="730">
        <v>-19381749.261333197</v>
      </c>
      <c r="E19" s="487">
        <f t="shared" si="0"/>
        <v>-6783612.2414666191</v>
      </c>
      <c r="F19" s="487">
        <f t="shared" si="0"/>
        <v>-4070167.3448799714</v>
      </c>
      <c r="G19" s="487">
        <f t="shared" si="1"/>
        <v>-2713444.8965866477</v>
      </c>
      <c r="H19" s="485"/>
      <c r="I19" s="486"/>
      <c r="J19" s="485">
        <f t="shared" si="2"/>
        <v>0</v>
      </c>
      <c r="K19" s="485">
        <f t="shared" si="3"/>
        <v>0</v>
      </c>
      <c r="L19" s="485">
        <f t="shared" si="4"/>
        <v>0</v>
      </c>
      <c r="M19" s="485"/>
      <c r="N19" s="486"/>
      <c r="O19" s="485">
        <f t="shared" si="5"/>
        <v>0</v>
      </c>
      <c r="P19" s="485">
        <f t="shared" si="6"/>
        <v>0</v>
      </c>
      <c r="Q19" s="485">
        <f t="shared" si="7"/>
        <v>0</v>
      </c>
      <c r="R19" s="485"/>
      <c r="S19" s="488"/>
      <c r="T19" s="485"/>
      <c r="U19" s="489"/>
      <c r="V19" s="485"/>
      <c r="W19" s="490"/>
      <c r="X19" s="490"/>
      <c r="AB19" s="485"/>
      <c r="AC19" s="485"/>
    </row>
    <row r="20" spans="1:29" ht="14.5" x14ac:dyDescent="0.35">
      <c r="A20" s="246" t="s">
        <v>872</v>
      </c>
      <c r="B20" s="731" t="s">
        <v>1489</v>
      </c>
      <c r="C20" s="729">
        <v>190</v>
      </c>
      <c r="D20" s="730">
        <v>16946426.798713446</v>
      </c>
      <c r="E20" s="487">
        <f t="shared" si="0"/>
        <v>5931249.3795497054</v>
      </c>
      <c r="F20" s="487">
        <f t="shared" si="0"/>
        <v>3558749.6277298233</v>
      </c>
      <c r="G20" s="487">
        <f t="shared" si="1"/>
        <v>2372499.7518198821</v>
      </c>
      <c r="H20" s="485"/>
      <c r="I20" s="486"/>
      <c r="J20" s="485">
        <f t="shared" si="2"/>
        <v>0</v>
      </c>
      <c r="K20" s="485">
        <f t="shared" si="3"/>
        <v>0</v>
      </c>
      <c r="L20" s="485">
        <f t="shared" si="4"/>
        <v>0</v>
      </c>
      <c r="M20" s="485"/>
      <c r="N20" s="486"/>
      <c r="O20" s="485">
        <f t="shared" si="5"/>
        <v>0</v>
      </c>
      <c r="P20" s="485">
        <f t="shared" si="6"/>
        <v>0</v>
      </c>
      <c r="Q20" s="485">
        <f t="shared" si="7"/>
        <v>0</v>
      </c>
      <c r="R20" s="485"/>
      <c r="S20" s="488"/>
      <c r="T20" s="485"/>
      <c r="U20" s="489"/>
      <c r="V20" s="485"/>
      <c r="W20" s="490"/>
      <c r="X20" s="490"/>
      <c r="AB20" s="485"/>
      <c r="AC20" s="485"/>
    </row>
    <row r="21" spans="1:29" ht="14.5" x14ac:dyDescent="0.35">
      <c r="A21" s="246" t="s">
        <v>873</v>
      </c>
      <c r="B21" s="731" t="s">
        <v>1490</v>
      </c>
      <c r="C21" s="732">
        <v>283</v>
      </c>
      <c r="D21" s="730">
        <v>4068421.3914038474</v>
      </c>
      <c r="E21" s="487">
        <f t="shared" si="0"/>
        <v>1423947.4869913466</v>
      </c>
      <c r="F21" s="487">
        <f t="shared" si="0"/>
        <v>854368.49219480797</v>
      </c>
      <c r="G21" s="487">
        <f t="shared" si="1"/>
        <v>569578.99479653861</v>
      </c>
      <c r="H21" s="485"/>
      <c r="I21" s="486"/>
      <c r="J21" s="485">
        <f t="shared" si="2"/>
        <v>0</v>
      </c>
      <c r="K21" s="485">
        <f t="shared" si="3"/>
        <v>0</v>
      </c>
      <c r="L21" s="485">
        <f t="shared" si="4"/>
        <v>0</v>
      </c>
      <c r="M21" s="485"/>
      <c r="N21" s="486"/>
      <c r="O21" s="485">
        <f t="shared" si="5"/>
        <v>0</v>
      </c>
      <c r="P21" s="485">
        <f t="shared" si="6"/>
        <v>0</v>
      </c>
      <c r="Q21" s="485">
        <f t="shared" si="7"/>
        <v>0</v>
      </c>
      <c r="R21" s="485"/>
      <c r="S21" s="488"/>
      <c r="T21" s="485"/>
      <c r="U21" s="489"/>
      <c r="V21" s="485"/>
      <c r="W21" s="490"/>
      <c r="X21" s="490"/>
    </row>
    <row r="22" spans="1:29" ht="14.5" x14ac:dyDescent="0.35">
      <c r="A22" s="246" t="s">
        <v>1495</v>
      </c>
      <c r="B22" s="731" t="s">
        <v>1491</v>
      </c>
      <c r="C22" s="732">
        <v>283</v>
      </c>
      <c r="D22" s="730">
        <v>1755746.0723960975</v>
      </c>
      <c r="E22" s="487">
        <f t="shared" si="0"/>
        <v>614511.12533863413</v>
      </c>
      <c r="F22" s="487">
        <f t="shared" si="0"/>
        <v>368706.67520318046</v>
      </c>
      <c r="G22" s="487">
        <f t="shared" ref="G22:G25" si="8">+E22-F22</f>
        <v>245804.45013545366</v>
      </c>
      <c r="H22" s="485"/>
      <c r="I22" s="486"/>
      <c r="J22" s="485">
        <f t="shared" ref="J22:J25" si="9">+I22*$J$15</f>
        <v>0</v>
      </c>
      <c r="K22" s="485">
        <f t="shared" si="3"/>
        <v>0</v>
      </c>
      <c r="L22" s="485">
        <f t="shared" ref="L22:L25" si="10">+J22-K22</f>
        <v>0</v>
      </c>
      <c r="M22" s="485"/>
      <c r="N22" s="486"/>
      <c r="O22" s="485">
        <f t="shared" ref="O22:O25" si="11">+N22*$O$15</f>
        <v>0</v>
      </c>
      <c r="P22" s="485">
        <f t="shared" si="6"/>
        <v>0</v>
      </c>
      <c r="Q22" s="485">
        <f t="shared" ref="Q22:Q25" si="12">+O22-P22</f>
        <v>0</v>
      </c>
      <c r="R22" s="485"/>
      <c r="S22" s="488"/>
      <c r="T22" s="485"/>
      <c r="U22" s="489"/>
      <c r="V22" s="485"/>
      <c r="W22" s="490"/>
      <c r="X22" s="490"/>
    </row>
    <row r="23" spans="1:29" ht="14.5" x14ac:dyDescent="0.35">
      <c r="A23" s="246" t="s">
        <v>1496</v>
      </c>
      <c r="B23" s="731" t="s">
        <v>1492</v>
      </c>
      <c r="C23" s="732">
        <v>283</v>
      </c>
      <c r="D23" s="730">
        <v>-2468684.8410677114</v>
      </c>
      <c r="E23" s="487">
        <f t="shared" si="0"/>
        <v>-864039.69437369891</v>
      </c>
      <c r="F23" s="487">
        <f t="shared" si="0"/>
        <v>-518423.81662421935</v>
      </c>
      <c r="G23" s="487">
        <f t="shared" si="8"/>
        <v>-345615.87774947955</v>
      </c>
      <c r="H23" s="485"/>
      <c r="I23" s="486"/>
      <c r="J23" s="485">
        <f t="shared" si="9"/>
        <v>0</v>
      </c>
      <c r="K23" s="485">
        <f t="shared" si="3"/>
        <v>0</v>
      </c>
      <c r="L23" s="485">
        <f t="shared" si="10"/>
        <v>0</v>
      </c>
      <c r="M23" s="485"/>
      <c r="N23" s="486"/>
      <c r="O23" s="485">
        <f t="shared" si="11"/>
        <v>0</v>
      </c>
      <c r="P23" s="485">
        <f t="shared" si="6"/>
        <v>0</v>
      </c>
      <c r="Q23" s="485">
        <f t="shared" si="12"/>
        <v>0</v>
      </c>
      <c r="R23" s="485"/>
      <c r="S23" s="488"/>
      <c r="T23" s="485"/>
      <c r="U23" s="489"/>
      <c r="V23" s="485"/>
      <c r="W23" s="490"/>
      <c r="X23" s="490"/>
    </row>
    <row r="24" spans="1:29" ht="14.5" x14ac:dyDescent="0.35">
      <c r="A24" s="246" t="s">
        <v>1497</v>
      </c>
      <c r="B24" s="731" t="s">
        <v>1493</v>
      </c>
      <c r="C24" s="732">
        <v>283</v>
      </c>
      <c r="D24" s="730">
        <v>-2842459.2479904918</v>
      </c>
      <c r="E24" s="487">
        <f t="shared" si="0"/>
        <v>-994860.73679667211</v>
      </c>
      <c r="F24" s="487">
        <f t="shared" si="0"/>
        <v>-596916.44207800331</v>
      </c>
      <c r="G24" s="487">
        <f t="shared" si="8"/>
        <v>-397944.2947186688</v>
      </c>
      <c r="H24" s="485"/>
      <c r="I24" s="486"/>
      <c r="J24" s="485">
        <f t="shared" si="9"/>
        <v>0</v>
      </c>
      <c r="K24" s="485">
        <f t="shared" si="3"/>
        <v>0</v>
      </c>
      <c r="L24" s="485">
        <f t="shared" si="10"/>
        <v>0</v>
      </c>
      <c r="M24" s="485"/>
      <c r="N24" s="486"/>
      <c r="O24" s="485">
        <f t="shared" si="11"/>
        <v>0</v>
      </c>
      <c r="P24" s="485">
        <f t="shared" si="6"/>
        <v>0</v>
      </c>
      <c r="Q24" s="485">
        <f t="shared" si="12"/>
        <v>0</v>
      </c>
      <c r="R24" s="485"/>
      <c r="S24" s="488"/>
      <c r="T24" s="485"/>
      <c r="U24" s="489"/>
      <c r="V24" s="485"/>
      <c r="W24" s="490"/>
      <c r="X24" s="490"/>
    </row>
    <row r="25" spans="1:29" ht="14.5" x14ac:dyDescent="0.35">
      <c r="A25" s="246" t="s">
        <v>1498</v>
      </c>
      <c r="B25" s="731" t="s">
        <v>1494</v>
      </c>
      <c r="C25" s="732">
        <v>283</v>
      </c>
      <c r="D25" s="730">
        <v>1755460.8493744754</v>
      </c>
      <c r="E25" s="487">
        <f t="shared" si="0"/>
        <v>614411.29728106631</v>
      </c>
      <c r="F25" s="487">
        <f t="shared" si="0"/>
        <v>368646.77836863982</v>
      </c>
      <c r="G25" s="487">
        <f t="shared" si="8"/>
        <v>245764.51891242649</v>
      </c>
      <c r="H25" s="485"/>
      <c r="I25" s="486"/>
      <c r="J25" s="485">
        <f t="shared" si="9"/>
        <v>0</v>
      </c>
      <c r="K25" s="485">
        <f t="shared" si="3"/>
        <v>0</v>
      </c>
      <c r="L25" s="485">
        <f t="shared" si="10"/>
        <v>0</v>
      </c>
      <c r="M25" s="485"/>
      <c r="N25" s="486"/>
      <c r="O25" s="485">
        <f t="shared" si="11"/>
        <v>0</v>
      </c>
      <c r="P25" s="485">
        <f t="shared" si="6"/>
        <v>0</v>
      </c>
      <c r="Q25" s="485">
        <f t="shared" si="12"/>
        <v>0</v>
      </c>
      <c r="R25" s="485"/>
      <c r="S25" s="488"/>
      <c r="T25" s="485"/>
      <c r="U25" s="489"/>
      <c r="V25" s="485"/>
      <c r="W25" s="490"/>
      <c r="X25" s="490"/>
    </row>
    <row r="26" spans="1:29" ht="13.5" thickBot="1" x14ac:dyDescent="0.35">
      <c r="A26" s="246">
        <v>2</v>
      </c>
      <c r="B26" s="492" t="s">
        <v>940</v>
      </c>
      <c r="C26" s="492"/>
      <c r="D26" s="493">
        <f>SUM(D17:D25)</f>
        <v>-577588312.2233336</v>
      </c>
      <c r="E26" s="493">
        <f>SUM(E17:E25)</f>
        <v>-202155909.27816674</v>
      </c>
      <c r="F26" s="493">
        <f>SUM(F17:F25)</f>
        <v>-121293545.56690007</v>
      </c>
      <c r="G26" s="493">
        <f>SUM(G17:G25)</f>
        <v>-80862363.711266682</v>
      </c>
      <c r="H26" s="485"/>
      <c r="I26" s="493">
        <f>SUM(I17:I25)</f>
        <v>0</v>
      </c>
      <c r="J26" s="493">
        <f>SUM(J17:J25)</f>
        <v>0</v>
      </c>
      <c r="K26" s="493">
        <f>SUM(K17:K25)</f>
        <v>0</v>
      </c>
      <c r="L26" s="493">
        <f>SUM(L17:L25)</f>
        <v>0</v>
      </c>
      <c r="M26" s="485"/>
      <c r="N26" s="493">
        <f>SUM(N17:N25)</f>
        <v>0</v>
      </c>
      <c r="O26" s="493">
        <f>SUM(O17:O25)</f>
        <v>0</v>
      </c>
      <c r="P26" s="493">
        <f>SUM(P17:P25)</f>
        <v>0</v>
      </c>
      <c r="Q26" s="493">
        <f>SUM(Q17:Q25)</f>
        <v>0</v>
      </c>
      <c r="R26" s="489"/>
      <c r="S26" s="734">
        <v>17115670.086780548</v>
      </c>
      <c r="T26" s="489"/>
      <c r="U26" s="739">
        <f t="shared" ref="U26" si="13">+G26+L26+Q26+S26</f>
        <v>-63746693.624486133</v>
      </c>
      <c r="V26" s="489"/>
      <c r="W26" s="734">
        <f>W32</f>
        <v>-57733953.59933304</v>
      </c>
      <c r="X26" s="734">
        <f>X32</f>
        <v>-6012740.0354166124</v>
      </c>
    </row>
    <row r="27" spans="1:29" ht="13.5" thickTop="1" x14ac:dyDescent="0.3">
      <c r="A27" s="246"/>
      <c r="B27" s="492"/>
      <c r="C27" s="492"/>
      <c r="E27" s="489"/>
      <c r="F27" s="489"/>
      <c r="G27" s="489"/>
      <c r="H27" s="485"/>
      <c r="I27" s="485"/>
      <c r="J27" s="485"/>
      <c r="K27" s="485"/>
      <c r="L27" s="485"/>
      <c r="M27" s="485"/>
      <c r="N27" s="489"/>
      <c r="O27" s="489"/>
      <c r="P27" s="489"/>
      <c r="Q27" s="489"/>
      <c r="R27" s="489"/>
      <c r="S27" s="489"/>
      <c r="T27" s="489"/>
      <c r="U27" s="489"/>
      <c r="V27" s="489"/>
      <c r="W27" s="485"/>
      <c r="X27" s="485"/>
      <c r="AA27" s="485"/>
    </row>
    <row r="28" spans="1:29" x14ac:dyDescent="0.3">
      <c r="A28" s="246" t="s">
        <v>158</v>
      </c>
      <c r="B28" s="735" t="s">
        <v>1480</v>
      </c>
      <c r="C28" s="492"/>
      <c r="E28" s="489"/>
      <c r="F28" s="489"/>
      <c r="G28" s="735">
        <v>-35972980.322282396</v>
      </c>
      <c r="H28" s="485"/>
      <c r="I28" s="485"/>
      <c r="J28" s="485"/>
      <c r="K28" s="485"/>
      <c r="L28" s="485"/>
      <c r="M28" s="485"/>
      <c r="N28" s="489"/>
      <c r="O28" s="489"/>
      <c r="P28" s="489"/>
      <c r="Q28" s="489"/>
      <c r="R28" s="489"/>
      <c r="S28" s="736">
        <f>SUM(W28:X28)-G28</f>
        <v>5324073.142761305</v>
      </c>
      <c r="T28" s="489"/>
      <c r="U28" s="737">
        <f>+G28+L28+Q28+S28</f>
        <v>-30648907.179521091</v>
      </c>
      <c r="V28" s="737"/>
      <c r="W28" s="736">
        <v>-26840801.459130526</v>
      </c>
      <c r="X28" s="736">
        <v>-3808105.7203905657</v>
      </c>
      <c r="AA28" s="485"/>
    </row>
    <row r="29" spans="1:29" x14ac:dyDescent="0.3">
      <c r="A29" s="246" t="s">
        <v>427</v>
      </c>
      <c r="B29" s="735" t="s">
        <v>1499</v>
      </c>
      <c r="C29" s="494"/>
      <c r="D29" s="487"/>
      <c r="E29" s="487"/>
      <c r="F29" s="487"/>
      <c r="G29" s="735">
        <v>-34986566.388395622</v>
      </c>
      <c r="H29" s="485"/>
      <c r="I29" s="485"/>
      <c r="J29" s="485"/>
      <c r="K29" s="485"/>
      <c r="L29" s="485"/>
      <c r="M29" s="485"/>
      <c r="N29" s="487"/>
      <c r="O29" s="487"/>
      <c r="P29" s="487"/>
      <c r="Q29" s="487"/>
      <c r="R29" s="487"/>
      <c r="S29" s="736">
        <f t="shared" ref="S29:S31" si="14">SUM(W29:X29)-G29</f>
        <v>9649962.9471746907</v>
      </c>
      <c r="T29" s="487"/>
      <c r="U29" s="737">
        <f t="shared" ref="U29:U32" si="15">+G29+L29+Q29+S29</f>
        <v>-25336603.441220932</v>
      </c>
      <c r="V29" s="737"/>
      <c r="W29" s="736">
        <v>-23914769.773835123</v>
      </c>
      <c r="X29" s="736">
        <v>-1421833.6673858094</v>
      </c>
      <c r="Y29" s="485"/>
      <c r="Z29" s="485"/>
      <c r="AA29" s="485"/>
    </row>
    <row r="30" spans="1:29" x14ac:dyDescent="0.3">
      <c r="A30" s="246" t="s">
        <v>1500</v>
      </c>
      <c r="B30" s="735" t="s">
        <v>1501</v>
      </c>
      <c r="E30" s="489"/>
      <c r="F30" s="489"/>
      <c r="G30" s="735">
        <v>-3467327.6731425109</v>
      </c>
      <c r="H30" s="485"/>
      <c r="I30" s="485"/>
      <c r="J30" s="485"/>
      <c r="K30" s="485"/>
      <c r="L30" s="485"/>
      <c r="M30" s="485"/>
      <c r="N30" s="489"/>
      <c r="O30" s="489"/>
      <c r="P30" s="489"/>
      <c r="Q30" s="489"/>
      <c r="R30" s="489"/>
      <c r="S30" s="736">
        <f t="shared" si="14"/>
        <v>669823.57113539008</v>
      </c>
      <c r="T30" s="489"/>
      <c r="U30" s="737">
        <f t="shared" si="15"/>
        <v>-2797504.1020071208</v>
      </c>
      <c r="V30" s="737"/>
      <c r="W30" s="736">
        <v>-2123175.9001685148</v>
      </c>
      <c r="X30" s="736">
        <v>-674328.20183860604</v>
      </c>
      <c r="Y30" s="485"/>
      <c r="Z30" s="485"/>
      <c r="AA30" s="485"/>
    </row>
    <row r="31" spans="1:29" x14ac:dyDescent="0.3">
      <c r="A31" s="246" t="s">
        <v>1502</v>
      </c>
      <c r="B31" s="735" t="s">
        <v>1503</v>
      </c>
      <c r="E31" s="489"/>
      <c r="F31" s="489"/>
      <c r="G31" s="735">
        <v>-6435489.3377096727</v>
      </c>
      <c r="H31" s="485"/>
      <c r="I31" s="485"/>
      <c r="J31" s="485"/>
      <c r="K31" s="485"/>
      <c r="L31" s="485"/>
      <c r="M31" s="485"/>
      <c r="N31" s="489"/>
      <c r="O31" s="489"/>
      <c r="P31" s="489"/>
      <c r="Q31" s="489"/>
      <c r="R31" s="489"/>
      <c r="S31" s="736">
        <f t="shared" si="14"/>
        <v>1471810.4257091628</v>
      </c>
      <c r="T31" s="489"/>
      <c r="U31" s="737">
        <f t="shared" si="15"/>
        <v>-4963678.9120005099</v>
      </c>
      <c r="V31" s="737"/>
      <c r="W31" s="736">
        <v>-4855206.4661988784</v>
      </c>
      <c r="X31" s="736">
        <v>-108472.44580163161</v>
      </c>
      <c r="Y31" s="485"/>
      <c r="Z31" s="485"/>
      <c r="AA31" s="485"/>
    </row>
    <row r="32" spans="1:29" ht="13.5" thickBot="1" x14ac:dyDescent="0.35">
      <c r="A32" s="246">
        <v>4</v>
      </c>
      <c r="B32" s="738" t="s">
        <v>1504</v>
      </c>
      <c r="E32" s="489"/>
      <c r="F32" s="489"/>
      <c r="G32" s="739">
        <f>SUM(G28:G31)</f>
        <v>-80862363.721530199</v>
      </c>
      <c r="H32" s="485"/>
      <c r="I32" s="485"/>
      <c r="J32" s="485"/>
      <c r="K32" s="485"/>
      <c r="L32" s="485"/>
      <c r="M32" s="485"/>
      <c r="N32" s="489"/>
      <c r="O32" s="489"/>
      <c r="P32" s="489"/>
      <c r="Q32" s="489"/>
      <c r="R32" s="489"/>
      <c r="S32" s="739">
        <f>SUM(S28:S31)</f>
        <v>17115670.086780548</v>
      </c>
      <c r="T32" s="489"/>
      <c r="U32" s="739">
        <f t="shared" si="15"/>
        <v>-63746693.634749651</v>
      </c>
      <c r="V32" s="737"/>
      <c r="W32" s="739">
        <f>SUM(W28:W31)</f>
        <v>-57733953.59933304</v>
      </c>
      <c r="X32" s="739">
        <f>SUM(X28:X31)</f>
        <v>-6012740.0354166124</v>
      </c>
      <c r="Y32" s="485"/>
      <c r="Z32" s="485"/>
      <c r="AA32" s="485"/>
    </row>
    <row r="33" spans="1:27" ht="13.5" thickTop="1" x14ac:dyDescent="0.3">
      <c r="E33" s="489"/>
      <c r="F33" s="489"/>
      <c r="G33" s="489"/>
      <c r="H33" s="485"/>
      <c r="I33" s="485"/>
      <c r="J33" s="485"/>
      <c r="K33" s="485"/>
      <c r="L33" s="485"/>
      <c r="M33" s="485"/>
      <c r="N33" s="489"/>
      <c r="O33" s="489"/>
      <c r="P33" s="489"/>
      <c r="Q33" s="489"/>
      <c r="R33" s="489"/>
      <c r="S33" s="489"/>
      <c r="T33" s="489"/>
      <c r="U33" s="489"/>
      <c r="V33" s="489"/>
      <c r="W33" s="485"/>
      <c r="X33" s="485"/>
      <c r="Y33" s="485"/>
      <c r="Z33" s="485"/>
      <c r="AA33" s="485"/>
    </row>
    <row r="34" spans="1:27" ht="14.5" x14ac:dyDescent="0.45">
      <c r="A34" s="453" t="s">
        <v>248</v>
      </c>
      <c r="H34" s="485"/>
      <c r="I34" s="485"/>
      <c r="J34" s="485"/>
      <c r="K34" s="485"/>
      <c r="L34" s="485"/>
      <c r="M34" s="485"/>
      <c r="R34" s="496"/>
      <c r="S34" s="496"/>
      <c r="T34" s="496"/>
      <c r="U34" s="496"/>
      <c r="V34" s="496"/>
      <c r="W34" s="485"/>
      <c r="X34" s="485"/>
      <c r="Y34" s="485"/>
      <c r="Z34" s="485"/>
      <c r="AA34" s="485"/>
    </row>
    <row r="35" spans="1:27" ht="14.5" x14ac:dyDescent="0.45">
      <c r="A35" s="470" t="s">
        <v>56</v>
      </c>
      <c r="B35" s="1" t="s">
        <v>317</v>
      </c>
      <c r="H35" s="497"/>
      <c r="I35" s="497"/>
      <c r="J35" s="497"/>
      <c r="K35" s="497"/>
      <c r="L35" s="497"/>
      <c r="M35" s="497"/>
      <c r="R35" s="498"/>
      <c r="S35" s="498"/>
      <c r="T35" s="498"/>
      <c r="U35" s="498"/>
      <c r="V35" s="498"/>
      <c r="W35" s="485"/>
      <c r="X35" s="485"/>
      <c r="Y35" s="485"/>
      <c r="Z35" s="485"/>
      <c r="AA35" s="485"/>
    </row>
    <row r="36" spans="1:27" ht="14.5" x14ac:dyDescent="0.45">
      <c r="A36" s="470" t="s">
        <v>57</v>
      </c>
      <c r="B36" s="465" t="s">
        <v>941</v>
      </c>
      <c r="H36" s="497"/>
      <c r="I36" s="497"/>
      <c r="J36" s="497"/>
      <c r="K36" s="497"/>
      <c r="L36" s="497"/>
      <c r="M36" s="497"/>
      <c r="R36" s="498"/>
      <c r="S36" s="498"/>
      <c r="T36" s="498"/>
      <c r="U36" s="498"/>
      <c r="V36" s="498"/>
      <c r="W36" s="485"/>
      <c r="X36" s="485"/>
      <c r="Y36" s="485"/>
      <c r="Z36" s="485"/>
      <c r="AA36" s="485"/>
    </row>
    <row r="37" spans="1:27" x14ac:dyDescent="0.3">
      <c r="A37" s="470" t="s">
        <v>59</v>
      </c>
      <c r="B37" s="465" t="s">
        <v>942</v>
      </c>
      <c r="H37" s="499"/>
      <c r="I37" s="499"/>
      <c r="J37" s="499"/>
      <c r="K37" s="499"/>
      <c r="L37" s="499"/>
      <c r="M37" s="499"/>
      <c r="W37" s="485"/>
      <c r="X37" s="485"/>
      <c r="Y37" s="485"/>
      <c r="Z37" s="485"/>
      <c r="AA37" s="485"/>
    </row>
    <row r="38" spans="1:27" x14ac:dyDescent="0.3">
      <c r="A38" s="470" t="s">
        <v>60</v>
      </c>
      <c r="B38" s="465" t="s">
        <v>943</v>
      </c>
      <c r="H38" s="499"/>
      <c r="I38" s="499"/>
      <c r="J38" s="499"/>
      <c r="K38" s="499"/>
      <c r="L38" s="499"/>
      <c r="M38" s="499"/>
      <c r="W38" s="485"/>
      <c r="X38" s="485"/>
      <c r="Y38" s="485"/>
      <c r="Z38" s="485"/>
      <c r="AA38" s="485"/>
    </row>
    <row r="39" spans="1:27" x14ac:dyDescent="0.3">
      <c r="A39" s="470" t="s">
        <v>68</v>
      </c>
      <c r="B39" s="465" t="s">
        <v>944</v>
      </c>
      <c r="H39" s="499"/>
      <c r="I39" s="499"/>
      <c r="J39" s="499"/>
      <c r="K39" s="499"/>
      <c r="L39" s="499"/>
      <c r="M39" s="500"/>
      <c r="W39" s="485"/>
      <c r="X39" s="485"/>
      <c r="Y39" s="485"/>
      <c r="Z39" s="485"/>
      <c r="AA39" s="485"/>
    </row>
    <row r="40" spans="1:27" x14ac:dyDescent="0.3">
      <c r="A40" s="470" t="s">
        <v>70</v>
      </c>
      <c r="B40" s="1" t="s">
        <v>945</v>
      </c>
      <c r="H40" s="499"/>
      <c r="I40" s="499"/>
      <c r="J40" s="499"/>
      <c r="K40" s="499"/>
      <c r="L40" s="499"/>
      <c r="W40" s="485"/>
      <c r="X40" s="485"/>
      <c r="Y40" s="485"/>
      <c r="Z40" s="485"/>
      <c r="AA40" s="485"/>
    </row>
    <row r="41" spans="1:27" x14ac:dyDescent="0.3">
      <c r="A41" s="470"/>
      <c r="B41" s="1" t="s">
        <v>946</v>
      </c>
      <c r="H41" s="499"/>
      <c r="I41" s="499"/>
      <c r="J41" s="499"/>
      <c r="K41" s="499"/>
      <c r="L41" s="499"/>
      <c r="W41" s="485"/>
      <c r="X41" s="485"/>
      <c r="Y41" s="485"/>
      <c r="Z41" s="485"/>
      <c r="AA41" s="485"/>
    </row>
    <row r="42" spans="1:27" x14ac:dyDescent="0.3">
      <c r="A42" s="470"/>
      <c r="B42" s="495" t="s">
        <v>947</v>
      </c>
      <c r="C42" s="501" t="s">
        <v>948</v>
      </c>
      <c r="D42" s="501" t="s">
        <v>949</v>
      </c>
      <c r="E42" s="501" t="s">
        <v>950</v>
      </c>
      <c r="H42" s="500"/>
      <c r="I42" s="500"/>
      <c r="J42" s="500"/>
      <c r="K42" s="500"/>
      <c r="L42" s="500"/>
      <c r="W42" s="485"/>
      <c r="X42" s="485"/>
      <c r="Y42" s="485"/>
      <c r="Z42" s="485"/>
      <c r="AA42" s="485"/>
    </row>
    <row r="43" spans="1:27" x14ac:dyDescent="0.3">
      <c r="A43" s="470"/>
      <c r="B43" s="491"/>
      <c r="C43" s="488"/>
      <c r="D43" s="502"/>
      <c r="E43" s="500">
        <f>ROUND(+C43/365*D43,5)</f>
        <v>0</v>
      </c>
      <c r="W43" s="485"/>
      <c r="X43" s="485"/>
    </row>
    <row r="44" spans="1:27" x14ac:dyDescent="0.3">
      <c r="A44" s="470"/>
      <c r="B44" s="491"/>
      <c r="C44" s="113"/>
      <c r="D44" s="502"/>
      <c r="E44" s="503">
        <f>ROUND(+C44/365*D44,5)</f>
        <v>0</v>
      </c>
    </row>
    <row r="45" spans="1:27" x14ac:dyDescent="0.3">
      <c r="A45" s="470"/>
      <c r="E45" s="255">
        <f>SUM(E43:E44)</f>
        <v>0</v>
      </c>
    </row>
    <row r="46" spans="1:27" x14ac:dyDescent="0.3">
      <c r="A46" s="470" t="s">
        <v>71</v>
      </c>
      <c r="B46" s="491" t="s">
        <v>951</v>
      </c>
      <c r="C46" s="491"/>
      <c r="D46" s="491"/>
    </row>
    <row r="47" spans="1:27" x14ac:dyDescent="0.3">
      <c r="A47" s="504" t="s">
        <v>72</v>
      </c>
      <c r="B47" s="465" t="s">
        <v>952</v>
      </c>
    </row>
    <row r="48" spans="1:27" x14ac:dyDescent="0.3">
      <c r="A48" s="470" t="s">
        <v>953</v>
      </c>
      <c r="B48" s="491"/>
    </row>
  </sheetData>
  <mergeCells count="8">
    <mergeCell ref="A6:X6"/>
    <mergeCell ref="A7:X7"/>
    <mergeCell ref="A1:X1"/>
    <mergeCell ref="AU1:AX1"/>
    <mergeCell ref="A2:X2"/>
    <mergeCell ref="A3:X3"/>
    <mergeCell ref="A4:X4"/>
    <mergeCell ref="A5:X5"/>
  </mergeCells>
  <pageMargins left="0.7" right="0.7" top="0.75" bottom="0.75" header="0.3" footer="0.3"/>
  <pageSetup scale="28" orientation="landscape" r:id="rId1"/>
  <colBreaks count="1" manualBreakCount="1">
    <brk id="2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57F4-6B60-4A30-ABAF-857FADB67FA5}">
  <sheetPr>
    <pageSetUpPr fitToPage="1"/>
  </sheetPr>
  <dimension ref="A1:WUJ196"/>
  <sheetViews>
    <sheetView zoomScaleNormal="100" workbookViewId="0">
      <selection activeCell="J23" sqref="J23"/>
    </sheetView>
  </sheetViews>
  <sheetFormatPr defaultRowHeight="13" x14ac:dyDescent="0.3"/>
  <cols>
    <col min="1" max="1" width="6" style="11" bestFit="1" customWidth="1"/>
    <col min="2" max="2" width="62.54296875" style="11" customWidth="1"/>
    <col min="3" max="3" width="32.453125" style="11" customWidth="1"/>
    <col min="4" max="4" width="19.54296875" style="11" customWidth="1"/>
    <col min="5" max="5" width="19.1796875" style="11" customWidth="1"/>
    <col min="6" max="6" width="19.26953125" style="120" customWidth="1"/>
    <col min="7" max="7" width="3" style="506" bestFit="1" customWidth="1"/>
    <col min="8" max="8" width="41" style="11" customWidth="1"/>
    <col min="9" max="9" width="11.81640625" style="11" bestFit="1" customWidth="1"/>
    <col min="10" max="11" width="9.1796875" style="11"/>
    <col min="12" max="12" width="11.26953125" style="11" customWidth="1"/>
    <col min="13" max="251" width="9.1796875" style="11"/>
    <col min="252" max="252" width="19.26953125" style="11" customWidth="1"/>
    <col min="253" max="253" width="38.54296875" style="11" customWidth="1"/>
    <col min="254" max="254" width="16.453125" style="11" customWidth="1"/>
    <col min="255" max="255" width="17" style="11" customWidth="1"/>
    <col min="256" max="256" width="12.54296875" style="11" customWidth="1"/>
    <col min="257" max="507" width="9.1796875" style="11"/>
    <col min="508" max="508" width="19.26953125" style="11" customWidth="1"/>
    <col min="509" max="509" width="38.54296875" style="11" customWidth="1"/>
    <col min="510" max="510" width="16.453125" style="11" customWidth="1"/>
    <col min="511" max="511" width="17" style="11" customWidth="1"/>
    <col min="512" max="512" width="12.54296875" style="11" customWidth="1"/>
    <col min="513" max="763" width="9.1796875" style="11"/>
    <col min="764" max="764" width="19.26953125" style="11" customWidth="1"/>
    <col min="765" max="765" width="38.54296875" style="11" customWidth="1"/>
    <col min="766" max="766" width="16.453125" style="11" customWidth="1"/>
    <col min="767" max="767" width="17" style="11" customWidth="1"/>
    <col min="768" max="768" width="12.54296875" style="11" customWidth="1"/>
    <col min="769" max="1019" width="9.1796875" style="11"/>
    <col min="1020" max="1020" width="19.26953125" style="11" customWidth="1"/>
    <col min="1021" max="1021" width="38.54296875" style="11" customWidth="1"/>
    <col min="1022" max="1022" width="16.453125" style="11" customWidth="1"/>
    <col min="1023" max="1023" width="17" style="11" customWidth="1"/>
    <col min="1024" max="1024" width="12.54296875" style="11" customWidth="1"/>
    <col min="1025" max="1275" width="9.1796875" style="11"/>
    <col min="1276" max="1276" width="19.26953125" style="11" customWidth="1"/>
    <col min="1277" max="1277" width="38.54296875" style="11" customWidth="1"/>
    <col min="1278" max="1278" width="16.453125" style="11" customWidth="1"/>
    <col min="1279" max="1279" width="17" style="11" customWidth="1"/>
    <col min="1280" max="1280" width="12.54296875" style="11" customWidth="1"/>
    <col min="1281" max="1531" width="9.1796875" style="11"/>
    <col min="1532" max="1532" width="19.26953125" style="11" customWidth="1"/>
    <col min="1533" max="1533" width="38.54296875" style="11" customWidth="1"/>
    <col min="1534" max="1534" width="16.453125" style="11" customWidth="1"/>
    <col min="1535" max="1535" width="17" style="11" customWidth="1"/>
    <col min="1536" max="1536" width="12.54296875" style="11" customWidth="1"/>
    <col min="1537" max="1787" width="9.1796875" style="11"/>
    <col min="1788" max="1788" width="19.26953125" style="11" customWidth="1"/>
    <col min="1789" max="1789" width="38.54296875" style="11" customWidth="1"/>
    <col min="1790" max="1790" width="16.453125" style="11" customWidth="1"/>
    <col min="1791" max="1791" width="17" style="11" customWidth="1"/>
    <col min="1792" max="1792" width="12.54296875" style="11" customWidth="1"/>
    <col min="1793" max="2043" width="9.1796875" style="11"/>
    <col min="2044" max="2044" width="19.26953125" style="11" customWidth="1"/>
    <col min="2045" max="2045" width="38.54296875" style="11" customWidth="1"/>
    <col min="2046" max="2046" width="16.453125" style="11" customWidth="1"/>
    <col min="2047" max="2047" width="17" style="11" customWidth="1"/>
    <col min="2048" max="2048" width="12.54296875" style="11" customWidth="1"/>
    <col min="2049" max="2299" width="9.1796875" style="11"/>
    <col min="2300" max="2300" width="19.26953125" style="11" customWidth="1"/>
    <col min="2301" max="2301" width="38.54296875" style="11" customWidth="1"/>
    <col min="2302" max="2302" width="16.453125" style="11" customWidth="1"/>
    <col min="2303" max="2303" width="17" style="11" customWidth="1"/>
    <col min="2304" max="2304" width="12.54296875" style="11" customWidth="1"/>
    <col min="2305" max="2555" width="9.1796875" style="11"/>
    <col min="2556" max="2556" width="19.26953125" style="11" customWidth="1"/>
    <col min="2557" max="2557" width="38.54296875" style="11" customWidth="1"/>
    <col min="2558" max="2558" width="16.453125" style="11" customWidth="1"/>
    <col min="2559" max="2559" width="17" style="11" customWidth="1"/>
    <col min="2560" max="2560" width="12.54296875" style="11" customWidth="1"/>
    <col min="2561" max="2811" width="9.1796875" style="11"/>
    <col min="2812" max="2812" width="19.26953125" style="11" customWidth="1"/>
    <col min="2813" max="2813" width="38.54296875" style="11" customWidth="1"/>
    <col min="2814" max="2814" width="16.453125" style="11" customWidth="1"/>
    <col min="2815" max="2815" width="17" style="11" customWidth="1"/>
    <col min="2816" max="2816" width="12.54296875" style="11" customWidth="1"/>
    <col min="2817" max="3067" width="9.1796875" style="11"/>
    <col min="3068" max="3068" width="19.26953125" style="11" customWidth="1"/>
    <col min="3069" max="3069" width="38.54296875" style="11" customWidth="1"/>
    <col min="3070" max="3070" width="16.453125" style="11" customWidth="1"/>
    <col min="3071" max="3071" width="17" style="11" customWidth="1"/>
    <col min="3072" max="3072" width="12.54296875" style="11" customWidth="1"/>
    <col min="3073" max="3323" width="9.1796875" style="11"/>
    <col min="3324" max="3324" width="19.26953125" style="11" customWidth="1"/>
    <col min="3325" max="3325" width="38.54296875" style="11" customWidth="1"/>
    <col min="3326" max="3326" width="16.453125" style="11" customWidth="1"/>
    <col min="3327" max="3327" width="17" style="11" customWidth="1"/>
    <col min="3328" max="3328" width="12.54296875" style="11" customWidth="1"/>
    <col min="3329" max="3579" width="9.1796875" style="11"/>
    <col min="3580" max="3580" width="19.26953125" style="11" customWidth="1"/>
    <col min="3581" max="3581" width="38.54296875" style="11" customWidth="1"/>
    <col min="3582" max="3582" width="16.453125" style="11" customWidth="1"/>
    <col min="3583" max="3583" width="17" style="11" customWidth="1"/>
    <col min="3584" max="3584" width="12.54296875" style="11" customWidth="1"/>
    <col min="3585" max="3835" width="9.1796875" style="11"/>
    <col min="3836" max="3836" width="19.26953125" style="11" customWidth="1"/>
    <col min="3837" max="3837" width="38.54296875" style="11" customWidth="1"/>
    <col min="3838" max="3838" width="16.453125" style="11" customWidth="1"/>
    <col min="3839" max="3839" width="17" style="11" customWidth="1"/>
    <col min="3840" max="3840" width="12.54296875" style="11" customWidth="1"/>
    <col min="3841" max="4091" width="9.1796875" style="11"/>
    <col min="4092" max="4092" width="19.26953125" style="11" customWidth="1"/>
    <col min="4093" max="4093" width="38.54296875" style="11" customWidth="1"/>
    <col min="4094" max="4094" width="16.453125" style="11" customWidth="1"/>
    <col min="4095" max="4095" width="17" style="11" customWidth="1"/>
    <col min="4096" max="4096" width="12.54296875" style="11" customWidth="1"/>
    <col min="4097" max="4347" width="9.1796875" style="11"/>
    <col min="4348" max="4348" width="19.26953125" style="11" customWidth="1"/>
    <col min="4349" max="4349" width="38.54296875" style="11" customWidth="1"/>
    <col min="4350" max="4350" width="16.453125" style="11" customWidth="1"/>
    <col min="4351" max="4351" width="17" style="11" customWidth="1"/>
    <col min="4352" max="4352" width="12.54296875" style="11" customWidth="1"/>
    <col min="4353" max="4603" width="9.1796875" style="11"/>
    <col min="4604" max="4604" width="19.26953125" style="11" customWidth="1"/>
    <col min="4605" max="4605" width="38.54296875" style="11" customWidth="1"/>
    <col min="4606" max="4606" width="16.453125" style="11" customWidth="1"/>
    <col min="4607" max="4607" width="17" style="11" customWidth="1"/>
    <col min="4608" max="4608" width="12.54296875" style="11" customWidth="1"/>
    <col min="4609" max="4859" width="9.1796875" style="11"/>
    <col min="4860" max="4860" width="19.26953125" style="11" customWidth="1"/>
    <col min="4861" max="4861" width="38.54296875" style="11" customWidth="1"/>
    <col min="4862" max="4862" width="16.453125" style="11" customWidth="1"/>
    <col min="4863" max="4863" width="17" style="11" customWidth="1"/>
    <col min="4864" max="4864" width="12.54296875" style="11" customWidth="1"/>
    <col min="4865" max="5115" width="9.1796875" style="11"/>
    <col min="5116" max="5116" width="19.26953125" style="11" customWidth="1"/>
    <col min="5117" max="5117" width="38.54296875" style="11" customWidth="1"/>
    <col min="5118" max="5118" width="16.453125" style="11" customWidth="1"/>
    <col min="5119" max="5119" width="17" style="11" customWidth="1"/>
    <col min="5120" max="5120" width="12.54296875" style="11" customWidth="1"/>
    <col min="5121" max="5371" width="9.1796875" style="11"/>
    <col min="5372" max="5372" width="19.26953125" style="11" customWidth="1"/>
    <col min="5373" max="5373" width="38.54296875" style="11" customWidth="1"/>
    <col min="5374" max="5374" width="16.453125" style="11" customWidth="1"/>
    <col min="5375" max="5375" width="17" style="11" customWidth="1"/>
    <col min="5376" max="5376" width="12.54296875" style="11" customWidth="1"/>
    <col min="5377" max="5627" width="9.1796875" style="11"/>
    <col min="5628" max="5628" width="19.26953125" style="11" customWidth="1"/>
    <col min="5629" max="5629" width="38.54296875" style="11" customWidth="1"/>
    <col min="5630" max="5630" width="16.453125" style="11" customWidth="1"/>
    <col min="5631" max="5631" width="17" style="11" customWidth="1"/>
    <col min="5632" max="5632" width="12.54296875" style="11" customWidth="1"/>
    <col min="5633" max="5883" width="9.1796875" style="11"/>
    <col min="5884" max="5884" width="19.26953125" style="11" customWidth="1"/>
    <col min="5885" max="5885" width="38.54296875" style="11" customWidth="1"/>
    <col min="5886" max="5886" width="16.453125" style="11" customWidth="1"/>
    <col min="5887" max="5887" width="17" style="11" customWidth="1"/>
    <col min="5888" max="5888" width="12.54296875" style="11" customWidth="1"/>
    <col min="5889" max="6139" width="9.1796875" style="11"/>
    <col min="6140" max="6140" width="19.26953125" style="11" customWidth="1"/>
    <col min="6141" max="6141" width="38.54296875" style="11" customWidth="1"/>
    <col min="6142" max="6142" width="16.453125" style="11" customWidth="1"/>
    <col min="6143" max="6143" width="17" style="11" customWidth="1"/>
    <col min="6144" max="6144" width="12.54296875" style="11" customWidth="1"/>
    <col min="6145" max="6395" width="9.1796875" style="11"/>
    <col min="6396" max="6396" width="19.26953125" style="11" customWidth="1"/>
    <col min="6397" max="6397" width="38.54296875" style="11" customWidth="1"/>
    <col min="6398" max="6398" width="16.453125" style="11" customWidth="1"/>
    <col min="6399" max="6399" width="17" style="11" customWidth="1"/>
    <col min="6400" max="6400" width="12.54296875" style="11" customWidth="1"/>
    <col min="6401" max="6651" width="9.1796875" style="11"/>
    <col min="6652" max="6652" width="19.26953125" style="11" customWidth="1"/>
    <col min="6653" max="6653" width="38.54296875" style="11" customWidth="1"/>
    <col min="6654" max="6654" width="16.453125" style="11" customWidth="1"/>
    <col min="6655" max="6655" width="17" style="11" customWidth="1"/>
    <col min="6656" max="6656" width="12.54296875" style="11" customWidth="1"/>
    <col min="6657" max="6907" width="9.1796875" style="11"/>
    <col min="6908" max="6908" width="19.26953125" style="11" customWidth="1"/>
    <col min="6909" max="6909" width="38.54296875" style="11" customWidth="1"/>
    <col min="6910" max="6910" width="16.453125" style="11" customWidth="1"/>
    <col min="6911" max="6911" width="17" style="11" customWidth="1"/>
    <col min="6912" max="6912" width="12.54296875" style="11" customWidth="1"/>
    <col min="6913" max="7163" width="9.1796875" style="11"/>
    <col min="7164" max="7164" width="19.26953125" style="11" customWidth="1"/>
    <col min="7165" max="7165" width="38.54296875" style="11" customWidth="1"/>
    <col min="7166" max="7166" width="16.453125" style="11" customWidth="1"/>
    <col min="7167" max="7167" width="17" style="11" customWidth="1"/>
    <col min="7168" max="7168" width="12.54296875" style="11" customWidth="1"/>
    <col min="7169" max="7419" width="9.1796875" style="11"/>
    <col min="7420" max="7420" width="19.26953125" style="11" customWidth="1"/>
    <col min="7421" max="7421" width="38.54296875" style="11" customWidth="1"/>
    <col min="7422" max="7422" width="16.453125" style="11" customWidth="1"/>
    <col min="7423" max="7423" width="17" style="11" customWidth="1"/>
    <col min="7424" max="7424" width="12.54296875" style="11" customWidth="1"/>
    <col min="7425" max="7675" width="9.1796875" style="11"/>
    <col min="7676" max="7676" width="19.26953125" style="11" customWidth="1"/>
    <col min="7677" max="7677" width="38.54296875" style="11" customWidth="1"/>
    <col min="7678" max="7678" width="16.453125" style="11" customWidth="1"/>
    <col min="7679" max="7679" width="17" style="11" customWidth="1"/>
    <col min="7680" max="7680" width="12.54296875" style="11" customWidth="1"/>
    <col min="7681" max="7931" width="9.1796875" style="11"/>
    <col min="7932" max="7932" width="19.26953125" style="11" customWidth="1"/>
    <col min="7933" max="7933" width="38.54296875" style="11" customWidth="1"/>
    <col min="7934" max="7934" width="16.453125" style="11" customWidth="1"/>
    <col min="7935" max="7935" width="17" style="11" customWidth="1"/>
    <col min="7936" max="7936" width="12.54296875" style="11" customWidth="1"/>
    <col min="7937" max="8187" width="9.1796875" style="11"/>
    <col min="8188" max="8188" width="19.26953125" style="11" customWidth="1"/>
    <col min="8189" max="8189" width="38.54296875" style="11" customWidth="1"/>
    <col min="8190" max="8190" width="16.453125" style="11" customWidth="1"/>
    <col min="8191" max="8191" width="17" style="11" customWidth="1"/>
    <col min="8192" max="8192" width="12.54296875" style="11" customWidth="1"/>
    <col min="8193" max="8443" width="9.1796875" style="11"/>
    <col min="8444" max="8444" width="19.26953125" style="11" customWidth="1"/>
    <col min="8445" max="8445" width="38.54296875" style="11" customWidth="1"/>
    <col min="8446" max="8446" width="16.453125" style="11" customWidth="1"/>
    <col min="8447" max="8447" width="17" style="11" customWidth="1"/>
    <col min="8448" max="8448" width="12.54296875" style="11" customWidth="1"/>
    <col min="8449" max="8699" width="9.1796875" style="11"/>
    <col min="8700" max="8700" width="19.26953125" style="11" customWidth="1"/>
    <col min="8701" max="8701" width="38.54296875" style="11" customWidth="1"/>
    <col min="8702" max="8702" width="16.453125" style="11" customWidth="1"/>
    <col min="8703" max="8703" width="17" style="11" customWidth="1"/>
    <col min="8704" max="8704" width="12.54296875" style="11" customWidth="1"/>
    <col min="8705" max="8955" width="9.1796875" style="11"/>
    <col min="8956" max="8956" width="19.26953125" style="11" customWidth="1"/>
    <col min="8957" max="8957" width="38.54296875" style="11" customWidth="1"/>
    <col min="8958" max="8958" width="16.453125" style="11" customWidth="1"/>
    <col min="8959" max="8959" width="17" style="11" customWidth="1"/>
    <col min="8960" max="8960" width="12.54296875" style="11" customWidth="1"/>
    <col min="8961" max="9211" width="9.1796875" style="11"/>
    <col min="9212" max="9212" width="19.26953125" style="11" customWidth="1"/>
    <col min="9213" max="9213" width="38.54296875" style="11" customWidth="1"/>
    <col min="9214" max="9214" width="16.453125" style="11" customWidth="1"/>
    <col min="9215" max="9215" width="17" style="11" customWidth="1"/>
    <col min="9216" max="9216" width="12.54296875" style="11" customWidth="1"/>
    <col min="9217" max="9467" width="9.1796875" style="11"/>
    <col min="9468" max="9468" width="19.26953125" style="11" customWidth="1"/>
    <col min="9469" max="9469" width="38.54296875" style="11" customWidth="1"/>
    <col min="9470" max="9470" width="16.453125" style="11" customWidth="1"/>
    <col min="9471" max="9471" width="17" style="11" customWidth="1"/>
    <col min="9472" max="9472" width="12.54296875" style="11" customWidth="1"/>
    <col min="9473" max="9723" width="9.1796875" style="11"/>
    <col min="9724" max="9724" width="19.26953125" style="11" customWidth="1"/>
    <col min="9725" max="9725" width="38.54296875" style="11" customWidth="1"/>
    <col min="9726" max="9726" width="16.453125" style="11" customWidth="1"/>
    <col min="9727" max="9727" width="17" style="11" customWidth="1"/>
    <col min="9728" max="9728" width="12.54296875" style="11" customWidth="1"/>
    <col min="9729" max="9979" width="9.1796875" style="11"/>
    <col min="9980" max="9980" width="19.26953125" style="11" customWidth="1"/>
    <col min="9981" max="9981" width="38.54296875" style="11" customWidth="1"/>
    <col min="9982" max="9982" width="16.453125" style="11" customWidth="1"/>
    <col min="9983" max="9983" width="17" style="11" customWidth="1"/>
    <col min="9984" max="9984" width="12.54296875" style="11" customWidth="1"/>
    <col min="9985" max="10235" width="9.1796875" style="11"/>
    <col min="10236" max="10236" width="19.26953125" style="11" customWidth="1"/>
    <col min="10237" max="10237" width="38.54296875" style="11" customWidth="1"/>
    <col min="10238" max="10238" width="16.453125" style="11" customWidth="1"/>
    <col min="10239" max="10239" width="17" style="11" customWidth="1"/>
    <col min="10240" max="10240" width="12.54296875" style="11" customWidth="1"/>
    <col min="10241" max="10491" width="9.1796875" style="11"/>
    <col min="10492" max="10492" width="19.26953125" style="11" customWidth="1"/>
    <col min="10493" max="10493" width="38.54296875" style="11" customWidth="1"/>
    <col min="10494" max="10494" width="16.453125" style="11" customWidth="1"/>
    <col min="10495" max="10495" width="17" style="11" customWidth="1"/>
    <col min="10496" max="10496" width="12.54296875" style="11" customWidth="1"/>
    <col min="10497" max="10747" width="9.1796875" style="11"/>
    <col min="10748" max="10748" width="19.26953125" style="11" customWidth="1"/>
    <col min="10749" max="10749" width="38.54296875" style="11" customWidth="1"/>
    <col min="10750" max="10750" width="16.453125" style="11" customWidth="1"/>
    <col min="10751" max="10751" width="17" style="11" customWidth="1"/>
    <col min="10752" max="10752" width="12.54296875" style="11" customWidth="1"/>
    <col min="10753" max="11003" width="9.1796875" style="11"/>
    <col min="11004" max="11004" width="19.26953125" style="11" customWidth="1"/>
    <col min="11005" max="11005" width="38.54296875" style="11" customWidth="1"/>
    <col min="11006" max="11006" width="16.453125" style="11" customWidth="1"/>
    <col min="11007" max="11007" width="17" style="11" customWidth="1"/>
    <col min="11008" max="11008" width="12.54296875" style="11" customWidth="1"/>
    <col min="11009" max="11259" width="9.1796875" style="11"/>
    <col min="11260" max="11260" width="19.26953125" style="11" customWidth="1"/>
    <col min="11261" max="11261" width="38.54296875" style="11" customWidth="1"/>
    <col min="11262" max="11262" width="16.453125" style="11" customWidth="1"/>
    <col min="11263" max="11263" width="17" style="11" customWidth="1"/>
    <col min="11264" max="11264" width="12.54296875" style="11" customWidth="1"/>
    <col min="11265" max="11515" width="9.1796875" style="11"/>
    <col min="11516" max="11516" width="19.26953125" style="11" customWidth="1"/>
    <col min="11517" max="11517" width="38.54296875" style="11" customWidth="1"/>
    <col min="11518" max="11518" width="16.453125" style="11" customWidth="1"/>
    <col min="11519" max="11519" width="17" style="11" customWidth="1"/>
    <col min="11520" max="11520" width="12.54296875" style="11" customWidth="1"/>
    <col min="11521" max="11771" width="9.1796875" style="11"/>
    <col min="11772" max="11772" width="19.26953125" style="11" customWidth="1"/>
    <col min="11773" max="11773" width="38.54296875" style="11" customWidth="1"/>
    <col min="11774" max="11774" width="16.453125" style="11" customWidth="1"/>
    <col min="11775" max="11775" width="17" style="11" customWidth="1"/>
    <col min="11776" max="11776" width="12.54296875" style="11" customWidth="1"/>
    <col min="11777" max="12027" width="9.1796875" style="11"/>
    <col min="12028" max="12028" width="19.26953125" style="11" customWidth="1"/>
    <col min="12029" max="12029" width="38.54296875" style="11" customWidth="1"/>
    <col min="12030" max="12030" width="16.453125" style="11" customWidth="1"/>
    <col min="12031" max="12031" width="17" style="11" customWidth="1"/>
    <col min="12032" max="12032" width="12.54296875" style="11" customWidth="1"/>
    <col min="12033" max="12283" width="9.1796875" style="11"/>
    <col min="12284" max="12284" width="19.26953125" style="11" customWidth="1"/>
    <col min="12285" max="12285" width="38.54296875" style="11" customWidth="1"/>
    <col min="12286" max="12286" width="16.453125" style="11" customWidth="1"/>
    <col min="12287" max="12287" width="17" style="11" customWidth="1"/>
    <col min="12288" max="12288" width="12.54296875" style="11" customWidth="1"/>
    <col min="12289" max="12539" width="9.1796875" style="11"/>
    <col min="12540" max="12540" width="19.26953125" style="11" customWidth="1"/>
    <col min="12541" max="12541" width="38.54296875" style="11" customWidth="1"/>
    <col min="12542" max="12542" width="16.453125" style="11" customWidth="1"/>
    <col min="12543" max="12543" width="17" style="11" customWidth="1"/>
    <col min="12544" max="12544" width="12.54296875" style="11" customWidth="1"/>
    <col min="12545" max="12795" width="9.1796875" style="11"/>
    <col min="12796" max="12796" width="19.26953125" style="11" customWidth="1"/>
    <col min="12797" max="12797" width="38.54296875" style="11" customWidth="1"/>
    <col min="12798" max="12798" width="16.453125" style="11" customWidth="1"/>
    <col min="12799" max="12799" width="17" style="11" customWidth="1"/>
    <col min="12800" max="12800" width="12.54296875" style="11" customWidth="1"/>
    <col min="12801" max="13051" width="9.1796875" style="11"/>
    <col min="13052" max="13052" width="19.26953125" style="11" customWidth="1"/>
    <col min="13053" max="13053" width="38.54296875" style="11" customWidth="1"/>
    <col min="13054" max="13054" width="16.453125" style="11" customWidth="1"/>
    <col min="13055" max="13055" width="17" style="11" customWidth="1"/>
    <col min="13056" max="13056" width="12.54296875" style="11" customWidth="1"/>
    <col min="13057" max="13307" width="9.1796875" style="11"/>
    <col min="13308" max="13308" width="19.26953125" style="11" customWidth="1"/>
    <col min="13309" max="13309" width="38.54296875" style="11" customWidth="1"/>
    <col min="13310" max="13310" width="16.453125" style="11" customWidth="1"/>
    <col min="13311" max="13311" width="17" style="11" customWidth="1"/>
    <col min="13312" max="13312" width="12.54296875" style="11" customWidth="1"/>
    <col min="13313" max="13563" width="9.1796875" style="11"/>
    <col min="13564" max="13564" width="19.26953125" style="11" customWidth="1"/>
    <col min="13565" max="13565" width="38.54296875" style="11" customWidth="1"/>
    <col min="13566" max="13566" width="16.453125" style="11" customWidth="1"/>
    <col min="13567" max="13567" width="17" style="11" customWidth="1"/>
    <col min="13568" max="13568" width="12.54296875" style="11" customWidth="1"/>
    <col min="13569" max="13819" width="9.1796875" style="11"/>
    <col min="13820" max="13820" width="19.26953125" style="11" customWidth="1"/>
    <col min="13821" max="13821" width="38.54296875" style="11" customWidth="1"/>
    <col min="13822" max="13822" width="16.453125" style="11" customWidth="1"/>
    <col min="13823" max="13823" width="17" style="11" customWidth="1"/>
    <col min="13824" max="13824" width="12.54296875" style="11" customWidth="1"/>
    <col min="13825" max="14075" width="9.1796875" style="11"/>
    <col min="14076" max="14076" width="19.26953125" style="11" customWidth="1"/>
    <col min="14077" max="14077" width="38.54296875" style="11" customWidth="1"/>
    <col min="14078" max="14078" width="16.453125" style="11" customWidth="1"/>
    <col min="14079" max="14079" width="17" style="11" customWidth="1"/>
    <col min="14080" max="14080" width="12.54296875" style="11" customWidth="1"/>
    <col min="14081" max="14331" width="9.1796875" style="11"/>
    <col min="14332" max="14332" width="19.26953125" style="11" customWidth="1"/>
    <col min="14333" max="14333" width="38.54296875" style="11" customWidth="1"/>
    <col min="14334" max="14334" width="16.453125" style="11" customWidth="1"/>
    <col min="14335" max="14335" width="17" style="11" customWidth="1"/>
    <col min="14336" max="14336" width="12.54296875" style="11" customWidth="1"/>
    <col min="14337" max="14587" width="9.1796875" style="11"/>
    <col min="14588" max="14588" width="19.26953125" style="11" customWidth="1"/>
    <col min="14589" max="14589" width="38.54296875" style="11" customWidth="1"/>
    <col min="14590" max="14590" width="16.453125" style="11" customWidth="1"/>
    <col min="14591" max="14591" width="17" style="11" customWidth="1"/>
    <col min="14592" max="14592" width="12.54296875" style="11" customWidth="1"/>
    <col min="14593" max="14843" width="9.1796875" style="11"/>
    <col min="14844" max="14844" width="19.26953125" style="11" customWidth="1"/>
    <col min="14845" max="14845" width="38.54296875" style="11" customWidth="1"/>
    <col min="14846" max="14846" width="16.453125" style="11" customWidth="1"/>
    <col min="14847" max="14847" width="17" style="11" customWidth="1"/>
    <col min="14848" max="14848" width="12.54296875" style="11" customWidth="1"/>
    <col min="14849" max="15099" width="9.1796875" style="11"/>
    <col min="15100" max="15100" width="19.26953125" style="11" customWidth="1"/>
    <col min="15101" max="15101" width="38.54296875" style="11" customWidth="1"/>
    <col min="15102" max="15102" width="16.453125" style="11" customWidth="1"/>
    <col min="15103" max="15103" width="17" style="11" customWidth="1"/>
    <col min="15104" max="15104" width="12.54296875" style="11" customWidth="1"/>
    <col min="15105" max="15355" width="9.1796875" style="11"/>
    <col min="15356" max="15356" width="19.26953125" style="11" customWidth="1"/>
    <col min="15357" max="15357" width="38.54296875" style="11" customWidth="1"/>
    <col min="15358" max="15358" width="16.453125" style="11" customWidth="1"/>
    <col min="15359" max="15359" width="17" style="11" customWidth="1"/>
    <col min="15360" max="15360" width="12.54296875" style="11" customWidth="1"/>
    <col min="15361" max="15611" width="9.1796875" style="11"/>
    <col min="15612" max="15612" width="19.26953125" style="11" customWidth="1"/>
    <col min="15613" max="15613" width="38.54296875" style="11" customWidth="1"/>
    <col min="15614" max="15614" width="16.453125" style="11" customWidth="1"/>
    <col min="15615" max="15615" width="17" style="11" customWidth="1"/>
    <col min="15616" max="15616" width="12.54296875" style="11" customWidth="1"/>
    <col min="15617" max="15867" width="9.1796875" style="11"/>
    <col min="15868" max="15868" width="19.26953125" style="11" customWidth="1"/>
    <col min="15869" max="15869" width="38.54296875" style="11" customWidth="1"/>
    <col min="15870" max="15870" width="16.453125" style="11" customWidth="1"/>
    <col min="15871" max="15871" width="17" style="11" customWidth="1"/>
    <col min="15872" max="15872" width="12.54296875" style="11" customWidth="1"/>
    <col min="15873" max="16123" width="9.1796875" style="11"/>
    <col min="16124" max="16124" width="19.26953125" style="11" customWidth="1"/>
    <col min="16125" max="16125" width="38.54296875" style="11" customWidth="1"/>
    <col min="16126" max="16126" width="16.453125" style="11" customWidth="1"/>
    <col min="16127" max="16127" width="17" style="11" customWidth="1"/>
    <col min="16128" max="16128" width="12.54296875" style="11" customWidth="1"/>
    <col min="16129" max="16384" width="9.1796875" style="11"/>
  </cols>
  <sheetData>
    <row r="1" spans="1:16104" ht="13.5" customHeight="1" x14ac:dyDescent="0.3">
      <c r="A1" s="750" t="str">
        <f>'Table of Contents'!A1</f>
        <v>Versant Power</v>
      </c>
      <c r="B1" s="750"/>
      <c r="C1" s="750"/>
      <c r="D1" s="750"/>
      <c r="E1" s="750"/>
      <c r="F1" s="750"/>
      <c r="G1" s="750"/>
      <c r="H1" s="750"/>
      <c r="I1" s="363"/>
    </row>
    <row r="2" spans="1:16104" ht="14.5" x14ac:dyDescent="0.35">
      <c r="A2" s="750" t="str">
        <f>'Table of Contents'!A2</f>
        <v>Annual Transmission Revenue Requirements (ATRR)</v>
      </c>
      <c r="B2" s="750"/>
      <c r="C2" s="750"/>
      <c r="D2" s="750"/>
      <c r="E2" s="750"/>
      <c r="F2" s="750"/>
      <c r="G2" s="750"/>
      <c r="H2" s="750"/>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09"/>
      <c r="VB2" s="109"/>
      <c r="VC2" s="109"/>
      <c r="VD2" s="109"/>
      <c r="VE2" s="109"/>
      <c r="VF2" s="109"/>
      <c r="VG2" s="109"/>
      <c r="VH2" s="109"/>
      <c r="VI2" s="109"/>
      <c r="VJ2" s="109"/>
      <c r="VK2" s="109"/>
      <c r="VL2" s="109"/>
      <c r="VM2" s="109"/>
      <c r="VN2" s="109"/>
      <c r="VO2" s="109"/>
      <c r="VP2" s="109"/>
      <c r="VQ2" s="109"/>
      <c r="VR2" s="109"/>
      <c r="VS2" s="109"/>
      <c r="VT2" s="109"/>
      <c r="VU2" s="109"/>
      <c r="VV2" s="109"/>
      <c r="VW2" s="109"/>
      <c r="VX2" s="109"/>
      <c r="VY2" s="109"/>
      <c r="VZ2" s="109"/>
      <c r="WA2" s="109"/>
      <c r="WB2" s="109"/>
      <c r="WC2" s="109"/>
      <c r="WD2" s="109"/>
      <c r="WE2" s="109"/>
      <c r="WF2" s="109"/>
      <c r="WG2" s="109"/>
      <c r="WH2" s="109"/>
      <c r="WI2" s="109"/>
      <c r="WJ2" s="109"/>
      <c r="WK2" s="109"/>
      <c r="WL2" s="109"/>
      <c r="WM2" s="109"/>
      <c r="WN2" s="109"/>
      <c r="WO2" s="109"/>
      <c r="WP2" s="109"/>
      <c r="WQ2" s="109"/>
      <c r="WR2" s="109"/>
      <c r="WS2" s="109"/>
      <c r="WT2" s="109"/>
      <c r="WU2" s="109"/>
      <c r="WV2" s="109"/>
      <c r="WW2" s="109"/>
      <c r="WX2" s="109"/>
      <c r="WY2" s="109"/>
      <c r="WZ2" s="109"/>
      <c r="XA2" s="109"/>
      <c r="XB2" s="109"/>
      <c r="XC2" s="109"/>
      <c r="XD2" s="109"/>
      <c r="XE2" s="109"/>
      <c r="XF2" s="109"/>
      <c r="XG2" s="109"/>
      <c r="XH2" s="109"/>
      <c r="XI2" s="109"/>
      <c r="XJ2" s="109"/>
      <c r="XK2" s="109"/>
      <c r="XL2" s="109"/>
      <c r="XM2" s="109"/>
      <c r="XN2" s="109"/>
      <c r="XO2" s="109"/>
      <c r="XP2" s="109"/>
      <c r="XQ2" s="109"/>
      <c r="XR2" s="109"/>
      <c r="XS2" s="109"/>
      <c r="XT2" s="109"/>
      <c r="XU2" s="109"/>
      <c r="XV2" s="109"/>
      <c r="XW2" s="109"/>
      <c r="XX2" s="109"/>
      <c r="XY2" s="109"/>
      <c r="XZ2" s="109"/>
      <c r="YA2" s="109"/>
      <c r="YB2" s="109"/>
      <c r="YC2" s="109"/>
      <c r="YD2" s="109"/>
      <c r="YE2" s="109"/>
      <c r="YF2" s="109"/>
      <c r="YG2" s="109"/>
      <c r="YH2" s="109"/>
      <c r="YI2" s="109"/>
      <c r="YJ2" s="109"/>
      <c r="YK2" s="109"/>
      <c r="YL2" s="109"/>
      <c r="YM2" s="109"/>
      <c r="YN2" s="109"/>
      <c r="YO2" s="109"/>
      <c r="YP2" s="109"/>
      <c r="YQ2" s="109"/>
      <c r="YR2" s="109"/>
      <c r="YS2" s="109"/>
      <c r="YT2" s="109"/>
      <c r="YU2" s="109"/>
      <c r="YV2" s="109"/>
      <c r="YW2" s="109"/>
      <c r="YX2" s="109"/>
      <c r="YY2" s="109"/>
      <c r="YZ2" s="109"/>
      <c r="ZA2" s="109"/>
      <c r="ZB2" s="109"/>
      <c r="ZC2" s="109"/>
      <c r="ZD2" s="109"/>
      <c r="ZE2" s="109"/>
      <c r="ZF2" s="109"/>
      <c r="ZG2" s="109"/>
      <c r="ZH2" s="109"/>
      <c r="ZI2" s="109"/>
      <c r="ZJ2" s="109"/>
      <c r="ZK2" s="109"/>
      <c r="ZL2" s="109"/>
      <c r="ZM2" s="109"/>
      <c r="ZN2" s="109"/>
      <c r="ZO2" s="109"/>
      <c r="ZP2" s="109"/>
      <c r="ZQ2" s="109"/>
      <c r="ZR2" s="109"/>
      <c r="ZS2" s="109"/>
      <c r="ZT2" s="109"/>
      <c r="ZU2" s="109"/>
      <c r="ZV2" s="109"/>
      <c r="ZW2" s="109"/>
      <c r="ZX2" s="109"/>
      <c r="ZY2" s="109"/>
      <c r="ZZ2" s="109"/>
      <c r="AAA2" s="109"/>
      <c r="AAB2" s="109"/>
      <c r="AAC2" s="109"/>
      <c r="AAD2" s="109"/>
      <c r="AAE2" s="109"/>
      <c r="AAF2" s="109"/>
      <c r="AAG2" s="109"/>
      <c r="AAH2" s="109"/>
      <c r="AAI2" s="109"/>
      <c r="AAJ2" s="109"/>
      <c r="AAK2" s="109"/>
      <c r="AAL2" s="109"/>
      <c r="AAM2" s="109"/>
      <c r="AAN2" s="109"/>
      <c r="AAO2" s="109"/>
      <c r="AAP2" s="109"/>
      <c r="AAQ2" s="109"/>
      <c r="AAR2" s="109"/>
      <c r="AAS2" s="109"/>
      <c r="AAT2" s="109"/>
      <c r="AAU2" s="109"/>
      <c r="AAV2" s="109"/>
      <c r="AAW2" s="109"/>
      <c r="AAX2" s="109"/>
      <c r="AAY2" s="109"/>
      <c r="AAZ2" s="109"/>
      <c r="ABA2" s="109"/>
      <c r="ABB2" s="109"/>
      <c r="ABC2" s="109"/>
      <c r="ABD2" s="109"/>
      <c r="ABE2" s="109"/>
      <c r="ABF2" s="109"/>
      <c r="ABG2" s="109"/>
      <c r="ABH2" s="109"/>
      <c r="ABI2" s="109"/>
      <c r="ABJ2" s="109"/>
      <c r="ABK2" s="109"/>
      <c r="ABL2" s="109"/>
      <c r="ABM2" s="109"/>
      <c r="ABN2" s="109"/>
      <c r="ABO2" s="109"/>
      <c r="ABP2" s="109"/>
      <c r="ABQ2" s="109"/>
      <c r="ABR2" s="109"/>
      <c r="ABS2" s="109"/>
      <c r="ABT2" s="109"/>
      <c r="ABU2" s="109"/>
      <c r="ABV2" s="109"/>
      <c r="ABW2" s="109"/>
      <c r="ABX2" s="109"/>
      <c r="ABY2" s="109"/>
      <c r="ABZ2" s="109"/>
      <c r="ACA2" s="109"/>
      <c r="ACB2" s="109"/>
      <c r="ACC2" s="109"/>
      <c r="ACD2" s="109"/>
      <c r="ACE2" s="109"/>
      <c r="ACF2" s="109"/>
      <c r="ACG2" s="109"/>
      <c r="ACH2" s="109"/>
      <c r="ACI2" s="109"/>
      <c r="ACJ2" s="109"/>
      <c r="ACK2" s="109"/>
      <c r="ACL2" s="109"/>
      <c r="ACM2" s="109"/>
      <c r="ACN2" s="109"/>
      <c r="ACO2" s="109"/>
      <c r="ACP2" s="109"/>
      <c r="ACQ2" s="109"/>
      <c r="ACR2" s="109"/>
      <c r="ACS2" s="109"/>
      <c r="ACT2" s="109"/>
      <c r="ACU2" s="109"/>
      <c r="ACV2" s="109"/>
      <c r="ACW2" s="109"/>
      <c r="ACX2" s="109"/>
      <c r="ACY2" s="109"/>
      <c r="ACZ2" s="109"/>
      <c r="ADA2" s="109"/>
      <c r="ADB2" s="109"/>
      <c r="ADC2" s="109"/>
      <c r="ADD2" s="109"/>
      <c r="ADE2" s="109"/>
      <c r="ADF2" s="109"/>
      <c r="ADG2" s="109"/>
      <c r="ADH2" s="109"/>
      <c r="ADI2" s="109"/>
      <c r="ADJ2" s="109"/>
      <c r="ADK2" s="109"/>
      <c r="ADL2" s="109"/>
      <c r="ADM2" s="109"/>
      <c r="ADN2" s="109"/>
      <c r="ADO2" s="109"/>
      <c r="ADP2" s="109"/>
      <c r="ADQ2" s="109"/>
      <c r="ADR2" s="109"/>
      <c r="ADS2" s="109"/>
      <c r="ADT2" s="109"/>
      <c r="ADU2" s="109"/>
      <c r="ADV2" s="109"/>
      <c r="ADW2" s="109"/>
      <c r="ADX2" s="109"/>
      <c r="ADY2" s="109"/>
      <c r="ADZ2" s="109"/>
      <c r="AEA2" s="109"/>
      <c r="AEB2" s="109"/>
      <c r="AEC2" s="109"/>
      <c r="AED2" s="109"/>
      <c r="AEE2" s="109"/>
      <c r="AEF2" s="109"/>
      <c r="AEG2" s="109"/>
      <c r="AEH2" s="109"/>
      <c r="AEI2" s="109"/>
      <c r="AEJ2" s="109"/>
      <c r="AEK2" s="109"/>
      <c r="AEL2" s="109"/>
      <c r="AEM2" s="109"/>
      <c r="AEN2" s="109"/>
      <c r="AEO2" s="109"/>
      <c r="AEP2" s="109"/>
      <c r="AEQ2" s="109"/>
      <c r="AER2" s="109"/>
      <c r="AES2" s="109"/>
      <c r="AET2" s="109"/>
      <c r="AEU2" s="109"/>
      <c r="AEV2" s="109"/>
      <c r="AEW2" s="109"/>
      <c r="AEX2" s="109"/>
      <c r="AEY2" s="109"/>
      <c r="AEZ2" s="109"/>
      <c r="AFA2" s="109"/>
      <c r="AFB2" s="109"/>
      <c r="AFC2" s="109"/>
      <c r="AFD2" s="109"/>
      <c r="AFE2" s="109"/>
      <c r="AFF2" s="109"/>
      <c r="AFG2" s="109"/>
      <c r="AFH2" s="109"/>
      <c r="AFI2" s="109"/>
      <c r="AFJ2" s="109"/>
      <c r="AFK2" s="109"/>
      <c r="AFL2" s="109"/>
      <c r="AFM2" s="109"/>
      <c r="AFN2" s="109"/>
      <c r="AFO2" s="109"/>
      <c r="AFP2" s="109"/>
      <c r="AFQ2" s="109"/>
      <c r="AFR2" s="109"/>
      <c r="AFS2" s="109"/>
      <c r="AFT2" s="109"/>
      <c r="AFU2" s="109"/>
      <c r="AFV2" s="109"/>
      <c r="AFW2" s="109"/>
      <c r="AFX2" s="109"/>
      <c r="AFY2" s="109"/>
      <c r="AFZ2" s="109"/>
      <c r="AGA2" s="109"/>
      <c r="AGB2" s="109"/>
      <c r="AGC2" s="109"/>
      <c r="AGD2" s="109"/>
      <c r="AGE2" s="109"/>
      <c r="AGF2" s="109"/>
      <c r="AGG2" s="109"/>
      <c r="AGH2" s="109"/>
      <c r="AGI2" s="109"/>
      <c r="AGJ2" s="109"/>
      <c r="AGK2" s="109"/>
      <c r="AGL2" s="109"/>
      <c r="AGM2" s="109"/>
      <c r="AGN2" s="109"/>
      <c r="AGO2" s="109"/>
      <c r="AGP2" s="109"/>
      <c r="AGQ2" s="109"/>
      <c r="AGR2" s="109"/>
      <c r="AGS2" s="109"/>
      <c r="AGT2" s="109"/>
      <c r="AGU2" s="109"/>
      <c r="AGV2" s="109"/>
      <c r="AGW2" s="109"/>
      <c r="AGX2" s="109"/>
      <c r="AGY2" s="109"/>
      <c r="AGZ2" s="109"/>
      <c r="AHA2" s="109"/>
      <c r="AHB2" s="109"/>
      <c r="AHC2" s="109"/>
      <c r="AHD2" s="109"/>
      <c r="AHE2" s="109"/>
      <c r="AHF2" s="109"/>
      <c r="AHG2" s="109"/>
      <c r="AHH2" s="109"/>
      <c r="AHI2" s="109"/>
      <c r="AHJ2" s="109"/>
      <c r="AHK2" s="109"/>
      <c r="AHL2" s="109"/>
      <c r="AHM2" s="109"/>
      <c r="AHN2" s="109"/>
      <c r="AHO2" s="109"/>
      <c r="AHP2" s="109"/>
      <c r="AHQ2" s="109"/>
      <c r="AHR2" s="109"/>
      <c r="AHS2" s="109"/>
      <c r="AHT2" s="109"/>
      <c r="AHU2" s="109"/>
      <c r="AHV2" s="109"/>
      <c r="AHW2" s="109"/>
      <c r="AHX2" s="109"/>
      <c r="AHY2" s="109"/>
      <c r="AHZ2" s="109"/>
      <c r="AIA2" s="109"/>
      <c r="AIB2" s="109"/>
      <c r="AIC2" s="109"/>
      <c r="AID2" s="109"/>
      <c r="AIE2" s="109"/>
      <c r="AIF2" s="109"/>
      <c r="AIG2" s="109"/>
      <c r="AIH2" s="109"/>
      <c r="AII2" s="109"/>
      <c r="AIJ2" s="109"/>
      <c r="AIK2" s="109"/>
      <c r="AIL2" s="109"/>
      <c r="AIM2" s="109"/>
      <c r="AIN2" s="109"/>
      <c r="AIO2" s="109"/>
      <c r="AIP2" s="109"/>
      <c r="AIQ2" s="109"/>
      <c r="AIR2" s="109"/>
      <c r="AIS2" s="109"/>
      <c r="AIT2" s="109"/>
      <c r="AIU2" s="109"/>
      <c r="AIV2" s="109"/>
      <c r="AIW2" s="109"/>
      <c r="AIX2" s="109"/>
      <c r="AIY2" s="109"/>
      <c r="AIZ2" s="109"/>
      <c r="AJA2" s="109"/>
      <c r="AJB2" s="109"/>
      <c r="AJC2" s="109"/>
      <c r="AJD2" s="109"/>
      <c r="AJE2" s="109"/>
      <c r="AJF2" s="109"/>
      <c r="AJG2" s="109"/>
      <c r="AJH2" s="109"/>
      <c r="AJI2" s="109"/>
      <c r="AJJ2" s="109"/>
      <c r="AJK2" s="109"/>
      <c r="AJL2" s="109"/>
      <c r="AJM2" s="109"/>
      <c r="AJN2" s="109"/>
      <c r="AJO2" s="109"/>
      <c r="AJP2" s="109"/>
      <c r="AJQ2" s="109"/>
      <c r="AJR2" s="109"/>
      <c r="AJS2" s="109"/>
      <c r="AJT2" s="109"/>
      <c r="AJU2" s="109"/>
      <c r="AJV2" s="109"/>
      <c r="AJW2" s="109"/>
      <c r="AJX2" s="109"/>
      <c r="AJY2" s="109"/>
      <c r="AJZ2" s="109"/>
      <c r="AKA2" s="109"/>
      <c r="AKB2" s="109"/>
      <c r="AKC2" s="109"/>
      <c r="AKD2" s="109"/>
      <c r="AKE2" s="109"/>
      <c r="AKF2" s="109"/>
      <c r="AKG2" s="109"/>
      <c r="AKH2" s="109"/>
      <c r="AKI2" s="109"/>
      <c r="AKJ2" s="109"/>
      <c r="AKK2" s="109"/>
      <c r="AKL2" s="109"/>
      <c r="AKM2" s="109"/>
      <c r="AKN2" s="109"/>
      <c r="AKO2" s="109"/>
      <c r="AKP2" s="109"/>
      <c r="AKQ2" s="109"/>
      <c r="AKR2" s="109"/>
      <c r="AKS2" s="109"/>
      <c r="AKT2" s="109"/>
      <c r="AKU2" s="109"/>
      <c r="AKV2" s="109"/>
      <c r="AKW2" s="109"/>
      <c r="AKX2" s="109"/>
      <c r="AKY2" s="109"/>
      <c r="AKZ2" s="109"/>
      <c r="ALA2" s="109"/>
      <c r="ALB2" s="109"/>
      <c r="ALC2" s="109"/>
      <c r="ALD2" s="109"/>
      <c r="ALE2" s="109"/>
      <c r="ALF2" s="109"/>
      <c r="ALG2" s="109"/>
      <c r="ALH2" s="109"/>
      <c r="ALI2" s="109"/>
      <c r="ALJ2" s="109"/>
      <c r="ALK2" s="109"/>
      <c r="ALL2" s="109"/>
      <c r="ALM2" s="109"/>
      <c r="ALN2" s="109"/>
      <c r="ALO2" s="109"/>
      <c r="ALP2" s="109"/>
      <c r="ALQ2" s="109"/>
      <c r="ALR2" s="109"/>
      <c r="ALS2" s="109"/>
      <c r="ALT2" s="109"/>
      <c r="ALU2" s="109"/>
      <c r="ALV2" s="109"/>
      <c r="ALW2" s="109"/>
      <c r="ALX2" s="109"/>
      <c r="ALY2" s="109"/>
      <c r="ALZ2" s="109"/>
      <c r="AMA2" s="109"/>
      <c r="AMB2" s="109"/>
      <c r="AMC2" s="109"/>
      <c r="AMD2" s="109"/>
      <c r="AME2" s="109"/>
      <c r="AMF2" s="109"/>
      <c r="AMG2" s="109"/>
      <c r="AMH2" s="109"/>
      <c r="AMI2" s="109"/>
      <c r="AMJ2" s="109"/>
      <c r="AMK2" s="109"/>
      <c r="AML2" s="109"/>
      <c r="AMM2" s="109"/>
      <c r="AMN2" s="109"/>
      <c r="AMO2" s="109"/>
      <c r="AMP2" s="109"/>
      <c r="AMQ2" s="109"/>
      <c r="AMR2" s="109"/>
      <c r="AMS2" s="109"/>
      <c r="AMT2" s="109"/>
      <c r="AMU2" s="109"/>
      <c r="AMV2" s="109"/>
      <c r="AMW2" s="109"/>
      <c r="AMX2" s="109"/>
      <c r="AMY2" s="109"/>
      <c r="AMZ2" s="109"/>
      <c r="ANA2" s="109"/>
      <c r="ANB2" s="109"/>
      <c r="ANC2" s="109"/>
      <c r="AND2" s="109"/>
      <c r="ANE2" s="109"/>
      <c r="ANF2" s="109"/>
      <c r="ANG2" s="109"/>
      <c r="ANH2" s="109"/>
      <c r="ANI2" s="109"/>
      <c r="ANJ2" s="109"/>
      <c r="ANK2" s="109"/>
      <c r="ANL2" s="109"/>
      <c r="ANM2" s="109"/>
      <c r="ANN2" s="109"/>
      <c r="ANO2" s="109"/>
      <c r="ANP2" s="109"/>
      <c r="ANQ2" s="109"/>
      <c r="ANR2" s="109"/>
      <c r="ANS2" s="109"/>
      <c r="ANT2" s="109"/>
      <c r="ANU2" s="109"/>
      <c r="ANV2" s="109"/>
      <c r="ANW2" s="109"/>
      <c r="ANX2" s="109"/>
      <c r="ANY2" s="109"/>
      <c r="ANZ2" s="109"/>
      <c r="AOA2" s="109"/>
      <c r="AOB2" s="109"/>
      <c r="AOC2" s="109"/>
      <c r="AOD2" s="109"/>
      <c r="AOE2" s="109"/>
      <c r="AOF2" s="109"/>
      <c r="AOG2" s="109"/>
      <c r="AOH2" s="109"/>
      <c r="AOI2" s="109"/>
      <c r="AOJ2" s="109"/>
      <c r="AOK2" s="109"/>
      <c r="AOL2" s="109"/>
      <c r="AOM2" s="109"/>
      <c r="AON2" s="109"/>
      <c r="AOO2" s="109"/>
      <c r="AOP2" s="109"/>
      <c r="AOQ2" s="109"/>
      <c r="AOR2" s="109"/>
      <c r="AOS2" s="109"/>
      <c r="AOT2" s="109"/>
      <c r="AOU2" s="109"/>
      <c r="AOV2" s="109"/>
      <c r="AOW2" s="109"/>
      <c r="AOX2" s="109"/>
      <c r="AOY2" s="109"/>
      <c r="AOZ2" s="109"/>
      <c r="APA2" s="109"/>
      <c r="APB2" s="109"/>
      <c r="APC2" s="109"/>
      <c r="APD2" s="109"/>
      <c r="APE2" s="109"/>
      <c r="APF2" s="109"/>
      <c r="APG2" s="109"/>
      <c r="APH2" s="109"/>
      <c r="API2" s="109"/>
      <c r="APJ2" s="109"/>
      <c r="APK2" s="109"/>
      <c r="APL2" s="109"/>
      <c r="APM2" s="109"/>
      <c r="APN2" s="109"/>
      <c r="APO2" s="109"/>
      <c r="APP2" s="109"/>
      <c r="APQ2" s="109"/>
      <c r="APR2" s="109"/>
      <c r="APS2" s="109"/>
      <c r="APT2" s="109"/>
      <c r="APU2" s="109"/>
      <c r="APV2" s="109"/>
      <c r="APW2" s="109"/>
      <c r="APX2" s="109"/>
      <c r="APY2" s="109"/>
      <c r="APZ2" s="109"/>
      <c r="AQA2" s="109"/>
      <c r="AQB2" s="109"/>
      <c r="AQC2" s="109"/>
      <c r="AQD2" s="109"/>
      <c r="AQE2" s="109"/>
      <c r="AQF2" s="109"/>
      <c r="AQG2" s="109"/>
      <c r="AQH2" s="109"/>
      <c r="AQI2" s="109"/>
      <c r="AQJ2" s="109"/>
      <c r="AQK2" s="109"/>
      <c r="AQL2" s="109"/>
      <c r="AQM2" s="109"/>
      <c r="AQN2" s="109"/>
      <c r="AQO2" s="109"/>
      <c r="AQP2" s="109"/>
      <c r="AQQ2" s="109"/>
      <c r="AQR2" s="109"/>
      <c r="AQS2" s="109"/>
      <c r="AQT2" s="109"/>
      <c r="AQU2" s="109"/>
      <c r="AQV2" s="109"/>
      <c r="AQW2" s="109"/>
      <c r="AQX2" s="109"/>
      <c r="AQY2" s="109"/>
      <c r="AQZ2" s="109"/>
      <c r="ARA2" s="109"/>
      <c r="ARB2" s="109"/>
      <c r="ARC2" s="109"/>
      <c r="ARD2" s="109"/>
      <c r="ARE2" s="109"/>
      <c r="ARF2" s="109"/>
      <c r="ARG2" s="109"/>
      <c r="ARH2" s="109"/>
      <c r="ARI2" s="109"/>
      <c r="ARJ2" s="109"/>
      <c r="ARK2" s="109"/>
      <c r="ARL2" s="109"/>
      <c r="ARM2" s="109"/>
      <c r="ARN2" s="109"/>
      <c r="ARO2" s="109"/>
      <c r="ARP2" s="109"/>
      <c r="ARQ2" s="109"/>
      <c r="ARR2" s="109"/>
      <c r="ARS2" s="109"/>
      <c r="ART2" s="109"/>
      <c r="ARU2" s="109"/>
      <c r="ARV2" s="109"/>
      <c r="ARW2" s="109"/>
      <c r="ARX2" s="109"/>
      <c r="ARY2" s="109"/>
      <c r="ARZ2" s="109"/>
      <c r="ASA2" s="109"/>
      <c r="ASB2" s="109"/>
      <c r="ASC2" s="109"/>
      <c r="ASD2" s="109"/>
      <c r="ASE2" s="109"/>
      <c r="ASF2" s="109"/>
      <c r="ASG2" s="109"/>
      <c r="ASH2" s="109"/>
      <c r="ASI2" s="109"/>
      <c r="ASJ2" s="109"/>
      <c r="ASK2" s="109"/>
      <c r="ASL2" s="109"/>
      <c r="ASM2" s="109"/>
      <c r="ASN2" s="109"/>
      <c r="ASO2" s="109"/>
      <c r="ASP2" s="109"/>
      <c r="ASQ2" s="109"/>
      <c r="ASR2" s="109"/>
      <c r="ASS2" s="109"/>
      <c r="AST2" s="109"/>
      <c r="ASU2" s="109"/>
      <c r="ASV2" s="109"/>
      <c r="ASW2" s="109"/>
      <c r="ASX2" s="109"/>
      <c r="ASY2" s="109"/>
      <c r="ASZ2" s="109"/>
      <c r="ATA2" s="109"/>
      <c r="ATB2" s="109"/>
      <c r="ATC2" s="109"/>
      <c r="ATD2" s="109"/>
      <c r="ATE2" s="109"/>
      <c r="ATF2" s="109"/>
      <c r="ATG2" s="109"/>
      <c r="ATH2" s="109"/>
      <c r="ATI2" s="109"/>
      <c r="ATJ2" s="109"/>
      <c r="ATK2" s="109"/>
      <c r="ATL2" s="109"/>
      <c r="ATM2" s="109"/>
      <c r="ATN2" s="109"/>
      <c r="ATO2" s="109"/>
      <c r="ATP2" s="109"/>
      <c r="ATQ2" s="109"/>
      <c r="ATR2" s="109"/>
      <c r="ATS2" s="109"/>
      <c r="ATT2" s="109"/>
      <c r="ATU2" s="109"/>
      <c r="ATV2" s="109"/>
      <c r="ATW2" s="109"/>
      <c r="ATX2" s="109"/>
      <c r="ATY2" s="109"/>
      <c r="ATZ2" s="109"/>
      <c r="AUA2" s="109"/>
      <c r="AUB2" s="109"/>
      <c r="AUC2" s="109"/>
      <c r="AUD2" s="109"/>
      <c r="AUE2" s="109"/>
      <c r="AUF2" s="109"/>
      <c r="AUG2" s="109"/>
      <c r="AUH2" s="109"/>
      <c r="AUI2" s="109"/>
      <c r="AUJ2" s="109"/>
      <c r="AUK2" s="109"/>
      <c r="AUL2" s="109"/>
      <c r="AUM2" s="109"/>
      <c r="AUN2" s="109"/>
      <c r="AUO2" s="109"/>
      <c r="AUP2" s="109"/>
      <c r="AUQ2" s="109"/>
      <c r="AUR2" s="109"/>
      <c r="AUS2" s="109"/>
      <c r="AUT2" s="109"/>
      <c r="AUU2" s="109"/>
      <c r="AUV2" s="109"/>
      <c r="AUW2" s="109"/>
      <c r="AUX2" s="109"/>
      <c r="AUY2" s="109"/>
      <c r="AUZ2" s="109"/>
      <c r="AVA2" s="109"/>
      <c r="AVB2" s="109"/>
      <c r="AVC2" s="109"/>
      <c r="AVD2" s="109"/>
      <c r="AVE2" s="109"/>
      <c r="AVF2" s="109"/>
      <c r="AVG2" s="109"/>
      <c r="AVH2" s="109"/>
      <c r="AVI2" s="109"/>
      <c r="AVJ2" s="109"/>
      <c r="AVK2" s="109"/>
      <c r="AVL2" s="109"/>
      <c r="AVM2" s="109"/>
      <c r="AVN2" s="109"/>
      <c r="AVO2" s="109"/>
      <c r="AVP2" s="109"/>
      <c r="AVQ2" s="109"/>
      <c r="AVR2" s="109"/>
      <c r="AVS2" s="109"/>
      <c r="AVT2" s="109"/>
      <c r="AVU2" s="109"/>
      <c r="AVV2" s="109"/>
      <c r="AVW2" s="109"/>
      <c r="AVX2" s="109"/>
      <c r="AVY2" s="109"/>
      <c r="AVZ2" s="109"/>
      <c r="AWA2" s="109"/>
      <c r="AWB2" s="109"/>
      <c r="AWC2" s="109"/>
      <c r="AWD2" s="109"/>
      <c r="AWE2" s="109"/>
      <c r="AWF2" s="109"/>
      <c r="AWG2" s="109"/>
      <c r="AWH2" s="109"/>
      <c r="AWI2" s="109"/>
      <c r="AWJ2" s="109"/>
      <c r="AWK2" s="109"/>
      <c r="AWL2" s="109"/>
      <c r="AWM2" s="109"/>
      <c r="AWN2" s="109"/>
      <c r="AWO2" s="109"/>
      <c r="AWP2" s="109"/>
      <c r="AWQ2" s="109"/>
      <c r="AWR2" s="109"/>
      <c r="AWS2" s="109"/>
      <c r="AWT2" s="109"/>
      <c r="AWU2" s="109"/>
      <c r="AWV2" s="109"/>
      <c r="AWW2" s="109"/>
      <c r="AWX2" s="109"/>
      <c r="AWY2" s="109"/>
      <c r="AWZ2" s="109"/>
      <c r="AXA2" s="109"/>
      <c r="AXB2" s="109"/>
      <c r="AXC2" s="109"/>
      <c r="AXD2" s="109"/>
      <c r="AXE2" s="109"/>
      <c r="AXF2" s="109"/>
      <c r="AXG2" s="109"/>
      <c r="AXH2" s="109"/>
      <c r="AXI2" s="109"/>
      <c r="AXJ2" s="109"/>
      <c r="AXK2" s="109"/>
      <c r="AXL2" s="109"/>
      <c r="AXM2" s="109"/>
      <c r="AXN2" s="109"/>
      <c r="AXO2" s="109"/>
      <c r="AXP2" s="109"/>
      <c r="AXQ2" s="109"/>
      <c r="AXR2" s="109"/>
      <c r="AXS2" s="109"/>
      <c r="AXT2" s="109"/>
      <c r="AXU2" s="109"/>
      <c r="AXV2" s="109"/>
      <c r="AXW2" s="109"/>
      <c r="AXX2" s="109"/>
      <c r="AXY2" s="109"/>
      <c r="AXZ2" s="109"/>
      <c r="AYA2" s="109"/>
      <c r="AYB2" s="109"/>
      <c r="AYC2" s="109"/>
      <c r="AYD2" s="109"/>
      <c r="AYE2" s="109"/>
      <c r="AYF2" s="109"/>
      <c r="AYG2" s="109"/>
      <c r="AYH2" s="109"/>
      <c r="AYI2" s="109"/>
      <c r="AYJ2" s="109"/>
      <c r="AYK2" s="109"/>
      <c r="AYL2" s="109"/>
      <c r="AYM2" s="109"/>
      <c r="AYN2" s="109"/>
      <c r="AYO2" s="109"/>
      <c r="AYP2" s="109"/>
      <c r="AYQ2" s="109"/>
      <c r="AYR2" s="109"/>
      <c r="AYS2" s="109"/>
      <c r="AYT2" s="109"/>
      <c r="AYU2" s="109"/>
      <c r="AYV2" s="109"/>
      <c r="AYW2" s="109"/>
      <c r="AYX2" s="109"/>
      <c r="AYY2" s="109"/>
      <c r="AYZ2" s="109"/>
      <c r="AZA2" s="109"/>
      <c r="AZB2" s="109"/>
      <c r="AZC2" s="109"/>
      <c r="AZD2" s="109"/>
      <c r="AZE2" s="109"/>
      <c r="AZF2" s="109"/>
      <c r="AZG2" s="109"/>
      <c r="AZH2" s="109"/>
      <c r="AZI2" s="109"/>
      <c r="AZJ2" s="109"/>
      <c r="AZK2" s="109"/>
      <c r="AZL2" s="109"/>
      <c r="AZM2" s="109"/>
      <c r="AZN2" s="109"/>
      <c r="AZO2" s="109"/>
      <c r="AZP2" s="109"/>
      <c r="AZQ2" s="109"/>
      <c r="AZR2" s="109"/>
      <c r="AZS2" s="109"/>
      <c r="AZT2" s="109"/>
      <c r="AZU2" s="109"/>
      <c r="AZV2" s="109"/>
      <c r="AZW2" s="109"/>
      <c r="AZX2" s="109"/>
      <c r="AZY2" s="109"/>
      <c r="AZZ2" s="109"/>
      <c r="BAA2" s="109"/>
      <c r="BAB2" s="109"/>
      <c r="BAC2" s="109"/>
      <c r="BAD2" s="109"/>
      <c r="BAE2" s="109"/>
      <c r="BAF2" s="109"/>
      <c r="BAG2" s="109"/>
      <c r="BAH2" s="109"/>
      <c r="BAI2" s="109"/>
      <c r="BAJ2" s="109"/>
      <c r="BAK2" s="109"/>
      <c r="BAL2" s="109"/>
      <c r="BAM2" s="109"/>
      <c r="BAN2" s="109"/>
      <c r="BAO2" s="109"/>
      <c r="BAP2" s="109"/>
      <c r="BAQ2" s="109"/>
      <c r="BAR2" s="109"/>
      <c r="BAS2" s="109"/>
      <c r="BAT2" s="109"/>
      <c r="BAU2" s="109"/>
      <c r="BAV2" s="109"/>
      <c r="BAW2" s="109"/>
      <c r="BAX2" s="109"/>
      <c r="BAY2" s="109"/>
      <c r="BAZ2" s="109"/>
      <c r="BBA2" s="109"/>
      <c r="BBB2" s="109"/>
      <c r="BBC2" s="109"/>
      <c r="BBD2" s="109"/>
      <c r="BBE2" s="109"/>
      <c r="BBF2" s="109"/>
      <c r="BBG2" s="109"/>
      <c r="BBH2" s="109"/>
      <c r="BBI2" s="109"/>
      <c r="BBJ2" s="109"/>
      <c r="BBK2" s="109"/>
      <c r="BBL2" s="109"/>
      <c r="BBM2" s="109"/>
      <c r="BBN2" s="109"/>
      <c r="BBO2" s="109"/>
      <c r="BBP2" s="109"/>
      <c r="BBQ2" s="109"/>
      <c r="BBR2" s="109"/>
      <c r="BBS2" s="109"/>
      <c r="BBT2" s="109"/>
      <c r="BBU2" s="109"/>
      <c r="BBV2" s="109"/>
      <c r="BBW2" s="109"/>
      <c r="BBX2" s="109"/>
      <c r="BBY2" s="109"/>
      <c r="BBZ2" s="109"/>
      <c r="BCA2" s="109"/>
      <c r="BCB2" s="109"/>
      <c r="BCC2" s="109"/>
      <c r="BCD2" s="109"/>
      <c r="BCE2" s="109"/>
      <c r="BCF2" s="109"/>
      <c r="BCG2" s="109"/>
      <c r="BCH2" s="109"/>
      <c r="BCI2" s="109"/>
      <c r="BCJ2" s="109"/>
      <c r="BCK2" s="109"/>
      <c r="BCL2" s="109"/>
      <c r="BCM2" s="109"/>
      <c r="BCN2" s="109"/>
      <c r="BCO2" s="109"/>
      <c r="BCP2" s="109"/>
      <c r="BCQ2" s="109"/>
      <c r="BCR2" s="109"/>
      <c r="BCS2" s="109"/>
      <c r="BCT2" s="109"/>
      <c r="BCU2" s="109"/>
      <c r="BCV2" s="109"/>
      <c r="BCW2" s="109"/>
      <c r="BCX2" s="109"/>
      <c r="BCY2" s="109"/>
      <c r="BCZ2" s="109"/>
      <c r="BDA2" s="109"/>
      <c r="BDB2" s="109"/>
      <c r="BDC2" s="109"/>
      <c r="BDD2" s="109"/>
      <c r="BDE2" s="109"/>
      <c r="BDF2" s="109"/>
      <c r="BDG2" s="109"/>
      <c r="BDH2" s="109"/>
      <c r="BDI2" s="109"/>
      <c r="BDJ2" s="109"/>
      <c r="BDK2" s="109"/>
      <c r="BDL2" s="109"/>
      <c r="BDM2" s="109"/>
      <c r="BDN2" s="109"/>
      <c r="BDO2" s="109"/>
      <c r="BDP2" s="109"/>
      <c r="BDQ2" s="109"/>
      <c r="BDR2" s="109"/>
      <c r="BDS2" s="109"/>
      <c r="BDT2" s="109"/>
      <c r="BDU2" s="109"/>
      <c r="BDV2" s="109"/>
      <c r="BDW2" s="109"/>
      <c r="BDX2" s="109"/>
      <c r="BDY2" s="109"/>
      <c r="BDZ2" s="109"/>
      <c r="BEA2" s="109"/>
      <c r="BEB2" s="109"/>
      <c r="BEC2" s="109"/>
      <c r="BED2" s="109"/>
      <c r="BEE2" s="109"/>
      <c r="BEF2" s="109"/>
      <c r="BEG2" s="109"/>
      <c r="BEH2" s="109"/>
      <c r="BEI2" s="109"/>
      <c r="BEJ2" s="109"/>
      <c r="BEK2" s="109"/>
      <c r="BEL2" s="109"/>
      <c r="BEM2" s="109"/>
      <c r="BEN2" s="109"/>
      <c r="BEO2" s="109"/>
      <c r="BEP2" s="109"/>
      <c r="BEQ2" s="109"/>
      <c r="BER2" s="109"/>
      <c r="BES2" s="109"/>
      <c r="BET2" s="109"/>
      <c r="BEU2" s="109"/>
      <c r="BEV2" s="109"/>
      <c r="BEW2" s="109"/>
      <c r="BEX2" s="109"/>
      <c r="BEY2" s="109"/>
      <c r="BEZ2" s="109"/>
      <c r="BFA2" s="109"/>
      <c r="BFB2" s="109"/>
      <c r="BFC2" s="109"/>
      <c r="BFD2" s="109"/>
      <c r="BFE2" s="109"/>
      <c r="BFF2" s="109"/>
      <c r="BFG2" s="109"/>
      <c r="BFH2" s="109"/>
      <c r="BFI2" s="109"/>
      <c r="BFJ2" s="109"/>
      <c r="BFK2" s="109"/>
      <c r="BFL2" s="109"/>
      <c r="BFM2" s="109"/>
      <c r="BFN2" s="109"/>
      <c r="BFO2" s="109"/>
      <c r="BFP2" s="109"/>
      <c r="BFQ2" s="109"/>
      <c r="BFR2" s="109"/>
      <c r="BFS2" s="109"/>
      <c r="BFT2" s="109"/>
      <c r="BFU2" s="109"/>
      <c r="BFV2" s="109"/>
      <c r="BFW2" s="109"/>
      <c r="BFX2" s="109"/>
      <c r="BFY2" s="109"/>
      <c r="BFZ2" s="109"/>
      <c r="BGA2" s="109"/>
      <c r="BGB2" s="109"/>
      <c r="BGC2" s="109"/>
      <c r="BGD2" s="109"/>
      <c r="BGE2" s="109"/>
      <c r="BGF2" s="109"/>
      <c r="BGG2" s="109"/>
      <c r="BGH2" s="109"/>
      <c r="BGI2" s="109"/>
      <c r="BGJ2" s="109"/>
      <c r="BGK2" s="109"/>
      <c r="BGL2" s="109"/>
      <c r="BGM2" s="109"/>
      <c r="BGN2" s="109"/>
      <c r="BGO2" s="109"/>
      <c r="BGP2" s="109"/>
      <c r="BGQ2" s="109"/>
      <c r="BGR2" s="109"/>
      <c r="BGS2" s="109"/>
      <c r="BGT2" s="109"/>
      <c r="BGU2" s="109"/>
      <c r="BGV2" s="109"/>
      <c r="BGW2" s="109"/>
      <c r="BGX2" s="109"/>
      <c r="BGY2" s="109"/>
      <c r="BGZ2" s="109"/>
      <c r="BHA2" s="109"/>
      <c r="BHB2" s="109"/>
      <c r="BHC2" s="109"/>
      <c r="BHD2" s="109"/>
      <c r="BHE2" s="109"/>
      <c r="BHF2" s="109"/>
      <c r="BHG2" s="109"/>
      <c r="BHH2" s="109"/>
      <c r="BHI2" s="109"/>
      <c r="BHJ2" s="109"/>
      <c r="BHK2" s="109"/>
      <c r="BHL2" s="109"/>
      <c r="BHM2" s="109"/>
      <c r="BHN2" s="109"/>
      <c r="BHO2" s="109"/>
      <c r="BHP2" s="109"/>
      <c r="BHQ2" s="109"/>
      <c r="BHR2" s="109"/>
      <c r="BHS2" s="109"/>
      <c r="BHT2" s="109"/>
      <c r="BHU2" s="109"/>
      <c r="BHV2" s="109"/>
      <c r="BHW2" s="109"/>
      <c r="BHX2" s="109"/>
      <c r="BHY2" s="109"/>
      <c r="BHZ2" s="109"/>
      <c r="BIA2" s="109"/>
      <c r="BIB2" s="109"/>
      <c r="BIC2" s="109"/>
      <c r="BID2" s="109"/>
      <c r="BIE2" s="109"/>
      <c r="BIF2" s="109"/>
      <c r="BIG2" s="109"/>
      <c r="BIH2" s="109"/>
      <c r="BII2" s="109"/>
      <c r="BIJ2" s="109"/>
      <c r="BIK2" s="109"/>
      <c r="BIL2" s="109"/>
      <c r="BIM2" s="109"/>
      <c r="BIN2" s="109"/>
      <c r="BIO2" s="109"/>
      <c r="BIP2" s="109"/>
      <c r="BIQ2" s="109"/>
      <c r="BIR2" s="109"/>
      <c r="BIS2" s="109"/>
      <c r="BIT2" s="109"/>
      <c r="BIU2" s="109"/>
      <c r="BIV2" s="109"/>
      <c r="BIW2" s="109"/>
      <c r="BIX2" s="109"/>
      <c r="BIY2" s="109"/>
      <c r="BIZ2" s="109"/>
      <c r="BJA2" s="109"/>
      <c r="BJB2" s="109"/>
      <c r="BJC2" s="109"/>
      <c r="BJD2" s="109"/>
      <c r="BJE2" s="109"/>
      <c r="BJF2" s="109"/>
      <c r="BJG2" s="109"/>
      <c r="BJH2" s="109"/>
      <c r="BJI2" s="109"/>
      <c r="BJJ2" s="109"/>
      <c r="BJK2" s="109"/>
      <c r="BJL2" s="109"/>
      <c r="BJM2" s="109"/>
      <c r="BJN2" s="109"/>
      <c r="BJO2" s="109"/>
      <c r="BJP2" s="109"/>
      <c r="BJQ2" s="109"/>
      <c r="BJR2" s="109"/>
      <c r="BJS2" s="109"/>
      <c r="BJT2" s="109"/>
      <c r="BJU2" s="109"/>
      <c r="BJV2" s="109"/>
      <c r="BJW2" s="109"/>
      <c r="BJX2" s="109"/>
      <c r="BJY2" s="109"/>
      <c r="BJZ2" s="109"/>
      <c r="BKA2" s="109"/>
      <c r="BKB2" s="109"/>
      <c r="BKC2" s="109"/>
      <c r="BKD2" s="109"/>
      <c r="BKE2" s="109"/>
      <c r="BKF2" s="109"/>
      <c r="BKG2" s="109"/>
      <c r="BKH2" s="109"/>
      <c r="BKI2" s="109"/>
      <c r="BKJ2" s="109"/>
      <c r="BKK2" s="109"/>
      <c r="BKL2" s="109"/>
      <c r="BKM2" s="109"/>
      <c r="BKN2" s="109"/>
      <c r="BKO2" s="109"/>
      <c r="BKP2" s="109"/>
      <c r="BKQ2" s="109"/>
      <c r="BKR2" s="109"/>
      <c r="BKS2" s="109"/>
      <c r="BKT2" s="109"/>
      <c r="BKU2" s="109"/>
      <c r="BKV2" s="109"/>
      <c r="BKW2" s="109"/>
      <c r="BKX2" s="109"/>
      <c r="BKY2" s="109"/>
      <c r="BKZ2" s="109"/>
      <c r="BLA2" s="109"/>
      <c r="BLB2" s="109"/>
      <c r="BLC2" s="109"/>
      <c r="BLD2" s="109"/>
      <c r="BLE2" s="109"/>
      <c r="BLF2" s="109"/>
      <c r="BLG2" s="109"/>
      <c r="BLH2" s="109"/>
      <c r="BLI2" s="109"/>
      <c r="BLJ2" s="109"/>
      <c r="BLK2" s="109"/>
      <c r="BLL2" s="109"/>
      <c r="BLM2" s="109"/>
      <c r="BLN2" s="109"/>
      <c r="BLO2" s="109"/>
      <c r="BLP2" s="109"/>
      <c r="BLQ2" s="109"/>
      <c r="BLR2" s="109"/>
      <c r="BLS2" s="109"/>
      <c r="BLT2" s="109"/>
      <c r="BLU2" s="109"/>
      <c r="BLV2" s="109"/>
      <c r="BLW2" s="109"/>
      <c r="BLX2" s="109"/>
      <c r="BLY2" s="109"/>
      <c r="BLZ2" s="109"/>
      <c r="BMA2" s="109"/>
      <c r="BMB2" s="109"/>
      <c r="BMC2" s="109"/>
      <c r="BMD2" s="109"/>
      <c r="BME2" s="109"/>
      <c r="BMF2" s="109"/>
      <c r="BMG2" s="109"/>
      <c r="BMH2" s="109"/>
      <c r="BMI2" s="109"/>
      <c r="BMJ2" s="109"/>
      <c r="BMK2" s="109"/>
      <c r="BML2" s="109"/>
      <c r="BMM2" s="109"/>
      <c r="BMN2" s="109"/>
      <c r="BMO2" s="109"/>
      <c r="BMP2" s="109"/>
      <c r="BMQ2" s="109"/>
      <c r="BMR2" s="109"/>
      <c r="BMS2" s="109"/>
      <c r="BMT2" s="109"/>
      <c r="BMU2" s="109"/>
      <c r="BMV2" s="109"/>
      <c r="BMW2" s="109"/>
      <c r="BMX2" s="109"/>
      <c r="BMY2" s="109"/>
      <c r="BMZ2" s="109"/>
      <c r="BNA2" s="109"/>
      <c r="BNB2" s="109"/>
      <c r="BNC2" s="109"/>
      <c r="BND2" s="109"/>
      <c r="BNE2" s="109"/>
      <c r="BNF2" s="109"/>
      <c r="BNG2" s="109"/>
      <c r="BNH2" s="109"/>
      <c r="BNI2" s="109"/>
      <c r="BNJ2" s="109"/>
      <c r="BNK2" s="109"/>
      <c r="BNL2" s="109"/>
      <c r="BNM2" s="109"/>
      <c r="BNN2" s="109"/>
      <c r="BNO2" s="109"/>
      <c r="BNP2" s="109"/>
      <c r="BNQ2" s="109"/>
      <c r="BNR2" s="109"/>
      <c r="BNS2" s="109"/>
      <c r="BNT2" s="109"/>
      <c r="BNU2" s="109"/>
      <c r="BNV2" s="109"/>
      <c r="BNW2" s="109"/>
      <c r="BNX2" s="109"/>
      <c r="BNY2" s="109"/>
      <c r="BNZ2" s="109"/>
      <c r="BOA2" s="109"/>
      <c r="BOB2" s="109"/>
      <c r="BOC2" s="109"/>
      <c r="BOD2" s="109"/>
      <c r="BOE2" s="109"/>
      <c r="BOF2" s="109"/>
      <c r="BOG2" s="109"/>
      <c r="BOH2" s="109"/>
      <c r="BOI2" s="109"/>
      <c r="BOJ2" s="109"/>
      <c r="BOK2" s="109"/>
      <c r="BOL2" s="109"/>
      <c r="BOM2" s="109"/>
      <c r="BON2" s="109"/>
      <c r="BOO2" s="109"/>
      <c r="BOP2" s="109"/>
      <c r="BOQ2" s="109"/>
      <c r="BOR2" s="109"/>
      <c r="BOS2" s="109"/>
      <c r="BOT2" s="109"/>
      <c r="BOU2" s="109"/>
      <c r="BOV2" s="109"/>
      <c r="BOW2" s="109"/>
      <c r="BOX2" s="109"/>
      <c r="BOY2" s="109"/>
      <c r="BOZ2" s="109"/>
      <c r="BPA2" s="109"/>
      <c r="BPB2" s="109"/>
      <c r="BPC2" s="109"/>
      <c r="BPD2" s="109"/>
      <c r="BPE2" s="109"/>
      <c r="BPF2" s="109"/>
      <c r="BPG2" s="109"/>
      <c r="BPH2" s="109"/>
      <c r="BPI2" s="109"/>
      <c r="BPJ2" s="109"/>
      <c r="BPK2" s="109"/>
      <c r="BPL2" s="109"/>
      <c r="BPM2" s="109"/>
      <c r="BPN2" s="109"/>
      <c r="BPO2" s="109"/>
      <c r="BPP2" s="109"/>
      <c r="BPQ2" s="109"/>
      <c r="BPR2" s="109"/>
      <c r="BPS2" s="109"/>
      <c r="BPT2" s="109"/>
      <c r="BPU2" s="109"/>
      <c r="BPV2" s="109"/>
      <c r="BPW2" s="109"/>
      <c r="BPX2" s="109"/>
      <c r="BPY2" s="109"/>
      <c r="BPZ2" s="109"/>
      <c r="BQA2" s="109"/>
      <c r="BQB2" s="109"/>
      <c r="BQC2" s="109"/>
      <c r="BQD2" s="109"/>
      <c r="BQE2" s="109"/>
      <c r="BQF2" s="109"/>
      <c r="BQG2" s="109"/>
      <c r="BQH2" s="109"/>
      <c r="BQI2" s="109"/>
      <c r="BQJ2" s="109"/>
      <c r="BQK2" s="109"/>
      <c r="BQL2" s="109"/>
      <c r="BQM2" s="109"/>
      <c r="BQN2" s="109"/>
      <c r="BQO2" s="109"/>
      <c r="BQP2" s="109"/>
      <c r="BQQ2" s="109"/>
      <c r="BQR2" s="109"/>
      <c r="BQS2" s="109"/>
      <c r="BQT2" s="109"/>
      <c r="BQU2" s="109"/>
      <c r="BQV2" s="109"/>
      <c r="BQW2" s="109"/>
      <c r="BQX2" s="109"/>
      <c r="BQY2" s="109"/>
      <c r="BQZ2" s="109"/>
      <c r="BRA2" s="109"/>
      <c r="BRB2" s="109"/>
      <c r="BRC2" s="109"/>
      <c r="BRD2" s="109"/>
      <c r="BRE2" s="109"/>
      <c r="BRF2" s="109"/>
      <c r="BRG2" s="109"/>
      <c r="BRH2" s="109"/>
      <c r="BRI2" s="109"/>
      <c r="BRJ2" s="109"/>
      <c r="BRK2" s="109"/>
      <c r="BRL2" s="109"/>
      <c r="BRM2" s="109"/>
      <c r="BRN2" s="109"/>
      <c r="BRO2" s="109"/>
      <c r="BRP2" s="109"/>
      <c r="BRQ2" s="109"/>
      <c r="BRR2" s="109"/>
      <c r="BRS2" s="109"/>
      <c r="BRT2" s="109"/>
      <c r="BRU2" s="109"/>
      <c r="BRV2" s="109"/>
      <c r="BRW2" s="109"/>
      <c r="BRX2" s="109"/>
      <c r="BRY2" s="109"/>
      <c r="BRZ2" s="109"/>
      <c r="BSA2" s="109"/>
      <c r="BSB2" s="109"/>
      <c r="BSC2" s="109"/>
      <c r="BSD2" s="109"/>
      <c r="BSE2" s="109"/>
      <c r="BSF2" s="109"/>
      <c r="BSG2" s="109"/>
      <c r="BSH2" s="109"/>
      <c r="BSI2" s="109"/>
      <c r="BSJ2" s="109"/>
      <c r="BSK2" s="109"/>
      <c r="BSL2" s="109"/>
      <c r="BSM2" s="109"/>
      <c r="BSN2" s="109"/>
      <c r="BSO2" s="109"/>
      <c r="BSP2" s="109"/>
      <c r="BSQ2" s="109"/>
      <c r="BSR2" s="109"/>
      <c r="BSS2" s="109"/>
      <c r="BST2" s="109"/>
      <c r="BSU2" s="109"/>
      <c r="BSV2" s="109"/>
      <c r="BSW2" s="109"/>
      <c r="BSX2" s="109"/>
      <c r="BSY2" s="109"/>
      <c r="BSZ2" s="109"/>
      <c r="BTA2" s="109"/>
      <c r="BTB2" s="109"/>
      <c r="BTC2" s="109"/>
      <c r="BTD2" s="109"/>
      <c r="BTE2" s="109"/>
      <c r="BTF2" s="109"/>
      <c r="BTG2" s="109"/>
      <c r="BTH2" s="109"/>
      <c r="BTI2" s="109"/>
      <c r="BTJ2" s="109"/>
      <c r="BTK2" s="109"/>
      <c r="BTL2" s="109"/>
      <c r="BTM2" s="109"/>
      <c r="BTN2" s="109"/>
      <c r="BTO2" s="109"/>
      <c r="BTP2" s="109"/>
      <c r="BTQ2" s="109"/>
      <c r="BTR2" s="109"/>
      <c r="BTS2" s="109"/>
      <c r="BTT2" s="109"/>
      <c r="BTU2" s="109"/>
      <c r="BTV2" s="109"/>
      <c r="BTW2" s="109"/>
      <c r="BTX2" s="109"/>
      <c r="BTY2" s="109"/>
      <c r="BTZ2" s="109"/>
      <c r="BUA2" s="109"/>
      <c r="BUB2" s="109"/>
      <c r="BUC2" s="109"/>
      <c r="BUD2" s="109"/>
      <c r="BUE2" s="109"/>
      <c r="BUF2" s="109"/>
      <c r="BUG2" s="109"/>
      <c r="BUH2" s="109"/>
      <c r="BUI2" s="109"/>
      <c r="BUJ2" s="109"/>
      <c r="BUK2" s="109"/>
      <c r="BUL2" s="109"/>
      <c r="BUM2" s="109"/>
      <c r="BUN2" s="109"/>
      <c r="BUO2" s="109"/>
      <c r="BUP2" s="109"/>
      <c r="BUQ2" s="109"/>
      <c r="BUR2" s="109"/>
      <c r="BUS2" s="109"/>
      <c r="BUT2" s="109"/>
      <c r="BUU2" s="109"/>
      <c r="BUV2" s="109"/>
      <c r="BUW2" s="109"/>
      <c r="BUX2" s="109"/>
      <c r="BUY2" s="109"/>
      <c r="BUZ2" s="109"/>
      <c r="BVA2" s="109"/>
      <c r="BVB2" s="109"/>
      <c r="BVC2" s="109"/>
      <c r="BVD2" s="109"/>
      <c r="BVE2" s="109"/>
      <c r="BVF2" s="109"/>
      <c r="BVG2" s="109"/>
      <c r="BVH2" s="109"/>
      <c r="BVI2" s="109"/>
      <c r="BVJ2" s="109"/>
      <c r="BVK2" s="109"/>
      <c r="BVL2" s="109"/>
      <c r="BVM2" s="109"/>
      <c r="BVN2" s="109"/>
      <c r="BVO2" s="109"/>
      <c r="BVP2" s="109"/>
      <c r="BVQ2" s="109"/>
      <c r="BVR2" s="109"/>
      <c r="BVS2" s="109"/>
      <c r="BVT2" s="109"/>
      <c r="BVU2" s="109"/>
      <c r="BVV2" s="109"/>
      <c r="BVW2" s="109"/>
      <c r="BVX2" s="109"/>
      <c r="BVY2" s="109"/>
      <c r="BVZ2" s="109"/>
      <c r="BWA2" s="109"/>
      <c r="BWB2" s="109"/>
      <c r="BWC2" s="109"/>
      <c r="BWD2" s="109"/>
      <c r="BWE2" s="109"/>
      <c r="BWF2" s="109"/>
      <c r="BWG2" s="109"/>
      <c r="BWH2" s="109"/>
      <c r="BWI2" s="109"/>
      <c r="BWJ2" s="109"/>
      <c r="BWK2" s="109"/>
      <c r="BWL2" s="109"/>
      <c r="BWM2" s="109"/>
      <c r="BWN2" s="109"/>
      <c r="BWO2" s="109"/>
      <c r="BWP2" s="109"/>
      <c r="BWQ2" s="109"/>
      <c r="BWR2" s="109"/>
      <c r="BWS2" s="109"/>
      <c r="BWT2" s="109"/>
      <c r="BWU2" s="109"/>
      <c r="BWV2" s="109"/>
      <c r="BWW2" s="109"/>
      <c r="BWX2" s="109"/>
      <c r="BWY2" s="109"/>
      <c r="BWZ2" s="109"/>
      <c r="BXA2" s="109"/>
      <c r="BXB2" s="109"/>
      <c r="BXC2" s="109"/>
      <c r="BXD2" s="109"/>
      <c r="BXE2" s="109"/>
      <c r="BXF2" s="109"/>
      <c r="BXG2" s="109"/>
      <c r="BXH2" s="109"/>
      <c r="BXI2" s="109"/>
      <c r="BXJ2" s="109"/>
      <c r="BXK2" s="109"/>
      <c r="BXL2" s="109"/>
      <c r="BXM2" s="109"/>
      <c r="BXN2" s="109"/>
      <c r="BXO2" s="109"/>
      <c r="BXP2" s="109"/>
      <c r="BXQ2" s="109"/>
      <c r="BXR2" s="109"/>
      <c r="BXS2" s="109"/>
      <c r="BXT2" s="109"/>
      <c r="BXU2" s="109"/>
      <c r="BXV2" s="109"/>
      <c r="BXW2" s="109"/>
      <c r="BXX2" s="109"/>
      <c r="BXY2" s="109"/>
      <c r="BXZ2" s="109"/>
      <c r="BYA2" s="109"/>
      <c r="BYB2" s="109"/>
      <c r="BYC2" s="109"/>
      <c r="BYD2" s="109"/>
      <c r="BYE2" s="109"/>
      <c r="BYF2" s="109"/>
      <c r="BYG2" s="109"/>
      <c r="BYH2" s="109"/>
      <c r="BYI2" s="109"/>
      <c r="BYJ2" s="109"/>
      <c r="BYK2" s="109"/>
      <c r="BYL2" s="109"/>
      <c r="BYM2" s="109"/>
      <c r="BYN2" s="109"/>
      <c r="BYO2" s="109"/>
      <c r="BYP2" s="109"/>
      <c r="BYQ2" s="109"/>
      <c r="BYR2" s="109"/>
      <c r="BYS2" s="109"/>
      <c r="BYT2" s="109"/>
      <c r="BYU2" s="109"/>
      <c r="BYV2" s="109"/>
      <c r="BYW2" s="109"/>
      <c r="BYX2" s="109"/>
      <c r="BYY2" s="109"/>
      <c r="BYZ2" s="109"/>
      <c r="BZA2" s="109"/>
      <c r="BZB2" s="109"/>
      <c r="BZC2" s="109"/>
      <c r="BZD2" s="109"/>
      <c r="BZE2" s="109"/>
      <c r="BZF2" s="109"/>
      <c r="BZG2" s="109"/>
      <c r="BZH2" s="109"/>
      <c r="BZI2" s="109"/>
      <c r="BZJ2" s="109"/>
      <c r="BZK2" s="109"/>
      <c r="BZL2" s="109"/>
      <c r="BZM2" s="109"/>
      <c r="BZN2" s="109"/>
      <c r="BZO2" s="109"/>
      <c r="BZP2" s="109"/>
      <c r="BZQ2" s="109"/>
      <c r="BZR2" s="109"/>
      <c r="BZS2" s="109"/>
      <c r="BZT2" s="109"/>
      <c r="BZU2" s="109"/>
      <c r="BZV2" s="109"/>
      <c r="BZW2" s="109"/>
      <c r="BZX2" s="109"/>
      <c r="BZY2" s="109"/>
      <c r="BZZ2" s="109"/>
      <c r="CAA2" s="109"/>
      <c r="CAB2" s="109"/>
      <c r="CAC2" s="109"/>
      <c r="CAD2" s="109"/>
      <c r="CAE2" s="109"/>
      <c r="CAF2" s="109"/>
      <c r="CAG2" s="109"/>
      <c r="CAH2" s="109"/>
      <c r="CAI2" s="109"/>
      <c r="CAJ2" s="109"/>
      <c r="CAK2" s="109"/>
      <c r="CAL2" s="109"/>
      <c r="CAM2" s="109"/>
      <c r="CAN2" s="109"/>
      <c r="CAO2" s="109"/>
      <c r="CAP2" s="109"/>
      <c r="CAQ2" s="109"/>
      <c r="CAR2" s="109"/>
      <c r="CAS2" s="109"/>
      <c r="CAT2" s="109"/>
      <c r="CAU2" s="109"/>
      <c r="CAV2" s="109"/>
      <c r="CAW2" s="109"/>
      <c r="CAX2" s="109"/>
      <c r="CAY2" s="109"/>
      <c r="CAZ2" s="109"/>
      <c r="CBA2" s="109"/>
      <c r="CBB2" s="109"/>
      <c r="CBC2" s="109"/>
      <c r="CBD2" s="109"/>
      <c r="CBE2" s="109"/>
      <c r="CBF2" s="109"/>
      <c r="CBG2" s="109"/>
      <c r="CBH2" s="109"/>
      <c r="CBI2" s="109"/>
      <c r="CBJ2" s="109"/>
      <c r="CBK2" s="109"/>
      <c r="CBL2" s="109"/>
      <c r="CBM2" s="109"/>
      <c r="CBN2" s="109"/>
      <c r="CBO2" s="109"/>
      <c r="CBP2" s="109"/>
      <c r="CBQ2" s="109"/>
      <c r="CBR2" s="109"/>
      <c r="CBS2" s="109"/>
      <c r="CBT2" s="109"/>
      <c r="CBU2" s="109"/>
      <c r="CBV2" s="109"/>
      <c r="CBW2" s="109"/>
      <c r="CBX2" s="109"/>
      <c r="CBY2" s="109"/>
      <c r="CBZ2" s="109"/>
      <c r="CCA2" s="109"/>
      <c r="CCB2" s="109"/>
      <c r="CCC2" s="109"/>
      <c r="CCD2" s="109"/>
      <c r="CCE2" s="109"/>
      <c r="CCF2" s="109"/>
      <c r="CCG2" s="109"/>
      <c r="CCH2" s="109"/>
      <c r="CCI2" s="109"/>
      <c r="CCJ2" s="109"/>
      <c r="CCK2" s="109"/>
      <c r="CCL2" s="109"/>
      <c r="CCM2" s="109"/>
      <c r="CCN2" s="109"/>
      <c r="CCO2" s="109"/>
      <c r="CCP2" s="109"/>
      <c r="CCQ2" s="109"/>
      <c r="CCR2" s="109"/>
      <c r="CCS2" s="109"/>
      <c r="CCT2" s="109"/>
      <c r="CCU2" s="109"/>
      <c r="CCV2" s="109"/>
      <c r="CCW2" s="109"/>
      <c r="CCX2" s="109"/>
      <c r="CCY2" s="109"/>
      <c r="CCZ2" s="109"/>
      <c r="CDA2" s="109"/>
      <c r="CDB2" s="109"/>
      <c r="CDC2" s="109"/>
      <c r="CDD2" s="109"/>
      <c r="CDE2" s="109"/>
      <c r="CDF2" s="109"/>
      <c r="CDG2" s="109"/>
      <c r="CDH2" s="109"/>
      <c r="CDI2" s="109"/>
      <c r="CDJ2" s="109"/>
      <c r="CDK2" s="109"/>
      <c r="CDL2" s="109"/>
      <c r="CDM2" s="109"/>
      <c r="CDN2" s="109"/>
      <c r="CDO2" s="109"/>
      <c r="CDP2" s="109"/>
      <c r="CDQ2" s="109"/>
      <c r="CDR2" s="109"/>
      <c r="CDS2" s="109"/>
      <c r="CDT2" s="109"/>
      <c r="CDU2" s="109"/>
      <c r="CDV2" s="109"/>
      <c r="CDW2" s="109"/>
      <c r="CDX2" s="109"/>
      <c r="CDY2" s="109"/>
      <c r="CDZ2" s="109"/>
      <c r="CEA2" s="109"/>
      <c r="CEB2" s="109"/>
      <c r="CEC2" s="109"/>
      <c r="CED2" s="109"/>
      <c r="CEE2" s="109"/>
      <c r="CEF2" s="109"/>
      <c r="CEG2" s="109"/>
      <c r="CEH2" s="109"/>
      <c r="CEI2" s="109"/>
      <c r="CEJ2" s="109"/>
      <c r="CEK2" s="109"/>
      <c r="CEL2" s="109"/>
      <c r="CEM2" s="109"/>
      <c r="CEN2" s="109"/>
      <c r="CEO2" s="109"/>
      <c r="CEP2" s="109"/>
      <c r="CEQ2" s="109"/>
      <c r="CER2" s="109"/>
      <c r="CES2" s="109"/>
      <c r="CET2" s="109"/>
      <c r="CEU2" s="109"/>
      <c r="CEV2" s="109"/>
      <c r="CEW2" s="109"/>
      <c r="CEX2" s="109"/>
      <c r="CEY2" s="109"/>
      <c r="CEZ2" s="109"/>
      <c r="CFA2" s="109"/>
      <c r="CFB2" s="109"/>
      <c r="CFC2" s="109"/>
      <c r="CFD2" s="109"/>
      <c r="CFE2" s="109"/>
      <c r="CFF2" s="109"/>
      <c r="CFG2" s="109"/>
      <c r="CFH2" s="109"/>
      <c r="CFI2" s="109"/>
      <c r="CFJ2" s="109"/>
      <c r="CFK2" s="109"/>
      <c r="CFL2" s="109"/>
      <c r="CFM2" s="109"/>
      <c r="CFN2" s="109"/>
      <c r="CFO2" s="109"/>
      <c r="CFP2" s="109"/>
      <c r="CFQ2" s="109"/>
      <c r="CFR2" s="109"/>
      <c r="CFS2" s="109"/>
      <c r="CFT2" s="109"/>
      <c r="CFU2" s="109"/>
      <c r="CFV2" s="109"/>
      <c r="CFW2" s="109"/>
      <c r="CFX2" s="109"/>
      <c r="CFY2" s="109"/>
      <c r="CFZ2" s="109"/>
      <c r="CGA2" s="109"/>
      <c r="CGB2" s="109"/>
      <c r="CGC2" s="109"/>
      <c r="CGD2" s="109"/>
      <c r="CGE2" s="109"/>
      <c r="CGF2" s="109"/>
      <c r="CGG2" s="109"/>
      <c r="CGH2" s="109"/>
      <c r="CGI2" s="109"/>
      <c r="CGJ2" s="109"/>
      <c r="CGK2" s="109"/>
      <c r="CGL2" s="109"/>
      <c r="CGM2" s="109"/>
      <c r="CGN2" s="109"/>
      <c r="CGO2" s="109"/>
      <c r="CGP2" s="109"/>
      <c r="CGQ2" s="109"/>
      <c r="CGR2" s="109"/>
      <c r="CGS2" s="109"/>
      <c r="CGT2" s="109"/>
      <c r="CGU2" s="109"/>
      <c r="CGV2" s="109"/>
      <c r="CGW2" s="109"/>
      <c r="CGX2" s="109"/>
      <c r="CGY2" s="109"/>
      <c r="CGZ2" s="109"/>
      <c r="CHA2" s="109"/>
      <c r="CHB2" s="109"/>
      <c r="CHC2" s="109"/>
      <c r="CHD2" s="109"/>
      <c r="CHE2" s="109"/>
      <c r="CHF2" s="109"/>
      <c r="CHG2" s="109"/>
      <c r="CHH2" s="109"/>
      <c r="CHI2" s="109"/>
      <c r="CHJ2" s="109"/>
      <c r="CHK2" s="109"/>
      <c r="CHL2" s="109"/>
      <c r="CHM2" s="109"/>
      <c r="CHN2" s="109"/>
      <c r="CHO2" s="109"/>
      <c r="CHP2" s="109"/>
      <c r="CHQ2" s="109"/>
      <c r="CHR2" s="109"/>
      <c r="CHS2" s="109"/>
      <c r="CHT2" s="109"/>
      <c r="CHU2" s="109"/>
      <c r="CHV2" s="109"/>
      <c r="CHW2" s="109"/>
      <c r="CHX2" s="109"/>
      <c r="CHY2" s="109"/>
      <c r="CHZ2" s="109"/>
      <c r="CIA2" s="109"/>
      <c r="CIB2" s="109"/>
      <c r="CIC2" s="109"/>
      <c r="CID2" s="109"/>
      <c r="CIE2" s="109"/>
      <c r="CIF2" s="109"/>
      <c r="CIG2" s="109"/>
      <c r="CIH2" s="109"/>
      <c r="CII2" s="109"/>
      <c r="CIJ2" s="109"/>
      <c r="CIK2" s="109"/>
      <c r="CIL2" s="109"/>
      <c r="CIM2" s="109"/>
      <c r="CIN2" s="109"/>
      <c r="CIO2" s="109"/>
      <c r="CIP2" s="109"/>
      <c r="CIQ2" s="109"/>
      <c r="CIR2" s="109"/>
      <c r="CIS2" s="109"/>
      <c r="CIT2" s="109"/>
      <c r="CIU2" s="109"/>
      <c r="CIV2" s="109"/>
      <c r="CIW2" s="109"/>
      <c r="CIX2" s="109"/>
      <c r="CIY2" s="109"/>
      <c r="CIZ2" s="109"/>
      <c r="CJA2" s="109"/>
      <c r="CJB2" s="109"/>
      <c r="CJC2" s="109"/>
      <c r="CJD2" s="109"/>
      <c r="CJE2" s="109"/>
      <c r="CJF2" s="109"/>
      <c r="CJG2" s="109"/>
      <c r="CJH2" s="109"/>
      <c r="CJI2" s="109"/>
      <c r="CJJ2" s="109"/>
      <c r="CJK2" s="109"/>
      <c r="CJL2" s="109"/>
      <c r="CJM2" s="109"/>
      <c r="CJN2" s="109"/>
      <c r="CJO2" s="109"/>
      <c r="CJP2" s="109"/>
      <c r="CJQ2" s="109"/>
      <c r="CJR2" s="109"/>
      <c r="CJS2" s="109"/>
      <c r="CJT2" s="109"/>
      <c r="CJU2" s="109"/>
      <c r="CJV2" s="109"/>
      <c r="CJW2" s="109"/>
      <c r="CJX2" s="109"/>
      <c r="CJY2" s="109"/>
      <c r="CJZ2" s="109"/>
      <c r="CKA2" s="109"/>
      <c r="CKB2" s="109"/>
      <c r="CKC2" s="109"/>
      <c r="CKD2" s="109"/>
      <c r="CKE2" s="109"/>
      <c r="CKF2" s="109"/>
      <c r="CKG2" s="109"/>
      <c r="CKH2" s="109"/>
      <c r="CKI2" s="109"/>
      <c r="CKJ2" s="109"/>
      <c r="CKK2" s="109"/>
      <c r="CKL2" s="109"/>
      <c r="CKM2" s="109"/>
      <c r="CKN2" s="109"/>
      <c r="CKO2" s="109"/>
      <c r="CKP2" s="109"/>
      <c r="CKQ2" s="109"/>
      <c r="CKR2" s="109"/>
      <c r="CKS2" s="109"/>
      <c r="CKT2" s="109"/>
      <c r="CKU2" s="109"/>
      <c r="CKV2" s="109"/>
      <c r="CKW2" s="109"/>
      <c r="CKX2" s="109"/>
      <c r="CKY2" s="109"/>
      <c r="CKZ2" s="109"/>
      <c r="CLA2" s="109"/>
      <c r="CLB2" s="109"/>
      <c r="CLC2" s="109"/>
      <c r="CLD2" s="109"/>
      <c r="CLE2" s="109"/>
      <c r="CLF2" s="109"/>
      <c r="CLG2" s="109"/>
      <c r="CLH2" s="109"/>
      <c r="CLI2" s="109"/>
      <c r="CLJ2" s="109"/>
      <c r="CLK2" s="109"/>
      <c r="CLL2" s="109"/>
      <c r="CLM2" s="109"/>
      <c r="CLN2" s="109"/>
      <c r="CLO2" s="109"/>
      <c r="CLP2" s="109"/>
      <c r="CLQ2" s="109"/>
      <c r="CLR2" s="109"/>
      <c r="CLS2" s="109"/>
      <c r="CLT2" s="109"/>
      <c r="CLU2" s="109"/>
      <c r="CLV2" s="109"/>
      <c r="CLW2" s="109"/>
      <c r="CLX2" s="109"/>
      <c r="CLY2" s="109"/>
      <c r="CLZ2" s="109"/>
      <c r="CMA2" s="109"/>
      <c r="CMB2" s="109"/>
      <c r="CMC2" s="109"/>
      <c r="CMD2" s="109"/>
      <c r="CME2" s="109"/>
      <c r="CMF2" s="109"/>
      <c r="CMG2" s="109"/>
      <c r="CMH2" s="109"/>
      <c r="CMI2" s="109"/>
      <c r="CMJ2" s="109"/>
      <c r="CMK2" s="109"/>
      <c r="CML2" s="109"/>
      <c r="CMM2" s="109"/>
      <c r="CMN2" s="109"/>
      <c r="CMO2" s="109"/>
      <c r="CMP2" s="109"/>
      <c r="CMQ2" s="109"/>
      <c r="CMR2" s="109"/>
      <c r="CMS2" s="109"/>
      <c r="CMT2" s="109"/>
      <c r="CMU2" s="109"/>
      <c r="CMV2" s="109"/>
      <c r="CMW2" s="109"/>
      <c r="CMX2" s="109"/>
      <c r="CMY2" s="109"/>
      <c r="CMZ2" s="109"/>
      <c r="CNA2" s="109"/>
      <c r="CNB2" s="109"/>
      <c r="CNC2" s="109"/>
      <c r="CND2" s="109"/>
      <c r="CNE2" s="109"/>
      <c r="CNF2" s="109"/>
      <c r="CNG2" s="109"/>
      <c r="CNH2" s="109"/>
      <c r="CNI2" s="109"/>
      <c r="CNJ2" s="109"/>
      <c r="CNK2" s="109"/>
      <c r="CNL2" s="109"/>
      <c r="CNM2" s="109"/>
      <c r="CNN2" s="109"/>
      <c r="CNO2" s="109"/>
      <c r="CNP2" s="109"/>
      <c r="CNQ2" s="109"/>
      <c r="CNR2" s="109"/>
      <c r="CNS2" s="109"/>
      <c r="CNT2" s="109"/>
      <c r="CNU2" s="109"/>
      <c r="CNV2" s="109"/>
      <c r="CNW2" s="109"/>
      <c r="CNX2" s="109"/>
      <c r="CNY2" s="109"/>
      <c r="CNZ2" s="109"/>
      <c r="COA2" s="109"/>
      <c r="COB2" s="109"/>
      <c r="COC2" s="109"/>
      <c r="COD2" s="109"/>
      <c r="COE2" s="109"/>
      <c r="COF2" s="109"/>
      <c r="COG2" s="109"/>
      <c r="COH2" s="109"/>
      <c r="COI2" s="109"/>
      <c r="COJ2" s="109"/>
      <c r="COK2" s="109"/>
      <c r="COL2" s="109"/>
      <c r="COM2" s="109"/>
      <c r="CON2" s="109"/>
      <c r="COO2" s="109"/>
      <c r="COP2" s="109"/>
      <c r="COQ2" s="109"/>
      <c r="COR2" s="109"/>
      <c r="COS2" s="109"/>
      <c r="COT2" s="109"/>
      <c r="COU2" s="109"/>
      <c r="COV2" s="109"/>
      <c r="COW2" s="109"/>
      <c r="COX2" s="109"/>
      <c r="COY2" s="109"/>
      <c r="COZ2" s="109"/>
      <c r="CPA2" s="109"/>
      <c r="CPB2" s="109"/>
      <c r="CPC2" s="109"/>
      <c r="CPD2" s="109"/>
      <c r="CPE2" s="109"/>
      <c r="CPF2" s="109"/>
      <c r="CPG2" s="109"/>
      <c r="CPH2" s="109"/>
      <c r="CPI2" s="109"/>
      <c r="CPJ2" s="109"/>
      <c r="CPK2" s="109"/>
      <c r="CPL2" s="109"/>
      <c r="CPM2" s="109"/>
      <c r="CPN2" s="109"/>
      <c r="CPO2" s="109"/>
      <c r="CPP2" s="109"/>
      <c r="CPQ2" s="109"/>
      <c r="CPR2" s="109"/>
      <c r="CPS2" s="109"/>
      <c r="CPT2" s="109"/>
      <c r="CPU2" s="109"/>
      <c r="CPV2" s="109"/>
      <c r="CPW2" s="109"/>
      <c r="CPX2" s="109"/>
      <c r="CPY2" s="109"/>
      <c r="CPZ2" s="109"/>
      <c r="CQA2" s="109"/>
      <c r="CQB2" s="109"/>
      <c r="CQC2" s="109"/>
      <c r="CQD2" s="109"/>
      <c r="CQE2" s="109"/>
      <c r="CQF2" s="109"/>
      <c r="CQG2" s="109"/>
      <c r="CQH2" s="109"/>
      <c r="CQI2" s="109"/>
      <c r="CQJ2" s="109"/>
      <c r="CQK2" s="109"/>
      <c r="CQL2" s="109"/>
      <c r="CQM2" s="109"/>
      <c r="CQN2" s="109"/>
      <c r="CQO2" s="109"/>
      <c r="CQP2" s="109"/>
      <c r="CQQ2" s="109"/>
      <c r="CQR2" s="109"/>
      <c r="CQS2" s="109"/>
      <c r="CQT2" s="109"/>
      <c r="CQU2" s="109"/>
      <c r="CQV2" s="109"/>
      <c r="CQW2" s="109"/>
      <c r="CQX2" s="109"/>
      <c r="CQY2" s="109"/>
      <c r="CQZ2" s="109"/>
      <c r="CRA2" s="109"/>
      <c r="CRB2" s="109"/>
      <c r="CRC2" s="109"/>
      <c r="CRD2" s="109"/>
      <c r="CRE2" s="109"/>
      <c r="CRF2" s="109"/>
      <c r="CRG2" s="109"/>
      <c r="CRH2" s="109"/>
      <c r="CRI2" s="109"/>
      <c r="CRJ2" s="109"/>
      <c r="CRK2" s="109"/>
      <c r="CRL2" s="109"/>
      <c r="CRM2" s="109"/>
      <c r="CRN2" s="109"/>
      <c r="CRO2" s="109"/>
      <c r="CRP2" s="109"/>
      <c r="CRQ2" s="109"/>
      <c r="CRR2" s="109"/>
      <c r="CRS2" s="109"/>
      <c r="CRT2" s="109"/>
      <c r="CRU2" s="109"/>
      <c r="CRV2" s="109"/>
      <c r="CRW2" s="109"/>
      <c r="CRX2" s="109"/>
      <c r="CRY2" s="109"/>
      <c r="CRZ2" s="109"/>
      <c r="CSA2" s="109"/>
      <c r="CSB2" s="109"/>
      <c r="CSC2" s="109"/>
      <c r="CSD2" s="109"/>
      <c r="CSE2" s="109"/>
      <c r="CSF2" s="109"/>
      <c r="CSG2" s="109"/>
      <c r="CSH2" s="109"/>
      <c r="CSI2" s="109"/>
      <c r="CSJ2" s="109"/>
      <c r="CSK2" s="109"/>
      <c r="CSL2" s="109"/>
      <c r="CSM2" s="109"/>
      <c r="CSN2" s="109"/>
      <c r="CSO2" s="109"/>
      <c r="CSP2" s="109"/>
      <c r="CSQ2" s="109"/>
      <c r="CSR2" s="109"/>
      <c r="CSS2" s="109"/>
      <c r="CST2" s="109"/>
      <c r="CSU2" s="109"/>
      <c r="CSV2" s="109"/>
      <c r="CSW2" s="109"/>
      <c r="CSX2" s="109"/>
      <c r="CSY2" s="109"/>
      <c r="CSZ2" s="109"/>
      <c r="CTA2" s="109"/>
      <c r="CTB2" s="109"/>
      <c r="CTC2" s="109"/>
      <c r="CTD2" s="109"/>
      <c r="CTE2" s="109"/>
      <c r="CTF2" s="109"/>
      <c r="CTG2" s="109"/>
      <c r="CTH2" s="109"/>
      <c r="CTI2" s="109"/>
      <c r="CTJ2" s="109"/>
      <c r="CTK2" s="109"/>
      <c r="CTL2" s="109"/>
      <c r="CTM2" s="109"/>
      <c r="CTN2" s="109"/>
      <c r="CTO2" s="109"/>
      <c r="CTP2" s="109"/>
      <c r="CTQ2" s="109"/>
      <c r="CTR2" s="109"/>
      <c r="CTS2" s="109"/>
      <c r="CTT2" s="109"/>
      <c r="CTU2" s="109"/>
      <c r="CTV2" s="109"/>
      <c r="CTW2" s="109"/>
      <c r="CTX2" s="109"/>
      <c r="CTY2" s="109"/>
      <c r="CTZ2" s="109"/>
      <c r="CUA2" s="109"/>
      <c r="CUB2" s="109"/>
      <c r="CUC2" s="109"/>
      <c r="CUD2" s="109"/>
      <c r="CUE2" s="109"/>
      <c r="CUF2" s="109"/>
      <c r="CUG2" s="109"/>
      <c r="CUH2" s="109"/>
      <c r="CUI2" s="109"/>
      <c r="CUJ2" s="109"/>
      <c r="CUK2" s="109"/>
      <c r="CUL2" s="109"/>
      <c r="CUM2" s="109"/>
      <c r="CUN2" s="109"/>
      <c r="CUO2" s="109"/>
      <c r="CUP2" s="109"/>
      <c r="CUQ2" s="109"/>
      <c r="CUR2" s="109"/>
      <c r="CUS2" s="109"/>
      <c r="CUT2" s="109"/>
      <c r="CUU2" s="109"/>
      <c r="CUV2" s="109"/>
      <c r="CUW2" s="109"/>
      <c r="CUX2" s="109"/>
      <c r="CUY2" s="109"/>
      <c r="CUZ2" s="109"/>
      <c r="CVA2" s="109"/>
      <c r="CVB2" s="109"/>
      <c r="CVC2" s="109"/>
      <c r="CVD2" s="109"/>
      <c r="CVE2" s="109"/>
      <c r="CVF2" s="109"/>
      <c r="CVG2" s="109"/>
      <c r="CVH2" s="109"/>
      <c r="CVI2" s="109"/>
      <c r="CVJ2" s="109"/>
      <c r="CVK2" s="109"/>
      <c r="CVL2" s="109"/>
      <c r="CVM2" s="109"/>
      <c r="CVN2" s="109"/>
      <c r="CVO2" s="109"/>
      <c r="CVP2" s="109"/>
      <c r="CVQ2" s="109"/>
      <c r="CVR2" s="109"/>
      <c r="CVS2" s="109"/>
      <c r="CVT2" s="109"/>
      <c r="CVU2" s="109"/>
      <c r="CVV2" s="109"/>
      <c r="CVW2" s="109"/>
      <c r="CVX2" s="109"/>
      <c r="CVY2" s="109"/>
      <c r="CVZ2" s="109"/>
      <c r="CWA2" s="109"/>
      <c r="CWB2" s="109"/>
      <c r="CWC2" s="109"/>
      <c r="CWD2" s="109"/>
      <c r="CWE2" s="109"/>
      <c r="CWF2" s="109"/>
      <c r="CWG2" s="109"/>
      <c r="CWH2" s="109"/>
      <c r="CWI2" s="109"/>
      <c r="CWJ2" s="109"/>
      <c r="CWK2" s="109"/>
      <c r="CWL2" s="109"/>
      <c r="CWM2" s="109"/>
      <c r="CWN2" s="109"/>
      <c r="CWO2" s="109"/>
      <c r="CWP2" s="109"/>
      <c r="CWQ2" s="109"/>
      <c r="CWR2" s="109"/>
      <c r="CWS2" s="109"/>
      <c r="CWT2" s="109"/>
      <c r="CWU2" s="109"/>
      <c r="CWV2" s="109"/>
      <c r="CWW2" s="109"/>
      <c r="CWX2" s="109"/>
      <c r="CWY2" s="109"/>
      <c r="CWZ2" s="109"/>
      <c r="CXA2" s="109"/>
      <c r="CXB2" s="109"/>
      <c r="CXC2" s="109"/>
      <c r="CXD2" s="109"/>
      <c r="CXE2" s="109"/>
      <c r="CXF2" s="109"/>
      <c r="CXG2" s="109"/>
      <c r="CXH2" s="109"/>
      <c r="CXI2" s="109"/>
      <c r="CXJ2" s="109"/>
      <c r="CXK2" s="109"/>
      <c r="CXL2" s="109"/>
      <c r="CXM2" s="109"/>
      <c r="CXN2" s="109"/>
      <c r="CXO2" s="109"/>
      <c r="CXP2" s="109"/>
      <c r="CXQ2" s="109"/>
      <c r="CXR2" s="109"/>
      <c r="CXS2" s="109"/>
      <c r="CXT2" s="109"/>
      <c r="CXU2" s="109"/>
      <c r="CXV2" s="109"/>
      <c r="CXW2" s="109"/>
      <c r="CXX2" s="109"/>
      <c r="CXY2" s="109"/>
      <c r="CXZ2" s="109"/>
      <c r="CYA2" s="109"/>
      <c r="CYB2" s="109"/>
      <c r="CYC2" s="109"/>
      <c r="CYD2" s="109"/>
      <c r="CYE2" s="109"/>
      <c r="CYF2" s="109"/>
      <c r="CYG2" s="109"/>
      <c r="CYH2" s="109"/>
      <c r="CYI2" s="109"/>
      <c r="CYJ2" s="109"/>
      <c r="CYK2" s="109"/>
      <c r="CYL2" s="109"/>
      <c r="CYM2" s="109"/>
      <c r="CYN2" s="109"/>
      <c r="CYO2" s="109"/>
      <c r="CYP2" s="109"/>
      <c r="CYQ2" s="109"/>
      <c r="CYR2" s="109"/>
      <c r="CYS2" s="109"/>
      <c r="CYT2" s="109"/>
      <c r="CYU2" s="109"/>
      <c r="CYV2" s="109"/>
      <c r="CYW2" s="109"/>
      <c r="CYX2" s="109"/>
      <c r="CYY2" s="109"/>
      <c r="CYZ2" s="109"/>
      <c r="CZA2" s="109"/>
      <c r="CZB2" s="109"/>
      <c r="CZC2" s="109"/>
      <c r="CZD2" s="109"/>
      <c r="CZE2" s="109"/>
      <c r="CZF2" s="109"/>
      <c r="CZG2" s="109"/>
      <c r="CZH2" s="109"/>
      <c r="CZI2" s="109"/>
      <c r="CZJ2" s="109"/>
      <c r="CZK2" s="109"/>
      <c r="CZL2" s="109"/>
      <c r="CZM2" s="109"/>
      <c r="CZN2" s="109"/>
      <c r="CZO2" s="109"/>
      <c r="CZP2" s="109"/>
      <c r="CZQ2" s="109"/>
      <c r="CZR2" s="109"/>
      <c r="CZS2" s="109"/>
      <c r="CZT2" s="109"/>
      <c r="CZU2" s="109"/>
      <c r="CZV2" s="109"/>
      <c r="CZW2" s="109"/>
      <c r="CZX2" s="109"/>
      <c r="CZY2" s="109"/>
      <c r="CZZ2" s="109"/>
      <c r="DAA2" s="109"/>
      <c r="DAB2" s="109"/>
      <c r="DAC2" s="109"/>
      <c r="DAD2" s="109"/>
      <c r="DAE2" s="109"/>
      <c r="DAF2" s="109"/>
      <c r="DAG2" s="109"/>
      <c r="DAH2" s="109"/>
      <c r="DAI2" s="109"/>
      <c r="DAJ2" s="109"/>
      <c r="DAK2" s="109"/>
      <c r="DAL2" s="109"/>
      <c r="DAM2" s="109"/>
      <c r="DAN2" s="109"/>
      <c r="DAO2" s="109"/>
      <c r="DAP2" s="109"/>
      <c r="DAQ2" s="109"/>
      <c r="DAR2" s="109"/>
      <c r="DAS2" s="109"/>
      <c r="DAT2" s="109"/>
      <c r="DAU2" s="109"/>
      <c r="DAV2" s="109"/>
      <c r="DAW2" s="109"/>
      <c r="DAX2" s="109"/>
      <c r="DAY2" s="109"/>
      <c r="DAZ2" s="109"/>
      <c r="DBA2" s="109"/>
      <c r="DBB2" s="109"/>
      <c r="DBC2" s="109"/>
      <c r="DBD2" s="109"/>
      <c r="DBE2" s="109"/>
      <c r="DBF2" s="109"/>
      <c r="DBG2" s="109"/>
      <c r="DBH2" s="109"/>
      <c r="DBI2" s="109"/>
      <c r="DBJ2" s="109"/>
      <c r="DBK2" s="109"/>
      <c r="DBL2" s="109"/>
      <c r="DBM2" s="109"/>
      <c r="DBN2" s="109"/>
      <c r="DBO2" s="109"/>
      <c r="DBP2" s="109"/>
      <c r="DBQ2" s="109"/>
      <c r="DBR2" s="109"/>
      <c r="DBS2" s="109"/>
      <c r="DBT2" s="109"/>
      <c r="DBU2" s="109"/>
      <c r="DBV2" s="109"/>
      <c r="DBW2" s="109"/>
      <c r="DBX2" s="109"/>
      <c r="DBY2" s="109"/>
      <c r="DBZ2" s="109"/>
      <c r="DCA2" s="109"/>
      <c r="DCB2" s="109"/>
      <c r="DCC2" s="109"/>
      <c r="DCD2" s="109"/>
      <c r="DCE2" s="109"/>
      <c r="DCF2" s="109"/>
      <c r="DCG2" s="109"/>
      <c r="DCH2" s="109"/>
      <c r="DCI2" s="109"/>
      <c r="DCJ2" s="109"/>
      <c r="DCK2" s="109"/>
      <c r="DCL2" s="109"/>
      <c r="DCM2" s="109"/>
      <c r="DCN2" s="109"/>
      <c r="DCO2" s="109"/>
      <c r="DCP2" s="109"/>
      <c r="DCQ2" s="109"/>
      <c r="DCR2" s="109"/>
      <c r="DCS2" s="109"/>
      <c r="DCT2" s="109"/>
      <c r="DCU2" s="109"/>
      <c r="DCV2" s="109"/>
      <c r="DCW2" s="109"/>
      <c r="DCX2" s="109"/>
      <c r="DCY2" s="109"/>
      <c r="DCZ2" s="109"/>
      <c r="DDA2" s="109"/>
      <c r="DDB2" s="109"/>
      <c r="DDC2" s="109"/>
      <c r="DDD2" s="109"/>
      <c r="DDE2" s="109"/>
      <c r="DDF2" s="109"/>
      <c r="DDG2" s="109"/>
      <c r="DDH2" s="109"/>
      <c r="DDI2" s="109"/>
      <c r="DDJ2" s="109"/>
      <c r="DDK2" s="109"/>
      <c r="DDL2" s="109"/>
      <c r="DDM2" s="109"/>
      <c r="DDN2" s="109"/>
      <c r="DDO2" s="109"/>
      <c r="DDP2" s="109"/>
      <c r="DDQ2" s="109"/>
      <c r="DDR2" s="109"/>
      <c r="DDS2" s="109"/>
      <c r="DDT2" s="109"/>
      <c r="DDU2" s="109"/>
      <c r="DDV2" s="109"/>
      <c r="DDW2" s="109"/>
      <c r="DDX2" s="109"/>
      <c r="DDY2" s="109"/>
      <c r="DDZ2" s="109"/>
      <c r="DEA2" s="109"/>
      <c r="DEB2" s="109"/>
      <c r="DEC2" s="109"/>
      <c r="DED2" s="109"/>
      <c r="DEE2" s="109"/>
      <c r="DEF2" s="109"/>
      <c r="DEG2" s="109"/>
      <c r="DEH2" s="109"/>
      <c r="DEI2" s="109"/>
      <c r="DEJ2" s="109"/>
      <c r="DEK2" s="109"/>
      <c r="DEL2" s="109"/>
      <c r="DEM2" s="109"/>
      <c r="DEN2" s="109"/>
      <c r="DEO2" s="109"/>
      <c r="DEP2" s="109"/>
      <c r="DEQ2" s="109"/>
      <c r="DER2" s="109"/>
      <c r="DES2" s="109"/>
      <c r="DET2" s="109"/>
      <c r="DEU2" s="109"/>
      <c r="DEV2" s="109"/>
      <c r="DEW2" s="109"/>
      <c r="DEX2" s="109"/>
      <c r="DEY2" s="109"/>
      <c r="DEZ2" s="109"/>
      <c r="DFA2" s="109"/>
      <c r="DFB2" s="109"/>
      <c r="DFC2" s="109"/>
      <c r="DFD2" s="109"/>
      <c r="DFE2" s="109"/>
      <c r="DFF2" s="109"/>
      <c r="DFG2" s="109"/>
      <c r="DFH2" s="109"/>
      <c r="DFI2" s="109"/>
      <c r="DFJ2" s="109"/>
      <c r="DFK2" s="109"/>
      <c r="DFL2" s="109"/>
      <c r="DFM2" s="109"/>
      <c r="DFN2" s="109"/>
      <c r="DFO2" s="109"/>
      <c r="DFP2" s="109"/>
      <c r="DFQ2" s="109"/>
      <c r="DFR2" s="109"/>
      <c r="DFS2" s="109"/>
      <c r="DFT2" s="109"/>
      <c r="DFU2" s="109"/>
      <c r="DFV2" s="109"/>
      <c r="DFW2" s="109"/>
      <c r="DFX2" s="109"/>
      <c r="DFY2" s="109"/>
      <c r="DFZ2" s="109"/>
      <c r="DGA2" s="109"/>
      <c r="DGB2" s="109"/>
      <c r="DGC2" s="109"/>
      <c r="DGD2" s="109"/>
      <c r="DGE2" s="109"/>
      <c r="DGF2" s="109"/>
      <c r="DGG2" s="109"/>
      <c r="DGH2" s="109"/>
      <c r="DGI2" s="109"/>
      <c r="DGJ2" s="109"/>
      <c r="DGK2" s="109"/>
      <c r="DGL2" s="109"/>
      <c r="DGM2" s="109"/>
      <c r="DGN2" s="109"/>
      <c r="DGO2" s="109"/>
      <c r="DGP2" s="109"/>
      <c r="DGQ2" s="109"/>
      <c r="DGR2" s="109"/>
      <c r="DGS2" s="109"/>
      <c r="DGT2" s="109"/>
      <c r="DGU2" s="109"/>
      <c r="DGV2" s="109"/>
      <c r="DGW2" s="109"/>
      <c r="DGX2" s="109"/>
      <c r="DGY2" s="109"/>
      <c r="DGZ2" s="109"/>
      <c r="DHA2" s="109"/>
      <c r="DHB2" s="109"/>
      <c r="DHC2" s="109"/>
      <c r="DHD2" s="109"/>
      <c r="DHE2" s="109"/>
      <c r="DHF2" s="109"/>
      <c r="DHG2" s="109"/>
      <c r="DHH2" s="109"/>
      <c r="DHI2" s="109"/>
      <c r="DHJ2" s="109"/>
      <c r="DHK2" s="109"/>
      <c r="DHL2" s="109"/>
      <c r="DHM2" s="109"/>
      <c r="DHN2" s="109"/>
      <c r="DHO2" s="109"/>
      <c r="DHP2" s="109"/>
      <c r="DHQ2" s="109"/>
      <c r="DHR2" s="109"/>
      <c r="DHS2" s="109"/>
      <c r="DHT2" s="109"/>
      <c r="DHU2" s="109"/>
      <c r="DHV2" s="109"/>
      <c r="DHW2" s="109"/>
      <c r="DHX2" s="109"/>
      <c r="DHY2" s="109"/>
      <c r="DHZ2" s="109"/>
      <c r="DIA2" s="109"/>
      <c r="DIB2" s="109"/>
      <c r="DIC2" s="109"/>
      <c r="DID2" s="109"/>
      <c r="DIE2" s="109"/>
      <c r="DIF2" s="109"/>
      <c r="DIG2" s="109"/>
      <c r="DIH2" s="109"/>
      <c r="DII2" s="109"/>
      <c r="DIJ2" s="109"/>
      <c r="DIK2" s="109"/>
      <c r="DIL2" s="109"/>
      <c r="DIM2" s="109"/>
      <c r="DIN2" s="109"/>
      <c r="DIO2" s="109"/>
      <c r="DIP2" s="109"/>
      <c r="DIQ2" s="109"/>
      <c r="DIR2" s="109"/>
      <c r="DIS2" s="109"/>
      <c r="DIT2" s="109"/>
      <c r="DIU2" s="109"/>
      <c r="DIV2" s="109"/>
      <c r="DIW2" s="109"/>
      <c r="DIX2" s="109"/>
      <c r="DIY2" s="109"/>
      <c r="DIZ2" s="109"/>
      <c r="DJA2" s="109"/>
      <c r="DJB2" s="109"/>
      <c r="DJC2" s="109"/>
      <c r="DJD2" s="109"/>
      <c r="DJE2" s="109"/>
      <c r="DJF2" s="109"/>
      <c r="DJG2" s="109"/>
      <c r="DJH2" s="109"/>
      <c r="DJI2" s="109"/>
      <c r="DJJ2" s="109"/>
      <c r="DJK2" s="109"/>
      <c r="DJL2" s="109"/>
      <c r="DJM2" s="109"/>
      <c r="DJN2" s="109"/>
      <c r="DJO2" s="109"/>
      <c r="DJP2" s="109"/>
      <c r="DJQ2" s="109"/>
      <c r="DJR2" s="109"/>
      <c r="DJS2" s="109"/>
      <c r="DJT2" s="109"/>
      <c r="DJU2" s="109"/>
      <c r="DJV2" s="109"/>
      <c r="DJW2" s="109"/>
      <c r="DJX2" s="109"/>
      <c r="DJY2" s="109"/>
      <c r="DJZ2" s="109"/>
      <c r="DKA2" s="109"/>
      <c r="DKB2" s="109"/>
      <c r="DKC2" s="109"/>
      <c r="DKD2" s="109"/>
      <c r="DKE2" s="109"/>
      <c r="DKF2" s="109"/>
      <c r="DKG2" s="109"/>
      <c r="DKH2" s="109"/>
      <c r="DKI2" s="109"/>
      <c r="DKJ2" s="109"/>
      <c r="DKK2" s="109"/>
      <c r="DKL2" s="109"/>
      <c r="DKM2" s="109"/>
      <c r="DKN2" s="109"/>
      <c r="DKO2" s="109"/>
      <c r="DKP2" s="109"/>
      <c r="DKQ2" s="109"/>
      <c r="DKR2" s="109"/>
      <c r="DKS2" s="109"/>
      <c r="DKT2" s="109"/>
      <c r="DKU2" s="109"/>
      <c r="DKV2" s="109"/>
      <c r="DKW2" s="109"/>
      <c r="DKX2" s="109"/>
      <c r="DKY2" s="109"/>
      <c r="DKZ2" s="109"/>
      <c r="DLA2" s="109"/>
      <c r="DLB2" s="109"/>
      <c r="DLC2" s="109"/>
      <c r="DLD2" s="109"/>
      <c r="DLE2" s="109"/>
      <c r="DLF2" s="109"/>
      <c r="DLG2" s="109"/>
      <c r="DLH2" s="109"/>
      <c r="DLI2" s="109"/>
      <c r="DLJ2" s="109"/>
      <c r="DLK2" s="109"/>
      <c r="DLL2" s="109"/>
      <c r="DLM2" s="109"/>
      <c r="DLN2" s="109"/>
      <c r="DLO2" s="109"/>
      <c r="DLP2" s="109"/>
      <c r="DLQ2" s="109"/>
      <c r="DLR2" s="109"/>
      <c r="DLS2" s="109"/>
      <c r="DLT2" s="109"/>
      <c r="DLU2" s="109"/>
      <c r="DLV2" s="109"/>
      <c r="DLW2" s="109"/>
      <c r="DLX2" s="109"/>
      <c r="DLY2" s="109"/>
      <c r="DLZ2" s="109"/>
      <c r="DMA2" s="109"/>
      <c r="DMB2" s="109"/>
      <c r="DMC2" s="109"/>
      <c r="DMD2" s="109"/>
      <c r="DME2" s="109"/>
      <c r="DMF2" s="109"/>
      <c r="DMG2" s="109"/>
      <c r="DMH2" s="109"/>
      <c r="DMI2" s="109"/>
      <c r="DMJ2" s="109"/>
      <c r="DMK2" s="109"/>
      <c r="DML2" s="109"/>
      <c r="DMM2" s="109"/>
      <c r="DMN2" s="109"/>
      <c r="DMO2" s="109"/>
      <c r="DMP2" s="109"/>
      <c r="DMQ2" s="109"/>
      <c r="DMR2" s="109"/>
      <c r="DMS2" s="109"/>
      <c r="DMT2" s="109"/>
      <c r="DMU2" s="109"/>
      <c r="DMV2" s="109"/>
      <c r="DMW2" s="109"/>
      <c r="DMX2" s="109"/>
      <c r="DMY2" s="109"/>
      <c r="DMZ2" s="109"/>
      <c r="DNA2" s="109"/>
      <c r="DNB2" s="109"/>
      <c r="DNC2" s="109"/>
      <c r="DND2" s="109"/>
      <c r="DNE2" s="109"/>
      <c r="DNF2" s="109"/>
      <c r="DNG2" s="109"/>
      <c r="DNH2" s="109"/>
      <c r="DNI2" s="109"/>
      <c r="DNJ2" s="109"/>
      <c r="DNK2" s="109"/>
      <c r="DNL2" s="109"/>
      <c r="DNM2" s="109"/>
      <c r="DNN2" s="109"/>
      <c r="DNO2" s="109"/>
      <c r="DNP2" s="109"/>
      <c r="DNQ2" s="109"/>
      <c r="DNR2" s="109"/>
      <c r="DNS2" s="109"/>
      <c r="DNT2" s="109"/>
      <c r="DNU2" s="109"/>
      <c r="DNV2" s="109"/>
      <c r="DNW2" s="109"/>
      <c r="DNX2" s="109"/>
      <c r="DNY2" s="109"/>
      <c r="DNZ2" s="109"/>
      <c r="DOA2" s="109"/>
      <c r="DOB2" s="109"/>
      <c r="DOC2" s="109"/>
      <c r="DOD2" s="109"/>
      <c r="DOE2" s="109"/>
      <c r="DOF2" s="109"/>
      <c r="DOG2" s="109"/>
      <c r="DOH2" s="109"/>
      <c r="DOI2" s="109"/>
      <c r="DOJ2" s="109"/>
      <c r="DOK2" s="109"/>
      <c r="DOL2" s="109"/>
      <c r="DOM2" s="109"/>
      <c r="DON2" s="109"/>
      <c r="DOO2" s="109"/>
      <c r="DOP2" s="109"/>
      <c r="DOQ2" s="109"/>
      <c r="DOR2" s="109"/>
      <c r="DOS2" s="109"/>
      <c r="DOT2" s="109"/>
      <c r="DOU2" s="109"/>
      <c r="DOV2" s="109"/>
      <c r="DOW2" s="109"/>
      <c r="DOX2" s="109"/>
      <c r="DOY2" s="109"/>
      <c r="DOZ2" s="109"/>
      <c r="DPA2" s="109"/>
      <c r="DPB2" s="109"/>
      <c r="DPC2" s="109"/>
      <c r="DPD2" s="109"/>
      <c r="DPE2" s="109"/>
      <c r="DPF2" s="109"/>
      <c r="DPG2" s="109"/>
      <c r="DPH2" s="109"/>
      <c r="DPI2" s="109"/>
      <c r="DPJ2" s="109"/>
      <c r="DPK2" s="109"/>
      <c r="DPL2" s="109"/>
      <c r="DPM2" s="109"/>
      <c r="DPN2" s="109"/>
      <c r="DPO2" s="109"/>
      <c r="DPP2" s="109"/>
      <c r="DPQ2" s="109"/>
      <c r="DPR2" s="109"/>
      <c r="DPS2" s="109"/>
      <c r="DPT2" s="109"/>
      <c r="DPU2" s="109"/>
      <c r="DPV2" s="109"/>
      <c r="DPW2" s="109"/>
      <c r="DPX2" s="109"/>
      <c r="DPY2" s="109"/>
      <c r="DPZ2" s="109"/>
      <c r="DQA2" s="109"/>
      <c r="DQB2" s="109"/>
      <c r="DQC2" s="109"/>
      <c r="DQD2" s="109"/>
      <c r="DQE2" s="109"/>
      <c r="DQF2" s="109"/>
      <c r="DQG2" s="109"/>
      <c r="DQH2" s="109"/>
      <c r="DQI2" s="109"/>
      <c r="DQJ2" s="109"/>
      <c r="DQK2" s="109"/>
      <c r="DQL2" s="109"/>
      <c r="DQM2" s="109"/>
      <c r="DQN2" s="109"/>
      <c r="DQO2" s="109"/>
      <c r="DQP2" s="109"/>
      <c r="DQQ2" s="109"/>
      <c r="DQR2" s="109"/>
      <c r="DQS2" s="109"/>
      <c r="DQT2" s="109"/>
      <c r="DQU2" s="109"/>
      <c r="DQV2" s="109"/>
      <c r="DQW2" s="109"/>
      <c r="DQX2" s="109"/>
      <c r="DQY2" s="109"/>
      <c r="DQZ2" s="109"/>
      <c r="DRA2" s="109"/>
      <c r="DRB2" s="109"/>
      <c r="DRC2" s="109"/>
      <c r="DRD2" s="109"/>
      <c r="DRE2" s="109"/>
      <c r="DRF2" s="109"/>
      <c r="DRG2" s="109"/>
      <c r="DRH2" s="109"/>
      <c r="DRI2" s="109"/>
      <c r="DRJ2" s="109"/>
      <c r="DRK2" s="109"/>
      <c r="DRL2" s="109"/>
      <c r="DRM2" s="109"/>
      <c r="DRN2" s="109"/>
      <c r="DRO2" s="109"/>
      <c r="DRP2" s="109"/>
      <c r="DRQ2" s="109"/>
      <c r="DRR2" s="109"/>
      <c r="DRS2" s="109"/>
      <c r="DRT2" s="109"/>
      <c r="DRU2" s="109"/>
      <c r="DRV2" s="109"/>
      <c r="DRW2" s="109"/>
      <c r="DRX2" s="109"/>
      <c r="DRY2" s="109"/>
      <c r="DRZ2" s="109"/>
      <c r="DSA2" s="109"/>
      <c r="DSB2" s="109"/>
      <c r="DSC2" s="109"/>
      <c r="DSD2" s="109"/>
      <c r="DSE2" s="109"/>
      <c r="DSF2" s="109"/>
      <c r="DSG2" s="109"/>
      <c r="DSH2" s="109"/>
      <c r="DSI2" s="109"/>
      <c r="DSJ2" s="109"/>
      <c r="DSK2" s="109"/>
      <c r="DSL2" s="109"/>
      <c r="DSM2" s="109"/>
      <c r="DSN2" s="109"/>
      <c r="DSO2" s="109"/>
      <c r="DSP2" s="109"/>
      <c r="DSQ2" s="109"/>
      <c r="DSR2" s="109"/>
      <c r="DSS2" s="109"/>
      <c r="DST2" s="109"/>
      <c r="DSU2" s="109"/>
      <c r="DSV2" s="109"/>
      <c r="DSW2" s="109"/>
      <c r="DSX2" s="109"/>
      <c r="DSY2" s="109"/>
      <c r="DSZ2" s="109"/>
      <c r="DTA2" s="109"/>
      <c r="DTB2" s="109"/>
      <c r="DTC2" s="109"/>
      <c r="DTD2" s="109"/>
      <c r="DTE2" s="109"/>
      <c r="DTF2" s="109"/>
      <c r="DTG2" s="109"/>
      <c r="DTH2" s="109"/>
      <c r="DTI2" s="109"/>
      <c r="DTJ2" s="109"/>
      <c r="DTK2" s="109"/>
      <c r="DTL2" s="109"/>
      <c r="DTM2" s="109"/>
      <c r="DTN2" s="109"/>
      <c r="DTO2" s="109"/>
      <c r="DTP2" s="109"/>
      <c r="DTQ2" s="109"/>
      <c r="DTR2" s="109"/>
      <c r="DTS2" s="109"/>
      <c r="DTT2" s="109"/>
      <c r="DTU2" s="109"/>
      <c r="DTV2" s="109"/>
      <c r="DTW2" s="109"/>
      <c r="DTX2" s="109"/>
      <c r="DTY2" s="109"/>
      <c r="DTZ2" s="109"/>
      <c r="DUA2" s="109"/>
      <c r="DUB2" s="109"/>
      <c r="DUC2" s="109"/>
      <c r="DUD2" s="109"/>
      <c r="DUE2" s="109"/>
      <c r="DUF2" s="109"/>
      <c r="DUG2" s="109"/>
      <c r="DUH2" s="109"/>
      <c r="DUI2" s="109"/>
      <c r="DUJ2" s="109"/>
      <c r="DUK2" s="109"/>
      <c r="DUL2" s="109"/>
      <c r="DUM2" s="109"/>
      <c r="DUN2" s="109"/>
      <c r="DUO2" s="109"/>
      <c r="DUP2" s="109"/>
      <c r="DUQ2" s="109"/>
      <c r="DUR2" s="109"/>
      <c r="DUS2" s="109"/>
      <c r="DUT2" s="109"/>
      <c r="DUU2" s="109"/>
      <c r="DUV2" s="109"/>
      <c r="DUW2" s="109"/>
      <c r="DUX2" s="109"/>
      <c r="DUY2" s="109"/>
      <c r="DUZ2" s="109"/>
      <c r="DVA2" s="109"/>
      <c r="DVB2" s="109"/>
      <c r="DVC2" s="109"/>
      <c r="DVD2" s="109"/>
      <c r="DVE2" s="109"/>
      <c r="DVF2" s="109"/>
      <c r="DVG2" s="109"/>
      <c r="DVH2" s="109"/>
      <c r="DVI2" s="109"/>
      <c r="DVJ2" s="109"/>
      <c r="DVK2" s="109"/>
      <c r="DVL2" s="109"/>
      <c r="DVM2" s="109"/>
      <c r="DVN2" s="109"/>
      <c r="DVO2" s="109"/>
      <c r="DVP2" s="109"/>
      <c r="DVQ2" s="109"/>
      <c r="DVR2" s="109"/>
      <c r="DVS2" s="109"/>
      <c r="DVT2" s="109"/>
      <c r="DVU2" s="109"/>
      <c r="DVV2" s="109"/>
      <c r="DVW2" s="109"/>
      <c r="DVX2" s="109"/>
      <c r="DVY2" s="109"/>
      <c r="DVZ2" s="109"/>
      <c r="DWA2" s="109"/>
      <c r="DWB2" s="109"/>
      <c r="DWC2" s="109"/>
      <c r="DWD2" s="109"/>
      <c r="DWE2" s="109"/>
      <c r="DWF2" s="109"/>
      <c r="DWG2" s="109"/>
      <c r="DWH2" s="109"/>
      <c r="DWI2" s="109"/>
      <c r="DWJ2" s="109"/>
      <c r="DWK2" s="109"/>
      <c r="DWL2" s="109"/>
      <c r="DWM2" s="109"/>
      <c r="DWN2" s="109"/>
      <c r="DWO2" s="109"/>
      <c r="DWP2" s="109"/>
      <c r="DWQ2" s="109"/>
      <c r="DWR2" s="109"/>
      <c r="DWS2" s="109"/>
      <c r="DWT2" s="109"/>
      <c r="DWU2" s="109"/>
      <c r="DWV2" s="109"/>
      <c r="DWW2" s="109"/>
      <c r="DWX2" s="109"/>
      <c r="DWY2" s="109"/>
      <c r="DWZ2" s="109"/>
      <c r="DXA2" s="109"/>
      <c r="DXB2" s="109"/>
      <c r="DXC2" s="109"/>
      <c r="DXD2" s="109"/>
      <c r="DXE2" s="109"/>
      <c r="DXF2" s="109"/>
      <c r="DXG2" s="109"/>
      <c r="DXH2" s="109"/>
      <c r="DXI2" s="109"/>
      <c r="DXJ2" s="109"/>
      <c r="DXK2" s="109"/>
      <c r="DXL2" s="109"/>
      <c r="DXM2" s="109"/>
      <c r="DXN2" s="109"/>
      <c r="DXO2" s="109"/>
      <c r="DXP2" s="109"/>
      <c r="DXQ2" s="109"/>
      <c r="DXR2" s="109"/>
      <c r="DXS2" s="109"/>
      <c r="DXT2" s="109"/>
      <c r="DXU2" s="109"/>
      <c r="DXV2" s="109"/>
      <c r="DXW2" s="109"/>
      <c r="DXX2" s="109"/>
      <c r="DXY2" s="109"/>
      <c r="DXZ2" s="109"/>
      <c r="DYA2" s="109"/>
      <c r="DYB2" s="109"/>
      <c r="DYC2" s="109"/>
      <c r="DYD2" s="109"/>
      <c r="DYE2" s="109"/>
      <c r="DYF2" s="109"/>
      <c r="DYG2" s="109"/>
      <c r="DYH2" s="109"/>
      <c r="DYI2" s="109"/>
      <c r="DYJ2" s="109"/>
      <c r="DYK2" s="109"/>
      <c r="DYL2" s="109"/>
      <c r="DYM2" s="109"/>
      <c r="DYN2" s="109"/>
      <c r="DYO2" s="109"/>
      <c r="DYP2" s="109"/>
      <c r="DYQ2" s="109"/>
      <c r="DYR2" s="109"/>
      <c r="DYS2" s="109"/>
      <c r="DYT2" s="109"/>
      <c r="DYU2" s="109"/>
      <c r="DYV2" s="109"/>
      <c r="DYW2" s="109"/>
      <c r="DYX2" s="109"/>
      <c r="DYY2" s="109"/>
      <c r="DYZ2" s="109"/>
      <c r="DZA2" s="109"/>
      <c r="DZB2" s="109"/>
      <c r="DZC2" s="109"/>
      <c r="DZD2" s="109"/>
      <c r="DZE2" s="109"/>
      <c r="DZF2" s="109"/>
      <c r="DZG2" s="109"/>
      <c r="DZH2" s="109"/>
      <c r="DZI2" s="109"/>
      <c r="DZJ2" s="109"/>
      <c r="DZK2" s="109"/>
      <c r="DZL2" s="109"/>
      <c r="DZM2" s="109"/>
      <c r="DZN2" s="109"/>
      <c r="DZO2" s="109"/>
      <c r="DZP2" s="109"/>
      <c r="DZQ2" s="109"/>
      <c r="DZR2" s="109"/>
      <c r="DZS2" s="109"/>
      <c r="DZT2" s="109"/>
      <c r="DZU2" s="109"/>
      <c r="DZV2" s="109"/>
      <c r="DZW2" s="109"/>
      <c r="DZX2" s="109"/>
      <c r="DZY2" s="109"/>
      <c r="DZZ2" s="109"/>
      <c r="EAA2" s="109"/>
      <c r="EAB2" s="109"/>
      <c r="EAC2" s="109"/>
      <c r="EAD2" s="109"/>
      <c r="EAE2" s="109"/>
      <c r="EAF2" s="109"/>
      <c r="EAG2" s="109"/>
      <c r="EAH2" s="109"/>
      <c r="EAI2" s="109"/>
      <c r="EAJ2" s="109"/>
      <c r="EAK2" s="109"/>
      <c r="EAL2" s="109"/>
      <c r="EAM2" s="109"/>
      <c r="EAN2" s="109"/>
      <c r="EAO2" s="109"/>
      <c r="EAP2" s="109"/>
      <c r="EAQ2" s="109"/>
      <c r="EAR2" s="109"/>
      <c r="EAS2" s="109"/>
      <c r="EAT2" s="109"/>
      <c r="EAU2" s="109"/>
      <c r="EAV2" s="109"/>
      <c r="EAW2" s="109"/>
      <c r="EAX2" s="109"/>
      <c r="EAY2" s="109"/>
      <c r="EAZ2" s="109"/>
      <c r="EBA2" s="109"/>
      <c r="EBB2" s="109"/>
      <c r="EBC2" s="109"/>
      <c r="EBD2" s="109"/>
      <c r="EBE2" s="109"/>
      <c r="EBF2" s="109"/>
      <c r="EBG2" s="109"/>
      <c r="EBH2" s="109"/>
      <c r="EBI2" s="109"/>
      <c r="EBJ2" s="109"/>
      <c r="EBK2" s="109"/>
      <c r="EBL2" s="109"/>
      <c r="EBM2" s="109"/>
      <c r="EBN2" s="109"/>
      <c r="EBO2" s="109"/>
      <c r="EBP2" s="109"/>
      <c r="EBQ2" s="109"/>
      <c r="EBR2" s="109"/>
      <c r="EBS2" s="109"/>
      <c r="EBT2" s="109"/>
      <c r="EBU2" s="109"/>
      <c r="EBV2" s="109"/>
      <c r="EBW2" s="109"/>
      <c r="EBX2" s="109"/>
      <c r="EBY2" s="109"/>
      <c r="EBZ2" s="109"/>
      <c r="ECA2" s="109"/>
      <c r="ECB2" s="109"/>
      <c r="ECC2" s="109"/>
      <c r="ECD2" s="109"/>
      <c r="ECE2" s="109"/>
      <c r="ECF2" s="109"/>
      <c r="ECG2" s="109"/>
      <c r="ECH2" s="109"/>
      <c r="ECI2" s="109"/>
      <c r="ECJ2" s="109"/>
      <c r="ECK2" s="109"/>
      <c r="ECL2" s="109"/>
      <c r="ECM2" s="109"/>
      <c r="ECN2" s="109"/>
      <c r="ECO2" s="109"/>
      <c r="ECP2" s="109"/>
      <c r="ECQ2" s="109"/>
      <c r="ECR2" s="109"/>
      <c r="ECS2" s="109"/>
      <c r="ECT2" s="109"/>
      <c r="ECU2" s="109"/>
      <c r="ECV2" s="109"/>
      <c r="ECW2" s="109"/>
      <c r="ECX2" s="109"/>
      <c r="ECY2" s="109"/>
      <c r="ECZ2" s="109"/>
      <c r="EDA2" s="109"/>
      <c r="EDB2" s="109"/>
      <c r="EDC2" s="109"/>
      <c r="EDD2" s="109"/>
      <c r="EDE2" s="109"/>
      <c r="EDF2" s="109"/>
      <c r="EDG2" s="109"/>
      <c r="EDH2" s="109"/>
      <c r="EDI2" s="109"/>
      <c r="EDJ2" s="109"/>
      <c r="EDK2" s="109"/>
      <c r="EDL2" s="109"/>
      <c r="EDM2" s="109"/>
      <c r="EDN2" s="109"/>
      <c r="EDO2" s="109"/>
      <c r="EDP2" s="109"/>
      <c r="EDQ2" s="109"/>
      <c r="EDR2" s="109"/>
      <c r="EDS2" s="109"/>
      <c r="EDT2" s="109"/>
      <c r="EDU2" s="109"/>
      <c r="EDV2" s="109"/>
      <c r="EDW2" s="109"/>
      <c r="EDX2" s="109"/>
      <c r="EDY2" s="109"/>
      <c r="EDZ2" s="109"/>
      <c r="EEA2" s="109"/>
      <c r="EEB2" s="109"/>
      <c r="EEC2" s="109"/>
      <c r="EED2" s="109"/>
      <c r="EEE2" s="109"/>
      <c r="EEF2" s="109"/>
      <c r="EEG2" s="109"/>
      <c r="EEH2" s="109"/>
      <c r="EEI2" s="109"/>
      <c r="EEJ2" s="109"/>
      <c r="EEK2" s="109"/>
      <c r="EEL2" s="109"/>
      <c r="EEM2" s="109"/>
      <c r="EEN2" s="109"/>
      <c r="EEO2" s="109"/>
      <c r="EEP2" s="109"/>
      <c r="EEQ2" s="109"/>
      <c r="EER2" s="109"/>
      <c r="EES2" s="109"/>
      <c r="EET2" s="109"/>
      <c r="EEU2" s="109"/>
      <c r="EEV2" s="109"/>
      <c r="EEW2" s="109"/>
      <c r="EEX2" s="109"/>
      <c r="EEY2" s="109"/>
      <c r="EEZ2" s="109"/>
      <c r="EFA2" s="109"/>
      <c r="EFB2" s="109"/>
      <c r="EFC2" s="109"/>
      <c r="EFD2" s="109"/>
      <c r="EFE2" s="109"/>
      <c r="EFF2" s="109"/>
      <c r="EFG2" s="109"/>
      <c r="EFH2" s="109"/>
      <c r="EFI2" s="109"/>
      <c r="EFJ2" s="109"/>
      <c r="EFK2" s="109"/>
      <c r="EFL2" s="109"/>
      <c r="EFM2" s="109"/>
      <c r="EFN2" s="109"/>
      <c r="EFO2" s="109"/>
      <c r="EFP2" s="109"/>
      <c r="EFQ2" s="109"/>
      <c r="EFR2" s="109"/>
      <c r="EFS2" s="109"/>
      <c r="EFT2" s="109"/>
      <c r="EFU2" s="109"/>
      <c r="EFV2" s="109"/>
      <c r="EFW2" s="109"/>
      <c r="EFX2" s="109"/>
      <c r="EFY2" s="109"/>
      <c r="EFZ2" s="109"/>
      <c r="EGA2" s="109"/>
      <c r="EGB2" s="109"/>
      <c r="EGC2" s="109"/>
      <c r="EGD2" s="109"/>
      <c r="EGE2" s="109"/>
      <c r="EGF2" s="109"/>
      <c r="EGG2" s="109"/>
      <c r="EGH2" s="109"/>
      <c r="EGI2" s="109"/>
      <c r="EGJ2" s="109"/>
      <c r="EGK2" s="109"/>
      <c r="EGL2" s="109"/>
      <c r="EGM2" s="109"/>
      <c r="EGN2" s="109"/>
      <c r="EGO2" s="109"/>
      <c r="EGP2" s="109"/>
      <c r="EGQ2" s="109"/>
      <c r="EGR2" s="109"/>
      <c r="EGS2" s="109"/>
      <c r="EGT2" s="109"/>
      <c r="EGU2" s="109"/>
      <c r="EGV2" s="109"/>
      <c r="EGW2" s="109"/>
      <c r="EGX2" s="109"/>
      <c r="EGY2" s="109"/>
      <c r="EGZ2" s="109"/>
      <c r="EHA2" s="109"/>
      <c r="EHB2" s="109"/>
      <c r="EHC2" s="109"/>
      <c r="EHD2" s="109"/>
      <c r="EHE2" s="109"/>
      <c r="EHF2" s="109"/>
      <c r="EHG2" s="109"/>
      <c r="EHH2" s="109"/>
      <c r="EHI2" s="109"/>
      <c r="EHJ2" s="109"/>
      <c r="EHK2" s="109"/>
      <c r="EHL2" s="109"/>
      <c r="EHM2" s="109"/>
      <c r="EHN2" s="109"/>
      <c r="EHO2" s="109"/>
      <c r="EHP2" s="109"/>
      <c r="EHQ2" s="109"/>
      <c r="EHR2" s="109"/>
      <c r="EHS2" s="109"/>
      <c r="EHT2" s="109"/>
      <c r="EHU2" s="109"/>
      <c r="EHV2" s="109"/>
      <c r="EHW2" s="109"/>
      <c r="EHX2" s="109"/>
      <c r="EHY2" s="109"/>
      <c r="EHZ2" s="109"/>
      <c r="EIA2" s="109"/>
      <c r="EIB2" s="109"/>
      <c r="EIC2" s="109"/>
      <c r="EID2" s="109"/>
      <c r="EIE2" s="109"/>
      <c r="EIF2" s="109"/>
      <c r="EIG2" s="109"/>
      <c r="EIH2" s="109"/>
      <c r="EII2" s="109"/>
      <c r="EIJ2" s="109"/>
      <c r="EIK2" s="109"/>
      <c r="EIL2" s="109"/>
      <c r="EIM2" s="109"/>
      <c r="EIN2" s="109"/>
      <c r="EIO2" s="109"/>
      <c r="EIP2" s="109"/>
      <c r="EIQ2" s="109"/>
      <c r="EIR2" s="109"/>
      <c r="EIS2" s="109"/>
      <c r="EIT2" s="109"/>
      <c r="EIU2" s="109"/>
      <c r="EIV2" s="109"/>
      <c r="EIW2" s="109"/>
      <c r="EIX2" s="109"/>
      <c r="EIY2" s="109"/>
      <c r="EIZ2" s="109"/>
      <c r="EJA2" s="109"/>
      <c r="EJB2" s="109"/>
      <c r="EJC2" s="109"/>
      <c r="EJD2" s="109"/>
      <c r="EJE2" s="109"/>
      <c r="EJF2" s="109"/>
      <c r="EJG2" s="109"/>
      <c r="EJH2" s="109"/>
      <c r="EJI2" s="109"/>
      <c r="EJJ2" s="109"/>
      <c r="EJK2" s="109"/>
      <c r="EJL2" s="109"/>
      <c r="EJM2" s="109"/>
      <c r="EJN2" s="109"/>
      <c r="EJO2" s="109"/>
      <c r="EJP2" s="109"/>
      <c r="EJQ2" s="109"/>
      <c r="EJR2" s="109"/>
      <c r="EJS2" s="109"/>
      <c r="EJT2" s="109"/>
      <c r="EJU2" s="109"/>
      <c r="EJV2" s="109"/>
      <c r="EJW2" s="109"/>
      <c r="EJX2" s="109"/>
      <c r="EJY2" s="109"/>
      <c r="EJZ2" s="109"/>
      <c r="EKA2" s="109"/>
      <c r="EKB2" s="109"/>
      <c r="EKC2" s="109"/>
      <c r="EKD2" s="109"/>
      <c r="EKE2" s="109"/>
      <c r="EKF2" s="109"/>
      <c r="EKG2" s="109"/>
      <c r="EKH2" s="109"/>
      <c r="EKI2" s="109"/>
      <c r="EKJ2" s="109"/>
      <c r="EKK2" s="109"/>
      <c r="EKL2" s="109"/>
      <c r="EKM2" s="109"/>
      <c r="EKN2" s="109"/>
      <c r="EKO2" s="109"/>
      <c r="EKP2" s="109"/>
      <c r="EKQ2" s="109"/>
      <c r="EKR2" s="109"/>
      <c r="EKS2" s="109"/>
      <c r="EKT2" s="109"/>
      <c r="EKU2" s="109"/>
      <c r="EKV2" s="109"/>
      <c r="EKW2" s="109"/>
      <c r="EKX2" s="109"/>
      <c r="EKY2" s="109"/>
      <c r="EKZ2" s="109"/>
      <c r="ELA2" s="109"/>
      <c r="ELB2" s="109"/>
      <c r="ELC2" s="109"/>
      <c r="ELD2" s="109"/>
      <c r="ELE2" s="109"/>
      <c r="ELF2" s="109"/>
      <c r="ELG2" s="109"/>
      <c r="ELH2" s="109"/>
      <c r="ELI2" s="109"/>
      <c r="ELJ2" s="109"/>
      <c r="ELK2" s="109"/>
      <c r="ELL2" s="109"/>
      <c r="ELM2" s="109"/>
      <c r="ELN2" s="109"/>
      <c r="ELO2" s="109"/>
      <c r="ELP2" s="109"/>
      <c r="ELQ2" s="109"/>
      <c r="ELR2" s="109"/>
      <c r="ELS2" s="109"/>
      <c r="ELT2" s="109"/>
      <c r="ELU2" s="109"/>
      <c r="ELV2" s="109"/>
      <c r="ELW2" s="109"/>
      <c r="ELX2" s="109"/>
      <c r="ELY2" s="109"/>
      <c r="ELZ2" s="109"/>
      <c r="EMA2" s="109"/>
      <c r="EMB2" s="109"/>
      <c r="EMC2" s="109"/>
      <c r="EMD2" s="109"/>
      <c r="EME2" s="109"/>
      <c r="EMF2" s="109"/>
      <c r="EMG2" s="109"/>
      <c r="EMH2" s="109"/>
      <c r="EMI2" s="109"/>
      <c r="EMJ2" s="109"/>
      <c r="EMK2" s="109"/>
      <c r="EML2" s="109"/>
      <c r="EMM2" s="109"/>
      <c r="EMN2" s="109"/>
      <c r="EMO2" s="109"/>
      <c r="EMP2" s="109"/>
      <c r="EMQ2" s="109"/>
      <c r="EMR2" s="109"/>
      <c r="EMS2" s="109"/>
      <c r="EMT2" s="109"/>
      <c r="EMU2" s="109"/>
      <c r="EMV2" s="109"/>
      <c r="EMW2" s="109"/>
      <c r="EMX2" s="109"/>
      <c r="EMY2" s="109"/>
      <c r="EMZ2" s="109"/>
      <c r="ENA2" s="109"/>
      <c r="ENB2" s="109"/>
      <c r="ENC2" s="109"/>
      <c r="END2" s="109"/>
      <c r="ENE2" s="109"/>
      <c r="ENF2" s="109"/>
      <c r="ENG2" s="109"/>
      <c r="ENH2" s="109"/>
      <c r="ENI2" s="109"/>
      <c r="ENJ2" s="109"/>
      <c r="ENK2" s="109"/>
      <c r="ENL2" s="109"/>
      <c r="ENM2" s="109"/>
      <c r="ENN2" s="109"/>
      <c r="ENO2" s="109"/>
      <c r="ENP2" s="109"/>
      <c r="ENQ2" s="109"/>
      <c r="ENR2" s="109"/>
      <c r="ENS2" s="109"/>
      <c r="ENT2" s="109"/>
      <c r="ENU2" s="109"/>
      <c r="ENV2" s="109"/>
      <c r="ENW2" s="109"/>
      <c r="ENX2" s="109"/>
      <c r="ENY2" s="109"/>
      <c r="ENZ2" s="109"/>
      <c r="EOA2" s="109"/>
      <c r="EOB2" s="109"/>
      <c r="EOC2" s="109"/>
      <c r="EOD2" s="109"/>
      <c r="EOE2" s="109"/>
      <c r="EOF2" s="109"/>
      <c r="EOG2" s="109"/>
      <c r="EOH2" s="109"/>
      <c r="EOI2" s="109"/>
      <c r="EOJ2" s="109"/>
      <c r="EOK2" s="109"/>
      <c r="EOL2" s="109"/>
      <c r="EOM2" s="109"/>
      <c r="EON2" s="109"/>
      <c r="EOO2" s="109"/>
      <c r="EOP2" s="109"/>
      <c r="EOQ2" s="109"/>
      <c r="EOR2" s="109"/>
      <c r="EOS2" s="109"/>
      <c r="EOT2" s="109"/>
      <c r="EOU2" s="109"/>
      <c r="EOV2" s="109"/>
      <c r="EOW2" s="109"/>
      <c r="EOX2" s="109"/>
      <c r="EOY2" s="109"/>
      <c r="EOZ2" s="109"/>
      <c r="EPA2" s="109"/>
      <c r="EPB2" s="109"/>
      <c r="EPC2" s="109"/>
      <c r="EPD2" s="109"/>
      <c r="EPE2" s="109"/>
      <c r="EPF2" s="109"/>
      <c r="EPG2" s="109"/>
      <c r="EPH2" s="109"/>
      <c r="EPI2" s="109"/>
      <c r="EPJ2" s="109"/>
      <c r="EPK2" s="109"/>
      <c r="EPL2" s="109"/>
      <c r="EPM2" s="109"/>
      <c r="EPN2" s="109"/>
      <c r="EPO2" s="109"/>
      <c r="EPP2" s="109"/>
      <c r="EPQ2" s="109"/>
      <c r="EPR2" s="109"/>
      <c r="EPS2" s="109"/>
      <c r="EPT2" s="109"/>
      <c r="EPU2" s="109"/>
      <c r="EPV2" s="109"/>
      <c r="EPW2" s="109"/>
      <c r="EPX2" s="109"/>
      <c r="EPY2" s="109"/>
      <c r="EPZ2" s="109"/>
      <c r="EQA2" s="109"/>
      <c r="EQB2" s="109"/>
      <c r="EQC2" s="109"/>
      <c r="EQD2" s="109"/>
      <c r="EQE2" s="109"/>
      <c r="EQF2" s="109"/>
      <c r="EQG2" s="109"/>
      <c r="EQH2" s="109"/>
      <c r="EQI2" s="109"/>
      <c r="EQJ2" s="109"/>
      <c r="EQK2" s="109"/>
      <c r="EQL2" s="109"/>
      <c r="EQM2" s="109"/>
      <c r="EQN2" s="109"/>
      <c r="EQO2" s="109"/>
      <c r="EQP2" s="109"/>
      <c r="EQQ2" s="109"/>
      <c r="EQR2" s="109"/>
      <c r="EQS2" s="109"/>
      <c r="EQT2" s="109"/>
      <c r="EQU2" s="109"/>
      <c r="EQV2" s="109"/>
      <c r="EQW2" s="109"/>
      <c r="EQX2" s="109"/>
      <c r="EQY2" s="109"/>
      <c r="EQZ2" s="109"/>
      <c r="ERA2" s="109"/>
      <c r="ERB2" s="109"/>
      <c r="ERC2" s="109"/>
      <c r="ERD2" s="109"/>
      <c r="ERE2" s="109"/>
      <c r="ERF2" s="109"/>
      <c r="ERG2" s="109"/>
      <c r="ERH2" s="109"/>
      <c r="ERI2" s="109"/>
      <c r="ERJ2" s="109"/>
      <c r="ERK2" s="109"/>
      <c r="ERL2" s="109"/>
      <c r="ERM2" s="109"/>
      <c r="ERN2" s="109"/>
      <c r="ERO2" s="109"/>
      <c r="ERP2" s="109"/>
      <c r="ERQ2" s="109"/>
      <c r="ERR2" s="109"/>
      <c r="ERS2" s="109"/>
      <c r="ERT2" s="109"/>
      <c r="ERU2" s="109"/>
      <c r="ERV2" s="109"/>
      <c r="ERW2" s="109"/>
      <c r="ERX2" s="109"/>
      <c r="ERY2" s="109"/>
      <c r="ERZ2" s="109"/>
      <c r="ESA2" s="109"/>
      <c r="ESB2" s="109"/>
      <c r="ESC2" s="109"/>
      <c r="ESD2" s="109"/>
      <c r="ESE2" s="109"/>
      <c r="ESF2" s="109"/>
      <c r="ESG2" s="109"/>
      <c r="ESH2" s="109"/>
      <c r="ESI2" s="109"/>
      <c r="ESJ2" s="109"/>
      <c r="ESK2" s="109"/>
      <c r="ESL2" s="109"/>
      <c r="ESM2" s="109"/>
      <c r="ESN2" s="109"/>
      <c r="ESO2" s="109"/>
      <c r="ESP2" s="109"/>
      <c r="ESQ2" s="109"/>
      <c r="ESR2" s="109"/>
      <c r="ESS2" s="109"/>
      <c r="EST2" s="109"/>
      <c r="ESU2" s="109"/>
      <c r="ESV2" s="109"/>
      <c r="ESW2" s="109"/>
      <c r="ESX2" s="109"/>
      <c r="ESY2" s="109"/>
      <c r="ESZ2" s="109"/>
      <c r="ETA2" s="109"/>
      <c r="ETB2" s="109"/>
      <c r="ETC2" s="109"/>
      <c r="ETD2" s="109"/>
      <c r="ETE2" s="109"/>
      <c r="ETF2" s="109"/>
      <c r="ETG2" s="109"/>
      <c r="ETH2" s="109"/>
      <c r="ETI2" s="109"/>
      <c r="ETJ2" s="109"/>
      <c r="ETK2" s="109"/>
      <c r="ETL2" s="109"/>
      <c r="ETM2" s="109"/>
      <c r="ETN2" s="109"/>
      <c r="ETO2" s="109"/>
      <c r="ETP2" s="109"/>
      <c r="ETQ2" s="109"/>
      <c r="ETR2" s="109"/>
      <c r="ETS2" s="109"/>
      <c r="ETT2" s="109"/>
      <c r="ETU2" s="109"/>
      <c r="ETV2" s="109"/>
      <c r="ETW2" s="109"/>
      <c r="ETX2" s="109"/>
      <c r="ETY2" s="109"/>
      <c r="ETZ2" s="109"/>
      <c r="EUA2" s="109"/>
      <c r="EUB2" s="109"/>
      <c r="EUC2" s="109"/>
      <c r="EUD2" s="109"/>
      <c r="EUE2" s="109"/>
      <c r="EUF2" s="109"/>
      <c r="EUG2" s="109"/>
      <c r="EUH2" s="109"/>
      <c r="EUI2" s="109"/>
      <c r="EUJ2" s="109"/>
      <c r="EUK2" s="109"/>
      <c r="EUL2" s="109"/>
      <c r="EUM2" s="109"/>
      <c r="EUN2" s="109"/>
      <c r="EUO2" s="109"/>
      <c r="EUP2" s="109"/>
      <c r="EUQ2" s="109"/>
      <c r="EUR2" s="109"/>
      <c r="EUS2" s="109"/>
      <c r="EUT2" s="109"/>
      <c r="EUU2" s="109"/>
      <c r="EUV2" s="109"/>
      <c r="EUW2" s="109"/>
      <c r="EUX2" s="109"/>
      <c r="EUY2" s="109"/>
      <c r="EUZ2" s="109"/>
      <c r="EVA2" s="109"/>
      <c r="EVB2" s="109"/>
      <c r="EVC2" s="109"/>
      <c r="EVD2" s="109"/>
      <c r="EVE2" s="109"/>
      <c r="EVF2" s="109"/>
      <c r="EVG2" s="109"/>
      <c r="EVH2" s="109"/>
      <c r="EVI2" s="109"/>
      <c r="EVJ2" s="109"/>
      <c r="EVK2" s="109"/>
      <c r="EVL2" s="109"/>
      <c r="EVM2" s="109"/>
      <c r="EVN2" s="109"/>
      <c r="EVO2" s="109"/>
      <c r="EVP2" s="109"/>
      <c r="EVQ2" s="109"/>
      <c r="EVR2" s="109"/>
      <c r="EVS2" s="109"/>
      <c r="EVT2" s="109"/>
      <c r="EVU2" s="109"/>
      <c r="EVV2" s="109"/>
      <c r="EVW2" s="109"/>
      <c r="EVX2" s="109"/>
      <c r="EVY2" s="109"/>
      <c r="EVZ2" s="109"/>
      <c r="EWA2" s="109"/>
      <c r="EWB2" s="109"/>
      <c r="EWC2" s="109"/>
      <c r="EWD2" s="109"/>
      <c r="EWE2" s="109"/>
      <c r="EWF2" s="109"/>
      <c r="EWG2" s="109"/>
      <c r="EWH2" s="109"/>
      <c r="EWI2" s="109"/>
      <c r="EWJ2" s="109"/>
      <c r="EWK2" s="109"/>
      <c r="EWL2" s="109"/>
      <c r="EWM2" s="109"/>
      <c r="EWN2" s="109"/>
      <c r="EWO2" s="109"/>
      <c r="EWP2" s="109"/>
      <c r="EWQ2" s="109"/>
      <c r="EWR2" s="109"/>
      <c r="EWS2" s="109"/>
      <c r="EWT2" s="109"/>
      <c r="EWU2" s="109"/>
      <c r="EWV2" s="109"/>
      <c r="EWW2" s="109"/>
      <c r="EWX2" s="109"/>
      <c r="EWY2" s="109"/>
      <c r="EWZ2" s="109"/>
      <c r="EXA2" s="109"/>
      <c r="EXB2" s="109"/>
      <c r="EXC2" s="109"/>
      <c r="EXD2" s="109"/>
      <c r="EXE2" s="109"/>
      <c r="EXF2" s="109"/>
      <c r="EXG2" s="109"/>
      <c r="EXH2" s="109"/>
      <c r="EXI2" s="109"/>
      <c r="EXJ2" s="109"/>
      <c r="EXK2" s="109"/>
      <c r="EXL2" s="109"/>
      <c r="EXM2" s="109"/>
      <c r="EXN2" s="109"/>
      <c r="EXO2" s="109"/>
      <c r="EXP2" s="109"/>
      <c r="EXQ2" s="109"/>
      <c r="EXR2" s="109"/>
      <c r="EXS2" s="109"/>
      <c r="EXT2" s="109"/>
      <c r="EXU2" s="109"/>
      <c r="EXV2" s="109"/>
      <c r="EXW2" s="109"/>
      <c r="EXX2" s="109"/>
      <c r="EXY2" s="109"/>
      <c r="EXZ2" s="109"/>
      <c r="EYA2" s="109"/>
      <c r="EYB2" s="109"/>
      <c r="EYC2" s="109"/>
      <c r="EYD2" s="109"/>
      <c r="EYE2" s="109"/>
      <c r="EYF2" s="109"/>
      <c r="EYG2" s="109"/>
      <c r="EYH2" s="109"/>
      <c r="EYI2" s="109"/>
      <c r="EYJ2" s="109"/>
      <c r="EYK2" s="109"/>
      <c r="EYL2" s="109"/>
      <c r="EYM2" s="109"/>
      <c r="EYN2" s="109"/>
      <c r="EYO2" s="109"/>
      <c r="EYP2" s="109"/>
      <c r="EYQ2" s="109"/>
      <c r="EYR2" s="109"/>
      <c r="EYS2" s="109"/>
      <c r="EYT2" s="109"/>
      <c r="EYU2" s="109"/>
      <c r="EYV2" s="109"/>
      <c r="EYW2" s="109"/>
      <c r="EYX2" s="109"/>
      <c r="EYY2" s="109"/>
      <c r="EYZ2" s="109"/>
      <c r="EZA2" s="109"/>
      <c r="EZB2" s="109"/>
      <c r="EZC2" s="109"/>
      <c r="EZD2" s="109"/>
      <c r="EZE2" s="109"/>
      <c r="EZF2" s="109"/>
      <c r="EZG2" s="109"/>
      <c r="EZH2" s="109"/>
      <c r="EZI2" s="109"/>
      <c r="EZJ2" s="109"/>
      <c r="EZK2" s="109"/>
      <c r="EZL2" s="109"/>
      <c r="EZM2" s="109"/>
      <c r="EZN2" s="109"/>
      <c r="EZO2" s="109"/>
      <c r="EZP2" s="109"/>
      <c r="EZQ2" s="109"/>
      <c r="EZR2" s="109"/>
      <c r="EZS2" s="109"/>
      <c r="EZT2" s="109"/>
      <c r="EZU2" s="109"/>
      <c r="EZV2" s="109"/>
      <c r="EZW2" s="109"/>
      <c r="EZX2" s="109"/>
      <c r="EZY2" s="109"/>
      <c r="EZZ2" s="109"/>
      <c r="FAA2" s="109"/>
      <c r="FAB2" s="109"/>
      <c r="FAC2" s="109"/>
      <c r="FAD2" s="109"/>
      <c r="FAE2" s="109"/>
      <c r="FAF2" s="109"/>
      <c r="FAG2" s="109"/>
      <c r="FAH2" s="109"/>
      <c r="FAI2" s="109"/>
      <c r="FAJ2" s="109"/>
      <c r="FAK2" s="109"/>
      <c r="FAL2" s="109"/>
      <c r="FAM2" s="109"/>
      <c r="FAN2" s="109"/>
      <c r="FAO2" s="109"/>
      <c r="FAP2" s="109"/>
      <c r="FAQ2" s="109"/>
      <c r="FAR2" s="109"/>
      <c r="FAS2" s="109"/>
      <c r="FAT2" s="109"/>
      <c r="FAU2" s="109"/>
      <c r="FAV2" s="109"/>
      <c r="FAW2" s="109"/>
      <c r="FAX2" s="109"/>
      <c r="FAY2" s="109"/>
      <c r="FAZ2" s="109"/>
      <c r="FBA2" s="109"/>
      <c r="FBB2" s="109"/>
      <c r="FBC2" s="109"/>
      <c r="FBD2" s="109"/>
      <c r="FBE2" s="109"/>
      <c r="FBF2" s="109"/>
      <c r="FBG2" s="109"/>
      <c r="FBH2" s="109"/>
      <c r="FBI2" s="109"/>
      <c r="FBJ2" s="109"/>
      <c r="FBK2" s="109"/>
      <c r="FBL2" s="109"/>
      <c r="FBM2" s="109"/>
      <c r="FBN2" s="109"/>
      <c r="FBO2" s="109"/>
      <c r="FBP2" s="109"/>
      <c r="FBQ2" s="109"/>
      <c r="FBR2" s="109"/>
      <c r="FBS2" s="109"/>
      <c r="FBT2" s="109"/>
      <c r="FBU2" s="109"/>
      <c r="FBV2" s="109"/>
      <c r="FBW2" s="109"/>
      <c r="FBX2" s="109"/>
      <c r="FBY2" s="109"/>
      <c r="FBZ2" s="109"/>
      <c r="FCA2" s="109"/>
      <c r="FCB2" s="109"/>
      <c r="FCC2" s="109"/>
      <c r="FCD2" s="109"/>
      <c r="FCE2" s="109"/>
      <c r="FCF2" s="109"/>
      <c r="FCG2" s="109"/>
      <c r="FCH2" s="109"/>
      <c r="FCI2" s="109"/>
      <c r="FCJ2" s="109"/>
      <c r="FCK2" s="109"/>
      <c r="FCL2" s="109"/>
      <c r="FCM2" s="109"/>
      <c r="FCN2" s="109"/>
      <c r="FCO2" s="109"/>
      <c r="FCP2" s="109"/>
      <c r="FCQ2" s="109"/>
      <c r="FCR2" s="109"/>
      <c r="FCS2" s="109"/>
      <c r="FCT2" s="109"/>
      <c r="FCU2" s="109"/>
      <c r="FCV2" s="109"/>
      <c r="FCW2" s="109"/>
      <c r="FCX2" s="109"/>
      <c r="FCY2" s="109"/>
      <c r="FCZ2" s="109"/>
      <c r="FDA2" s="109"/>
      <c r="FDB2" s="109"/>
      <c r="FDC2" s="109"/>
      <c r="FDD2" s="109"/>
      <c r="FDE2" s="109"/>
      <c r="FDF2" s="109"/>
      <c r="FDG2" s="109"/>
      <c r="FDH2" s="109"/>
      <c r="FDI2" s="109"/>
      <c r="FDJ2" s="109"/>
      <c r="FDK2" s="109"/>
      <c r="FDL2" s="109"/>
      <c r="FDM2" s="109"/>
      <c r="FDN2" s="109"/>
      <c r="FDO2" s="109"/>
      <c r="FDP2" s="109"/>
      <c r="FDQ2" s="109"/>
      <c r="FDR2" s="109"/>
      <c r="FDS2" s="109"/>
      <c r="FDT2" s="109"/>
      <c r="FDU2" s="109"/>
      <c r="FDV2" s="109"/>
      <c r="FDW2" s="109"/>
      <c r="FDX2" s="109"/>
      <c r="FDY2" s="109"/>
      <c r="FDZ2" s="109"/>
      <c r="FEA2" s="109"/>
      <c r="FEB2" s="109"/>
      <c r="FEC2" s="109"/>
      <c r="FED2" s="109"/>
      <c r="FEE2" s="109"/>
      <c r="FEF2" s="109"/>
      <c r="FEG2" s="109"/>
      <c r="FEH2" s="109"/>
      <c r="FEI2" s="109"/>
      <c r="FEJ2" s="109"/>
      <c r="FEK2" s="109"/>
      <c r="FEL2" s="109"/>
      <c r="FEM2" s="109"/>
      <c r="FEN2" s="109"/>
      <c r="FEO2" s="109"/>
      <c r="FEP2" s="109"/>
      <c r="FEQ2" s="109"/>
      <c r="FER2" s="109"/>
      <c r="FES2" s="109"/>
      <c r="FET2" s="109"/>
      <c r="FEU2" s="109"/>
      <c r="FEV2" s="109"/>
      <c r="FEW2" s="109"/>
      <c r="FEX2" s="109"/>
      <c r="FEY2" s="109"/>
      <c r="FEZ2" s="109"/>
      <c r="FFA2" s="109"/>
      <c r="FFB2" s="109"/>
      <c r="FFC2" s="109"/>
      <c r="FFD2" s="109"/>
      <c r="FFE2" s="109"/>
      <c r="FFF2" s="109"/>
      <c r="FFG2" s="109"/>
      <c r="FFH2" s="109"/>
      <c r="FFI2" s="109"/>
      <c r="FFJ2" s="109"/>
      <c r="FFK2" s="109"/>
      <c r="FFL2" s="109"/>
      <c r="FFM2" s="109"/>
      <c r="FFN2" s="109"/>
      <c r="FFO2" s="109"/>
      <c r="FFP2" s="109"/>
      <c r="FFQ2" s="109"/>
      <c r="FFR2" s="109"/>
      <c r="FFS2" s="109"/>
      <c r="FFT2" s="109"/>
      <c r="FFU2" s="109"/>
      <c r="FFV2" s="109"/>
      <c r="FFW2" s="109"/>
      <c r="FFX2" s="109"/>
      <c r="FFY2" s="109"/>
      <c r="FFZ2" s="109"/>
      <c r="FGA2" s="109"/>
      <c r="FGB2" s="109"/>
      <c r="FGC2" s="109"/>
      <c r="FGD2" s="109"/>
      <c r="FGE2" s="109"/>
      <c r="FGF2" s="109"/>
      <c r="FGG2" s="109"/>
      <c r="FGH2" s="109"/>
      <c r="FGI2" s="109"/>
      <c r="FGJ2" s="109"/>
      <c r="FGK2" s="109"/>
      <c r="FGL2" s="109"/>
      <c r="FGM2" s="109"/>
      <c r="FGN2" s="109"/>
      <c r="FGO2" s="109"/>
      <c r="FGP2" s="109"/>
      <c r="FGQ2" s="109"/>
      <c r="FGR2" s="109"/>
      <c r="FGS2" s="109"/>
      <c r="FGT2" s="109"/>
      <c r="FGU2" s="109"/>
      <c r="FGV2" s="109"/>
      <c r="FGW2" s="109"/>
      <c r="FGX2" s="109"/>
      <c r="FGY2" s="109"/>
      <c r="FGZ2" s="109"/>
      <c r="FHA2" s="109"/>
      <c r="FHB2" s="109"/>
      <c r="FHC2" s="109"/>
      <c r="FHD2" s="109"/>
      <c r="FHE2" s="109"/>
      <c r="FHF2" s="109"/>
      <c r="FHG2" s="109"/>
      <c r="FHH2" s="109"/>
      <c r="FHI2" s="109"/>
      <c r="FHJ2" s="109"/>
      <c r="FHK2" s="109"/>
      <c r="FHL2" s="109"/>
      <c r="FHM2" s="109"/>
      <c r="FHN2" s="109"/>
      <c r="FHO2" s="109"/>
      <c r="FHP2" s="109"/>
      <c r="FHQ2" s="109"/>
      <c r="FHR2" s="109"/>
      <c r="FHS2" s="109"/>
      <c r="FHT2" s="109"/>
      <c r="FHU2" s="109"/>
      <c r="FHV2" s="109"/>
      <c r="FHW2" s="109"/>
      <c r="FHX2" s="109"/>
      <c r="FHY2" s="109"/>
      <c r="FHZ2" s="109"/>
      <c r="FIA2" s="109"/>
      <c r="FIB2" s="109"/>
      <c r="FIC2" s="109"/>
      <c r="FID2" s="109"/>
      <c r="FIE2" s="109"/>
      <c r="FIF2" s="109"/>
      <c r="FIG2" s="109"/>
      <c r="FIH2" s="109"/>
      <c r="FII2" s="109"/>
      <c r="FIJ2" s="109"/>
      <c r="FIK2" s="109"/>
      <c r="FIL2" s="109"/>
      <c r="FIM2" s="109"/>
      <c r="FIN2" s="109"/>
      <c r="FIO2" s="109"/>
      <c r="FIP2" s="109"/>
      <c r="FIQ2" s="109"/>
      <c r="FIR2" s="109"/>
      <c r="FIS2" s="109"/>
      <c r="FIT2" s="109"/>
      <c r="FIU2" s="109"/>
      <c r="FIV2" s="109"/>
      <c r="FIW2" s="109"/>
      <c r="FIX2" s="109"/>
      <c r="FIY2" s="109"/>
      <c r="FIZ2" s="109"/>
      <c r="FJA2" s="109"/>
      <c r="FJB2" s="109"/>
      <c r="FJC2" s="109"/>
      <c r="FJD2" s="109"/>
      <c r="FJE2" s="109"/>
      <c r="FJF2" s="109"/>
      <c r="FJG2" s="109"/>
      <c r="FJH2" s="109"/>
      <c r="FJI2" s="109"/>
      <c r="FJJ2" s="109"/>
      <c r="FJK2" s="109"/>
      <c r="FJL2" s="109"/>
      <c r="FJM2" s="109"/>
      <c r="FJN2" s="109"/>
      <c r="FJO2" s="109"/>
      <c r="FJP2" s="109"/>
      <c r="FJQ2" s="109"/>
      <c r="FJR2" s="109"/>
      <c r="FJS2" s="109"/>
      <c r="FJT2" s="109"/>
      <c r="FJU2" s="109"/>
      <c r="FJV2" s="109"/>
      <c r="FJW2" s="109"/>
      <c r="FJX2" s="109"/>
      <c r="FJY2" s="109"/>
      <c r="FJZ2" s="109"/>
      <c r="FKA2" s="109"/>
      <c r="FKB2" s="109"/>
      <c r="FKC2" s="109"/>
      <c r="FKD2" s="109"/>
      <c r="FKE2" s="109"/>
      <c r="FKF2" s="109"/>
      <c r="FKG2" s="109"/>
      <c r="FKH2" s="109"/>
      <c r="FKI2" s="109"/>
      <c r="FKJ2" s="109"/>
      <c r="FKK2" s="109"/>
      <c r="FKL2" s="109"/>
      <c r="FKM2" s="109"/>
      <c r="FKN2" s="109"/>
      <c r="FKO2" s="109"/>
      <c r="FKP2" s="109"/>
      <c r="FKQ2" s="109"/>
      <c r="FKR2" s="109"/>
      <c r="FKS2" s="109"/>
      <c r="FKT2" s="109"/>
      <c r="FKU2" s="109"/>
      <c r="FKV2" s="109"/>
      <c r="FKW2" s="109"/>
      <c r="FKX2" s="109"/>
      <c r="FKY2" s="109"/>
      <c r="FKZ2" s="109"/>
      <c r="FLA2" s="109"/>
      <c r="FLB2" s="109"/>
      <c r="FLC2" s="109"/>
      <c r="FLD2" s="109"/>
      <c r="FLE2" s="109"/>
      <c r="FLF2" s="109"/>
      <c r="FLG2" s="109"/>
      <c r="FLH2" s="109"/>
      <c r="FLI2" s="109"/>
      <c r="FLJ2" s="109"/>
      <c r="FLK2" s="109"/>
      <c r="FLL2" s="109"/>
      <c r="FLM2" s="109"/>
      <c r="FLN2" s="109"/>
      <c r="FLO2" s="109"/>
      <c r="FLP2" s="109"/>
      <c r="FLQ2" s="109"/>
      <c r="FLR2" s="109"/>
      <c r="FLS2" s="109"/>
      <c r="FLT2" s="109"/>
      <c r="FLU2" s="109"/>
      <c r="FLV2" s="109"/>
      <c r="FLW2" s="109"/>
      <c r="FLX2" s="109"/>
      <c r="FLY2" s="109"/>
      <c r="FLZ2" s="109"/>
      <c r="FMA2" s="109"/>
      <c r="FMB2" s="109"/>
      <c r="FMC2" s="109"/>
      <c r="FMD2" s="109"/>
      <c r="FME2" s="109"/>
      <c r="FMF2" s="109"/>
      <c r="FMG2" s="109"/>
      <c r="FMH2" s="109"/>
      <c r="FMI2" s="109"/>
      <c r="FMJ2" s="109"/>
      <c r="FMK2" s="109"/>
      <c r="FML2" s="109"/>
      <c r="FMM2" s="109"/>
      <c r="FMN2" s="109"/>
      <c r="FMO2" s="109"/>
      <c r="FMP2" s="109"/>
      <c r="FMQ2" s="109"/>
      <c r="FMR2" s="109"/>
      <c r="FMS2" s="109"/>
      <c r="FMT2" s="109"/>
      <c r="FMU2" s="109"/>
      <c r="FMV2" s="109"/>
      <c r="FMW2" s="109"/>
      <c r="FMX2" s="109"/>
      <c r="FMY2" s="109"/>
      <c r="FMZ2" s="109"/>
      <c r="FNA2" s="109"/>
      <c r="FNB2" s="109"/>
      <c r="FNC2" s="109"/>
      <c r="FND2" s="109"/>
      <c r="FNE2" s="109"/>
      <c r="FNF2" s="109"/>
      <c r="FNG2" s="109"/>
      <c r="FNH2" s="109"/>
      <c r="FNI2" s="109"/>
      <c r="FNJ2" s="109"/>
      <c r="FNK2" s="109"/>
      <c r="FNL2" s="109"/>
      <c r="FNM2" s="109"/>
      <c r="FNN2" s="109"/>
      <c r="FNO2" s="109"/>
      <c r="FNP2" s="109"/>
      <c r="FNQ2" s="109"/>
      <c r="FNR2" s="109"/>
      <c r="FNS2" s="109"/>
      <c r="FNT2" s="109"/>
      <c r="FNU2" s="109"/>
      <c r="FNV2" s="109"/>
      <c r="FNW2" s="109"/>
      <c r="FNX2" s="109"/>
      <c r="FNY2" s="109"/>
      <c r="FNZ2" s="109"/>
      <c r="FOA2" s="109"/>
      <c r="FOB2" s="109"/>
      <c r="FOC2" s="109"/>
      <c r="FOD2" s="109"/>
      <c r="FOE2" s="109"/>
      <c r="FOF2" s="109"/>
      <c r="FOG2" s="109"/>
      <c r="FOH2" s="109"/>
      <c r="FOI2" s="109"/>
      <c r="FOJ2" s="109"/>
      <c r="FOK2" s="109"/>
      <c r="FOL2" s="109"/>
      <c r="FOM2" s="109"/>
      <c r="FON2" s="109"/>
      <c r="FOO2" s="109"/>
      <c r="FOP2" s="109"/>
      <c r="FOQ2" s="109"/>
      <c r="FOR2" s="109"/>
      <c r="FOS2" s="109"/>
      <c r="FOT2" s="109"/>
      <c r="FOU2" s="109"/>
      <c r="FOV2" s="109"/>
      <c r="FOW2" s="109"/>
      <c r="FOX2" s="109"/>
      <c r="FOY2" s="109"/>
      <c r="FOZ2" s="109"/>
      <c r="FPA2" s="109"/>
      <c r="FPB2" s="109"/>
      <c r="FPC2" s="109"/>
      <c r="FPD2" s="109"/>
      <c r="FPE2" s="109"/>
      <c r="FPF2" s="109"/>
      <c r="FPG2" s="109"/>
      <c r="FPH2" s="109"/>
      <c r="FPI2" s="109"/>
      <c r="FPJ2" s="109"/>
      <c r="FPK2" s="109"/>
      <c r="FPL2" s="109"/>
      <c r="FPM2" s="109"/>
      <c r="FPN2" s="109"/>
      <c r="FPO2" s="109"/>
      <c r="FPP2" s="109"/>
      <c r="FPQ2" s="109"/>
      <c r="FPR2" s="109"/>
      <c r="FPS2" s="109"/>
      <c r="FPT2" s="109"/>
      <c r="FPU2" s="109"/>
      <c r="FPV2" s="109"/>
      <c r="FPW2" s="109"/>
      <c r="FPX2" s="109"/>
      <c r="FPY2" s="109"/>
      <c r="FPZ2" s="109"/>
      <c r="FQA2" s="109"/>
      <c r="FQB2" s="109"/>
      <c r="FQC2" s="109"/>
      <c r="FQD2" s="109"/>
      <c r="FQE2" s="109"/>
      <c r="FQF2" s="109"/>
      <c r="FQG2" s="109"/>
      <c r="FQH2" s="109"/>
      <c r="FQI2" s="109"/>
      <c r="FQJ2" s="109"/>
      <c r="FQK2" s="109"/>
      <c r="FQL2" s="109"/>
      <c r="FQM2" s="109"/>
      <c r="FQN2" s="109"/>
      <c r="FQO2" s="109"/>
      <c r="FQP2" s="109"/>
      <c r="FQQ2" s="109"/>
      <c r="FQR2" s="109"/>
      <c r="FQS2" s="109"/>
      <c r="FQT2" s="109"/>
      <c r="FQU2" s="109"/>
      <c r="FQV2" s="109"/>
      <c r="FQW2" s="109"/>
      <c r="FQX2" s="109"/>
      <c r="FQY2" s="109"/>
      <c r="FQZ2" s="109"/>
      <c r="FRA2" s="109"/>
      <c r="FRB2" s="109"/>
      <c r="FRC2" s="109"/>
      <c r="FRD2" s="109"/>
      <c r="FRE2" s="109"/>
      <c r="FRF2" s="109"/>
      <c r="FRG2" s="109"/>
      <c r="FRH2" s="109"/>
      <c r="FRI2" s="109"/>
      <c r="FRJ2" s="109"/>
      <c r="FRK2" s="109"/>
      <c r="FRL2" s="109"/>
      <c r="FRM2" s="109"/>
      <c r="FRN2" s="109"/>
      <c r="FRO2" s="109"/>
      <c r="FRP2" s="109"/>
      <c r="FRQ2" s="109"/>
      <c r="FRR2" s="109"/>
      <c r="FRS2" s="109"/>
      <c r="FRT2" s="109"/>
      <c r="FRU2" s="109"/>
      <c r="FRV2" s="109"/>
      <c r="FRW2" s="109"/>
      <c r="FRX2" s="109"/>
      <c r="FRY2" s="109"/>
      <c r="FRZ2" s="109"/>
      <c r="FSA2" s="109"/>
      <c r="FSB2" s="109"/>
      <c r="FSC2" s="109"/>
      <c r="FSD2" s="109"/>
      <c r="FSE2" s="109"/>
      <c r="FSF2" s="109"/>
      <c r="FSG2" s="109"/>
      <c r="FSH2" s="109"/>
      <c r="FSI2" s="109"/>
      <c r="FSJ2" s="109"/>
      <c r="FSK2" s="109"/>
      <c r="FSL2" s="109"/>
      <c r="FSM2" s="109"/>
      <c r="FSN2" s="109"/>
      <c r="FSO2" s="109"/>
      <c r="FSP2" s="109"/>
      <c r="FSQ2" s="109"/>
      <c r="FSR2" s="109"/>
      <c r="FSS2" s="109"/>
      <c r="FST2" s="109"/>
      <c r="FSU2" s="109"/>
      <c r="FSV2" s="109"/>
      <c r="FSW2" s="109"/>
      <c r="FSX2" s="109"/>
      <c r="FSY2" s="109"/>
      <c r="FSZ2" s="109"/>
      <c r="FTA2" s="109"/>
      <c r="FTB2" s="109"/>
      <c r="FTC2" s="109"/>
      <c r="FTD2" s="109"/>
      <c r="FTE2" s="109"/>
      <c r="FTF2" s="109"/>
      <c r="FTG2" s="109"/>
      <c r="FTH2" s="109"/>
      <c r="FTI2" s="109"/>
      <c r="FTJ2" s="109"/>
      <c r="FTK2" s="109"/>
      <c r="FTL2" s="109"/>
      <c r="FTM2" s="109"/>
      <c r="FTN2" s="109"/>
      <c r="FTO2" s="109"/>
      <c r="FTP2" s="109"/>
      <c r="FTQ2" s="109"/>
      <c r="FTR2" s="109"/>
      <c r="FTS2" s="109"/>
      <c r="FTT2" s="109"/>
      <c r="FTU2" s="109"/>
      <c r="FTV2" s="109"/>
      <c r="FTW2" s="109"/>
      <c r="FTX2" s="109"/>
      <c r="FTY2" s="109"/>
      <c r="FTZ2" s="109"/>
      <c r="FUA2" s="109"/>
      <c r="FUB2" s="109"/>
      <c r="FUC2" s="109"/>
      <c r="FUD2" s="109"/>
      <c r="FUE2" s="109"/>
      <c r="FUF2" s="109"/>
      <c r="FUG2" s="109"/>
      <c r="FUH2" s="109"/>
      <c r="FUI2" s="109"/>
      <c r="FUJ2" s="109"/>
      <c r="FUK2" s="109"/>
      <c r="FUL2" s="109"/>
      <c r="FUM2" s="109"/>
      <c r="FUN2" s="109"/>
      <c r="FUO2" s="109"/>
      <c r="FUP2" s="109"/>
      <c r="FUQ2" s="109"/>
      <c r="FUR2" s="109"/>
      <c r="FUS2" s="109"/>
      <c r="FUT2" s="109"/>
      <c r="FUU2" s="109"/>
      <c r="FUV2" s="109"/>
      <c r="FUW2" s="109"/>
      <c r="FUX2" s="109"/>
      <c r="FUY2" s="109"/>
      <c r="FUZ2" s="109"/>
      <c r="FVA2" s="109"/>
      <c r="FVB2" s="109"/>
      <c r="FVC2" s="109"/>
      <c r="FVD2" s="109"/>
      <c r="FVE2" s="109"/>
      <c r="FVF2" s="109"/>
      <c r="FVG2" s="109"/>
      <c r="FVH2" s="109"/>
      <c r="FVI2" s="109"/>
      <c r="FVJ2" s="109"/>
      <c r="FVK2" s="109"/>
      <c r="FVL2" s="109"/>
      <c r="FVM2" s="109"/>
      <c r="FVN2" s="109"/>
      <c r="FVO2" s="109"/>
      <c r="FVP2" s="109"/>
      <c r="FVQ2" s="109"/>
      <c r="FVR2" s="109"/>
      <c r="FVS2" s="109"/>
      <c r="FVT2" s="109"/>
      <c r="FVU2" s="109"/>
      <c r="FVV2" s="109"/>
      <c r="FVW2" s="109"/>
      <c r="FVX2" s="109"/>
      <c r="FVY2" s="109"/>
      <c r="FVZ2" s="109"/>
      <c r="FWA2" s="109"/>
      <c r="FWB2" s="109"/>
      <c r="FWC2" s="109"/>
      <c r="FWD2" s="109"/>
      <c r="FWE2" s="109"/>
      <c r="FWF2" s="109"/>
      <c r="FWG2" s="109"/>
      <c r="FWH2" s="109"/>
      <c r="FWI2" s="109"/>
      <c r="FWJ2" s="109"/>
      <c r="FWK2" s="109"/>
      <c r="FWL2" s="109"/>
      <c r="FWM2" s="109"/>
      <c r="FWN2" s="109"/>
      <c r="FWO2" s="109"/>
      <c r="FWP2" s="109"/>
      <c r="FWQ2" s="109"/>
      <c r="FWR2" s="109"/>
      <c r="FWS2" s="109"/>
      <c r="FWT2" s="109"/>
      <c r="FWU2" s="109"/>
      <c r="FWV2" s="109"/>
      <c r="FWW2" s="109"/>
      <c r="FWX2" s="109"/>
      <c r="FWY2" s="109"/>
      <c r="FWZ2" s="109"/>
      <c r="FXA2" s="109"/>
      <c r="FXB2" s="109"/>
      <c r="FXC2" s="109"/>
      <c r="FXD2" s="109"/>
      <c r="FXE2" s="109"/>
      <c r="FXF2" s="109"/>
      <c r="FXG2" s="109"/>
      <c r="FXH2" s="109"/>
      <c r="FXI2" s="109"/>
      <c r="FXJ2" s="109"/>
      <c r="FXK2" s="109"/>
      <c r="FXL2" s="109"/>
      <c r="FXM2" s="109"/>
      <c r="FXN2" s="109"/>
      <c r="FXO2" s="109"/>
      <c r="FXP2" s="109"/>
      <c r="FXQ2" s="109"/>
      <c r="FXR2" s="109"/>
      <c r="FXS2" s="109"/>
      <c r="FXT2" s="109"/>
      <c r="FXU2" s="109"/>
      <c r="FXV2" s="109"/>
      <c r="FXW2" s="109"/>
      <c r="FXX2" s="109"/>
      <c r="FXY2" s="109"/>
      <c r="FXZ2" s="109"/>
      <c r="FYA2" s="109"/>
      <c r="FYB2" s="109"/>
      <c r="FYC2" s="109"/>
      <c r="FYD2" s="109"/>
      <c r="FYE2" s="109"/>
      <c r="FYF2" s="109"/>
      <c r="FYG2" s="109"/>
      <c r="FYH2" s="109"/>
      <c r="FYI2" s="109"/>
      <c r="FYJ2" s="109"/>
      <c r="FYK2" s="109"/>
      <c r="FYL2" s="109"/>
      <c r="FYM2" s="109"/>
      <c r="FYN2" s="109"/>
      <c r="FYO2" s="109"/>
      <c r="FYP2" s="109"/>
      <c r="FYQ2" s="109"/>
      <c r="FYR2" s="109"/>
      <c r="FYS2" s="109"/>
      <c r="FYT2" s="109"/>
      <c r="FYU2" s="109"/>
      <c r="FYV2" s="109"/>
      <c r="FYW2" s="109"/>
      <c r="FYX2" s="109"/>
      <c r="FYY2" s="109"/>
      <c r="FYZ2" s="109"/>
      <c r="FZA2" s="109"/>
      <c r="FZB2" s="109"/>
      <c r="FZC2" s="109"/>
      <c r="FZD2" s="109"/>
      <c r="FZE2" s="109"/>
      <c r="FZF2" s="109"/>
      <c r="FZG2" s="109"/>
      <c r="FZH2" s="109"/>
      <c r="FZI2" s="109"/>
      <c r="FZJ2" s="109"/>
      <c r="FZK2" s="109"/>
      <c r="FZL2" s="109"/>
      <c r="FZM2" s="109"/>
      <c r="FZN2" s="109"/>
      <c r="FZO2" s="109"/>
      <c r="FZP2" s="109"/>
      <c r="FZQ2" s="109"/>
      <c r="FZR2" s="109"/>
      <c r="FZS2" s="109"/>
      <c r="FZT2" s="109"/>
      <c r="FZU2" s="109"/>
      <c r="FZV2" s="109"/>
      <c r="FZW2" s="109"/>
      <c r="FZX2" s="109"/>
      <c r="FZY2" s="109"/>
      <c r="FZZ2" s="109"/>
      <c r="GAA2" s="109"/>
      <c r="GAB2" s="109"/>
      <c r="GAC2" s="109"/>
      <c r="GAD2" s="109"/>
      <c r="GAE2" s="109"/>
      <c r="GAF2" s="109"/>
      <c r="GAG2" s="109"/>
      <c r="GAH2" s="109"/>
      <c r="GAI2" s="109"/>
      <c r="GAJ2" s="109"/>
      <c r="GAK2" s="109"/>
      <c r="GAL2" s="109"/>
      <c r="GAM2" s="109"/>
      <c r="GAN2" s="109"/>
      <c r="GAO2" s="109"/>
      <c r="GAP2" s="109"/>
      <c r="GAQ2" s="109"/>
      <c r="GAR2" s="109"/>
      <c r="GAS2" s="109"/>
      <c r="GAT2" s="109"/>
      <c r="GAU2" s="109"/>
      <c r="GAV2" s="109"/>
      <c r="GAW2" s="109"/>
      <c r="GAX2" s="109"/>
      <c r="GAY2" s="109"/>
      <c r="GAZ2" s="109"/>
      <c r="GBA2" s="109"/>
      <c r="GBB2" s="109"/>
      <c r="GBC2" s="109"/>
      <c r="GBD2" s="109"/>
      <c r="GBE2" s="109"/>
      <c r="GBF2" s="109"/>
      <c r="GBG2" s="109"/>
      <c r="GBH2" s="109"/>
      <c r="GBI2" s="109"/>
      <c r="GBJ2" s="109"/>
      <c r="GBK2" s="109"/>
      <c r="GBL2" s="109"/>
      <c r="GBM2" s="109"/>
      <c r="GBN2" s="109"/>
      <c r="GBO2" s="109"/>
      <c r="GBP2" s="109"/>
      <c r="GBQ2" s="109"/>
      <c r="GBR2" s="109"/>
      <c r="GBS2" s="109"/>
      <c r="GBT2" s="109"/>
      <c r="GBU2" s="109"/>
      <c r="GBV2" s="109"/>
      <c r="GBW2" s="109"/>
      <c r="GBX2" s="109"/>
      <c r="GBY2" s="109"/>
      <c r="GBZ2" s="109"/>
      <c r="GCA2" s="109"/>
      <c r="GCB2" s="109"/>
      <c r="GCC2" s="109"/>
      <c r="GCD2" s="109"/>
      <c r="GCE2" s="109"/>
      <c r="GCF2" s="109"/>
      <c r="GCG2" s="109"/>
      <c r="GCH2" s="109"/>
      <c r="GCI2" s="109"/>
      <c r="GCJ2" s="109"/>
      <c r="GCK2" s="109"/>
      <c r="GCL2" s="109"/>
      <c r="GCM2" s="109"/>
      <c r="GCN2" s="109"/>
      <c r="GCO2" s="109"/>
      <c r="GCP2" s="109"/>
      <c r="GCQ2" s="109"/>
      <c r="GCR2" s="109"/>
      <c r="GCS2" s="109"/>
      <c r="GCT2" s="109"/>
      <c r="GCU2" s="109"/>
      <c r="GCV2" s="109"/>
      <c r="GCW2" s="109"/>
      <c r="GCX2" s="109"/>
      <c r="GCY2" s="109"/>
      <c r="GCZ2" s="109"/>
      <c r="GDA2" s="109"/>
      <c r="GDB2" s="109"/>
      <c r="GDC2" s="109"/>
      <c r="GDD2" s="109"/>
      <c r="GDE2" s="109"/>
      <c r="GDF2" s="109"/>
      <c r="GDG2" s="109"/>
      <c r="GDH2" s="109"/>
      <c r="GDI2" s="109"/>
      <c r="GDJ2" s="109"/>
      <c r="GDK2" s="109"/>
      <c r="GDL2" s="109"/>
      <c r="GDM2" s="109"/>
      <c r="GDN2" s="109"/>
      <c r="GDO2" s="109"/>
      <c r="GDP2" s="109"/>
      <c r="GDQ2" s="109"/>
      <c r="GDR2" s="109"/>
      <c r="GDS2" s="109"/>
      <c r="GDT2" s="109"/>
      <c r="GDU2" s="109"/>
      <c r="GDV2" s="109"/>
      <c r="GDW2" s="109"/>
      <c r="GDX2" s="109"/>
      <c r="GDY2" s="109"/>
      <c r="GDZ2" s="109"/>
      <c r="GEA2" s="109"/>
      <c r="GEB2" s="109"/>
      <c r="GEC2" s="109"/>
      <c r="GED2" s="109"/>
      <c r="GEE2" s="109"/>
      <c r="GEF2" s="109"/>
      <c r="GEG2" s="109"/>
      <c r="GEH2" s="109"/>
      <c r="GEI2" s="109"/>
      <c r="GEJ2" s="109"/>
      <c r="GEK2" s="109"/>
      <c r="GEL2" s="109"/>
      <c r="GEM2" s="109"/>
      <c r="GEN2" s="109"/>
      <c r="GEO2" s="109"/>
      <c r="GEP2" s="109"/>
      <c r="GEQ2" s="109"/>
      <c r="GER2" s="109"/>
      <c r="GES2" s="109"/>
      <c r="GET2" s="109"/>
      <c r="GEU2" s="109"/>
      <c r="GEV2" s="109"/>
      <c r="GEW2" s="109"/>
      <c r="GEX2" s="109"/>
      <c r="GEY2" s="109"/>
      <c r="GEZ2" s="109"/>
      <c r="GFA2" s="109"/>
      <c r="GFB2" s="109"/>
      <c r="GFC2" s="109"/>
      <c r="GFD2" s="109"/>
      <c r="GFE2" s="109"/>
      <c r="GFF2" s="109"/>
      <c r="GFG2" s="109"/>
      <c r="GFH2" s="109"/>
      <c r="GFI2" s="109"/>
      <c r="GFJ2" s="109"/>
      <c r="GFK2" s="109"/>
      <c r="GFL2" s="109"/>
      <c r="GFM2" s="109"/>
      <c r="GFN2" s="109"/>
      <c r="GFO2" s="109"/>
      <c r="GFP2" s="109"/>
      <c r="GFQ2" s="109"/>
      <c r="GFR2" s="109"/>
      <c r="GFS2" s="109"/>
      <c r="GFT2" s="109"/>
      <c r="GFU2" s="109"/>
      <c r="GFV2" s="109"/>
      <c r="GFW2" s="109"/>
      <c r="GFX2" s="109"/>
      <c r="GFY2" s="109"/>
      <c r="GFZ2" s="109"/>
      <c r="GGA2" s="109"/>
      <c r="GGB2" s="109"/>
      <c r="GGC2" s="109"/>
      <c r="GGD2" s="109"/>
      <c r="GGE2" s="109"/>
      <c r="GGF2" s="109"/>
      <c r="GGG2" s="109"/>
      <c r="GGH2" s="109"/>
      <c r="GGI2" s="109"/>
      <c r="GGJ2" s="109"/>
      <c r="GGK2" s="109"/>
      <c r="GGL2" s="109"/>
      <c r="GGM2" s="109"/>
      <c r="GGN2" s="109"/>
      <c r="GGO2" s="109"/>
      <c r="GGP2" s="109"/>
      <c r="GGQ2" s="109"/>
      <c r="GGR2" s="109"/>
      <c r="GGS2" s="109"/>
      <c r="GGT2" s="109"/>
      <c r="GGU2" s="109"/>
      <c r="GGV2" s="109"/>
      <c r="GGW2" s="109"/>
      <c r="GGX2" s="109"/>
      <c r="GGY2" s="109"/>
      <c r="GGZ2" s="109"/>
      <c r="GHA2" s="109"/>
      <c r="GHB2" s="109"/>
      <c r="GHC2" s="109"/>
      <c r="GHD2" s="109"/>
      <c r="GHE2" s="109"/>
      <c r="GHF2" s="109"/>
      <c r="GHG2" s="109"/>
      <c r="GHH2" s="109"/>
      <c r="GHI2" s="109"/>
      <c r="GHJ2" s="109"/>
      <c r="GHK2" s="109"/>
      <c r="GHL2" s="109"/>
      <c r="GHM2" s="109"/>
      <c r="GHN2" s="109"/>
      <c r="GHO2" s="109"/>
      <c r="GHP2" s="109"/>
      <c r="GHQ2" s="109"/>
      <c r="GHR2" s="109"/>
      <c r="GHS2" s="109"/>
      <c r="GHT2" s="109"/>
      <c r="GHU2" s="109"/>
      <c r="GHV2" s="109"/>
      <c r="GHW2" s="109"/>
      <c r="GHX2" s="109"/>
      <c r="GHY2" s="109"/>
      <c r="GHZ2" s="109"/>
      <c r="GIA2" s="109"/>
      <c r="GIB2" s="109"/>
      <c r="GIC2" s="109"/>
      <c r="GID2" s="109"/>
      <c r="GIE2" s="109"/>
      <c r="GIF2" s="109"/>
      <c r="GIG2" s="109"/>
      <c r="GIH2" s="109"/>
      <c r="GII2" s="109"/>
      <c r="GIJ2" s="109"/>
      <c r="GIK2" s="109"/>
      <c r="GIL2" s="109"/>
      <c r="GIM2" s="109"/>
      <c r="GIN2" s="109"/>
      <c r="GIO2" s="109"/>
      <c r="GIP2" s="109"/>
      <c r="GIQ2" s="109"/>
      <c r="GIR2" s="109"/>
      <c r="GIS2" s="109"/>
      <c r="GIT2" s="109"/>
      <c r="GIU2" s="109"/>
      <c r="GIV2" s="109"/>
      <c r="GIW2" s="109"/>
      <c r="GIX2" s="109"/>
      <c r="GIY2" s="109"/>
      <c r="GIZ2" s="109"/>
      <c r="GJA2" s="109"/>
      <c r="GJB2" s="109"/>
      <c r="GJC2" s="109"/>
      <c r="GJD2" s="109"/>
      <c r="GJE2" s="109"/>
      <c r="GJF2" s="109"/>
      <c r="GJG2" s="109"/>
      <c r="GJH2" s="109"/>
      <c r="GJI2" s="109"/>
      <c r="GJJ2" s="109"/>
      <c r="GJK2" s="109"/>
      <c r="GJL2" s="109"/>
      <c r="GJM2" s="109"/>
      <c r="GJN2" s="109"/>
      <c r="GJO2" s="109"/>
      <c r="GJP2" s="109"/>
      <c r="GJQ2" s="109"/>
      <c r="GJR2" s="109"/>
      <c r="GJS2" s="109"/>
      <c r="GJT2" s="109"/>
      <c r="GJU2" s="109"/>
      <c r="GJV2" s="109"/>
      <c r="GJW2" s="109"/>
      <c r="GJX2" s="109"/>
      <c r="GJY2" s="109"/>
      <c r="GJZ2" s="109"/>
      <c r="GKA2" s="109"/>
      <c r="GKB2" s="109"/>
      <c r="GKC2" s="109"/>
      <c r="GKD2" s="109"/>
      <c r="GKE2" s="109"/>
      <c r="GKF2" s="109"/>
      <c r="GKG2" s="109"/>
      <c r="GKH2" s="109"/>
      <c r="GKI2" s="109"/>
      <c r="GKJ2" s="109"/>
      <c r="GKK2" s="109"/>
      <c r="GKL2" s="109"/>
      <c r="GKM2" s="109"/>
      <c r="GKN2" s="109"/>
      <c r="GKO2" s="109"/>
      <c r="GKP2" s="109"/>
      <c r="GKQ2" s="109"/>
      <c r="GKR2" s="109"/>
      <c r="GKS2" s="109"/>
      <c r="GKT2" s="109"/>
      <c r="GKU2" s="109"/>
      <c r="GKV2" s="109"/>
      <c r="GKW2" s="109"/>
      <c r="GKX2" s="109"/>
      <c r="GKY2" s="109"/>
      <c r="GKZ2" s="109"/>
      <c r="GLA2" s="109"/>
      <c r="GLB2" s="109"/>
      <c r="GLC2" s="109"/>
      <c r="GLD2" s="109"/>
      <c r="GLE2" s="109"/>
      <c r="GLF2" s="109"/>
      <c r="GLG2" s="109"/>
      <c r="GLH2" s="109"/>
      <c r="GLI2" s="109"/>
      <c r="GLJ2" s="109"/>
      <c r="GLK2" s="109"/>
      <c r="GLL2" s="109"/>
      <c r="GLM2" s="109"/>
      <c r="GLN2" s="109"/>
      <c r="GLO2" s="109"/>
      <c r="GLP2" s="109"/>
      <c r="GLQ2" s="109"/>
      <c r="GLR2" s="109"/>
      <c r="GLS2" s="109"/>
      <c r="GLT2" s="109"/>
      <c r="GLU2" s="109"/>
      <c r="GLV2" s="109"/>
      <c r="GLW2" s="109"/>
      <c r="GLX2" s="109"/>
      <c r="GLY2" s="109"/>
      <c r="GLZ2" s="109"/>
      <c r="GMA2" s="109"/>
      <c r="GMB2" s="109"/>
      <c r="GMC2" s="109"/>
      <c r="GMD2" s="109"/>
      <c r="GME2" s="109"/>
      <c r="GMF2" s="109"/>
      <c r="GMG2" s="109"/>
      <c r="GMH2" s="109"/>
      <c r="GMI2" s="109"/>
      <c r="GMJ2" s="109"/>
      <c r="GMK2" s="109"/>
      <c r="GML2" s="109"/>
      <c r="GMM2" s="109"/>
      <c r="GMN2" s="109"/>
      <c r="GMO2" s="109"/>
      <c r="GMP2" s="109"/>
      <c r="GMQ2" s="109"/>
      <c r="GMR2" s="109"/>
      <c r="GMS2" s="109"/>
      <c r="GMT2" s="109"/>
      <c r="GMU2" s="109"/>
      <c r="GMV2" s="109"/>
      <c r="GMW2" s="109"/>
      <c r="GMX2" s="109"/>
      <c r="GMY2" s="109"/>
      <c r="GMZ2" s="109"/>
      <c r="GNA2" s="109"/>
      <c r="GNB2" s="109"/>
      <c r="GNC2" s="109"/>
      <c r="GND2" s="109"/>
      <c r="GNE2" s="109"/>
      <c r="GNF2" s="109"/>
      <c r="GNG2" s="109"/>
      <c r="GNH2" s="109"/>
      <c r="GNI2" s="109"/>
      <c r="GNJ2" s="109"/>
      <c r="GNK2" s="109"/>
      <c r="GNL2" s="109"/>
      <c r="GNM2" s="109"/>
      <c r="GNN2" s="109"/>
      <c r="GNO2" s="109"/>
      <c r="GNP2" s="109"/>
      <c r="GNQ2" s="109"/>
      <c r="GNR2" s="109"/>
      <c r="GNS2" s="109"/>
      <c r="GNT2" s="109"/>
      <c r="GNU2" s="109"/>
      <c r="GNV2" s="109"/>
      <c r="GNW2" s="109"/>
      <c r="GNX2" s="109"/>
      <c r="GNY2" s="109"/>
      <c r="GNZ2" s="109"/>
      <c r="GOA2" s="109"/>
      <c r="GOB2" s="109"/>
      <c r="GOC2" s="109"/>
      <c r="GOD2" s="109"/>
      <c r="GOE2" s="109"/>
      <c r="GOF2" s="109"/>
      <c r="GOG2" s="109"/>
      <c r="GOH2" s="109"/>
      <c r="GOI2" s="109"/>
      <c r="GOJ2" s="109"/>
      <c r="GOK2" s="109"/>
      <c r="GOL2" s="109"/>
      <c r="GOM2" s="109"/>
      <c r="GON2" s="109"/>
      <c r="GOO2" s="109"/>
      <c r="GOP2" s="109"/>
      <c r="GOQ2" s="109"/>
      <c r="GOR2" s="109"/>
      <c r="GOS2" s="109"/>
      <c r="GOT2" s="109"/>
      <c r="GOU2" s="109"/>
      <c r="GOV2" s="109"/>
      <c r="GOW2" s="109"/>
      <c r="GOX2" s="109"/>
      <c r="GOY2" s="109"/>
      <c r="GOZ2" s="109"/>
      <c r="GPA2" s="109"/>
      <c r="GPB2" s="109"/>
      <c r="GPC2" s="109"/>
      <c r="GPD2" s="109"/>
      <c r="GPE2" s="109"/>
      <c r="GPF2" s="109"/>
      <c r="GPG2" s="109"/>
      <c r="GPH2" s="109"/>
      <c r="GPI2" s="109"/>
      <c r="GPJ2" s="109"/>
      <c r="GPK2" s="109"/>
      <c r="GPL2" s="109"/>
      <c r="GPM2" s="109"/>
      <c r="GPN2" s="109"/>
      <c r="GPO2" s="109"/>
      <c r="GPP2" s="109"/>
      <c r="GPQ2" s="109"/>
      <c r="GPR2" s="109"/>
      <c r="GPS2" s="109"/>
      <c r="GPT2" s="109"/>
      <c r="GPU2" s="109"/>
      <c r="GPV2" s="109"/>
      <c r="GPW2" s="109"/>
      <c r="GPX2" s="109"/>
      <c r="GPY2" s="109"/>
      <c r="GPZ2" s="109"/>
      <c r="GQA2" s="109"/>
      <c r="GQB2" s="109"/>
      <c r="GQC2" s="109"/>
      <c r="GQD2" s="109"/>
      <c r="GQE2" s="109"/>
      <c r="GQF2" s="109"/>
      <c r="GQG2" s="109"/>
      <c r="GQH2" s="109"/>
      <c r="GQI2" s="109"/>
      <c r="GQJ2" s="109"/>
      <c r="GQK2" s="109"/>
      <c r="GQL2" s="109"/>
      <c r="GQM2" s="109"/>
      <c r="GQN2" s="109"/>
      <c r="GQO2" s="109"/>
      <c r="GQP2" s="109"/>
      <c r="GQQ2" s="109"/>
      <c r="GQR2" s="109"/>
      <c r="GQS2" s="109"/>
      <c r="GQT2" s="109"/>
      <c r="GQU2" s="109"/>
      <c r="GQV2" s="109"/>
      <c r="GQW2" s="109"/>
      <c r="GQX2" s="109"/>
      <c r="GQY2" s="109"/>
      <c r="GQZ2" s="109"/>
      <c r="GRA2" s="109"/>
      <c r="GRB2" s="109"/>
      <c r="GRC2" s="109"/>
      <c r="GRD2" s="109"/>
      <c r="GRE2" s="109"/>
      <c r="GRF2" s="109"/>
      <c r="GRG2" s="109"/>
      <c r="GRH2" s="109"/>
      <c r="GRI2" s="109"/>
      <c r="GRJ2" s="109"/>
      <c r="GRK2" s="109"/>
      <c r="GRL2" s="109"/>
      <c r="GRM2" s="109"/>
      <c r="GRN2" s="109"/>
      <c r="GRO2" s="109"/>
      <c r="GRP2" s="109"/>
      <c r="GRQ2" s="109"/>
      <c r="GRR2" s="109"/>
      <c r="GRS2" s="109"/>
      <c r="GRT2" s="109"/>
      <c r="GRU2" s="109"/>
      <c r="GRV2" s="109"/>
      <c r="GRW2" s="109"/>
      <c r="GRX2" s="109"/>
      <c r="GRY2" s="109"/>
      <c r="GRZ2" s="109"/>
      <c r="GSA2" s="109"/>
      <c r="GSB2" s="109"/>
      <c r="GSC2" s="109"/>
      <c r="GSD2" s="109"/>
      <c r="GSE2" s="109"/>
      <c r="GSF2" s="109"/>
      <c r="GSG2" s="109"/>
      <c r="GSH2" s="109"/>
      <c r="GSI2" s="109"/>
      <c r="GSJ2" s="109"/>
      <c r="GSK2" s="109"/>
      <c r="GSL2" s="109"/>
      <c r="GSM2" s="109"/>
      <c r="GSN2" s="109"/>
      <c r="GSO2" s="109"/>
      <c r="GSP2" s="109"/>
      <c r="GSQ2" s="109"/>
      <c r="GSR2" s="109"/>
      <c r="GSS2" s="109"/>
      <c r="GST2" s="109"/>
      <c r="GSU2" s="109"/>
      <c r="GSV2" s="109"/>
      <c r="GSW2" s="109"/>
      <c r="GSX2" s="109"/>
      <c r="GSY2" s="109"/>
      <c r="GSZ2" s="109"/>
      <c r="GTA2" s="109"/>
      <c r="GTB2" s="109"/>
      <c r="GTC2" s="109"/>
      <c r="GTD2" s="109"/>
      <c r="GTE2" s="109"/>
      <c r="GTF2" s="109"/>
      <c r="GTG2" s="109"/>
      <c r="GTH2" s="109"/>
      <c r="GTI2" s="109"/>
      <c r="GTJ2" s="109"/>
      <c r="GTK2" s="109"/>
      <c r="GTL2" s="109"/>
      <c r="GTM2" s="109"/>
      <c r="GTN2" s="109"/>
      <c r="GTO2" s="109"/>
      <c r="GTP2" s="109"/>
      <c r="GTQ2" s="109"/>
      <c r="GTR2" s="109"/>
      <c r="GTS2" s="109"/>
      <c r="GTT2" s="109"/>
      <c r="GTU2" s="109"/>
      <c r="GTV2" s="109"/>
      <c r="GTW2" s="109"/>
      <c r="GTX2" s="109"/>
      <c r="GTY2" s="109"/>
      <c r="GTZ2" s="109"/>
      <c r="GUA2" s="109"/>
      <c r="GUB2" s="109"/>
      <c r="GUC2" s="109"/>
      <c r="GUD2" s="109"/>
      <c r="GUE2" s="109"/>
      <c r="GUF2" s="109"/>
      <c r="GUG2" s="109"/>
      <c r="GUH2" s="109"/>
      <c r="GUI2" s="109"/>
      <c r="GUJ2" s="109"/>
      <c r="GUK2" s="109"/>
      <c r="GUL2" s="109"/>
      <c r="GUM2" s="109"/>
      <c r="GUN2" s="109"/>
      <c r="GUO2" s="109"/>
      <c r="GUP2" s="109"/>
      <c r="GUQ2" s="109"/>
      <c r="GUR2" s="109"/>
      <c r="GUS2" s="109"/>
      <c r="GUT2" s="109"/>
      <c r="GUU2" s="109"/>
      <c r="GUV2" s="109"/>
      <c r="GUW2" s="109"/>
      <c r="GUX2" s="109"/>
      <c r="GUY2" s="109"/>
      <c r="GUZ2" s="109"/>
      <c r="GVA2" s="109"/>
      <c r="GVB2" s="109"/>
      <c r="GVC2" s="109"/>
      <c r="GVD2" s="109"/>
      <c r="GVE2" s="109"/>
      <c r="GVF2" s="109"/>
      <c r="GVG2" s="109"/>
      <c r="GVH2" s="109"/>
      <c r="GVI2" s="109"/>
      <c r="GVJ2" s="109"/>
      <c r="GVK2" s="109"/>
      <c r="GVL2" s="109"/>
      <c r="GVM2" s="109"/>
      <c r="GVN2" s="109"/>
      <c r="GVO2" s="109"/>
      <c r="GVP2" s="109"/>
      <c r="GVQ2" s="109"/>
      <c r="GVR2" s="109"/>
      <c r="GVS2" s="109"/>
      <c r="GVT2" s="109"/>
      <c r="GVU2" s="109"/>
      <c r="GVV2" s="109"/>
      <c r="GVW2" s="109"/>
      <c r="GVX2" s="109"/>
      <c r="GVY2" s="109"/>
      <c r="GVZ2" s="109"/>
      <c r="GWA2" s="109"/>
      <c r="GWB2" s="109"/>
      <c r="GWC2" s="109"/>
      <c r="GWD2" s="109"/>
      <c r="GWE2" s="109"/>
      <c r="GWF2" s="109"/>
      <c r="GWG2" s="109"/>
      <c r="GWH2" s="109"/>
      <c r="GWI2" s="109"/>
      <c r="GWJ2" s="109"/>
      <c r="GWK2" s="109"/>
      <c r="GWL2" s="109"/>
      <c r="GWM2" s="109"/>
      <c r="GWN2" s="109"/>
      <c r="GWO2" s="109"/>
      <c r="GWP2" s="109"/>
      <c r="GWQ2" s="109"/>
      <c r="GWR2" s="109"/>
      <c r="GWS2" s="109"/>
      <c r="GWT2" s="109"/>
      <c r="GWU2" s="109"/>
      <c r="GWV2" s="109"/>
      <c r="GWW2" s="109"/>
      <c r="GWX2" s="109"/>
      <c r="GWY2" s="109"/>
      <c r="GWZ2" s="109"/>
      <c r="GXA2" s="109"/>
      <c r="GXB2" s="109"/>
      <c r="GXC2" s="109"/>
      <c r="GXD2" s="109"/>
      <c r="GXE2" s="109"/>
      <c r="GXF2" s="109"/>
      <c r="GXG2" s="109"/>
      <c r="GXH2" s="109"/>
      <c r="GXI2" s="109"/>
      <c r="GXJ2" s="109"/>
      <c r="GXK2" s="109"/>
      <c r="GXL2" s="109"/>
      <c r="GXM2" s="109"/>
      <c r="GXN2" s="109"/>
      <c r="GXO2" s="109"/>
      <c r="GXP2" s="109"/>
      <c r="GXQ2" s="109"/>
      <c r="GXR2" s="109"/>
      <c r="GXS2" s="109"/>
      <c r="GXT2" s="109"/>
      <c r="GXU2" s="109"/>
      <c r="GXV2" s="109"/>
      <c r="GXW2" s="109"/>
      <c r="GXX2" s="109"/>
      <c r="GXY2" s="109"/>
      <c r="GXZ2" s="109"/>
      <c r="GYA2" s="109"/>
      <c r="GYB2" s="109"/>
      <c r="GYC2" s="109"/>
      <c r="GYD2" s="109"/>
      <c r="GYE2" s="109"/>
      <c r="GYF2" s="109"/>
      <c r="GYG2" s="109"/>
      <c r="GYH2" s="109"/>
      <c r="GYI2" s="109"/>
      <c r="GYJ2" s="109"/>
      <c r="GYK2" s="109"/>
      <c r="GYL2" s="109"/>
      <c r="GYM2" s="109"/>
      <c r="GYN2" s="109"/>
      <c r="GYO2" s="109"/>
      <c r="GYP2" s="109"/>
      <c r="GYQ2" s="109"/>
      <c r="GYR2" s="109"/>
      <c r="GYS2" s="109"/>
      <c r="GYT2" s="109"/>
      <c r="GYU2" s="109"/>
      <c r="GYV2" s="109"/>
      <c r="GYW2" s="109"/>
      <c r="GYX2" s="109"/>
      <c r="GYY2" s="109"/>
      <c r="GYZ2" s="109"/>
      <c r="GZA2" s="109"/>
      <c r="GZB2" s="109"/>
      <c r="GZC2" s="109"/>
      <c r="GZD2" s="109"/>
      <c r="GZE2" s="109"/>
      <c r="GZF2" s="109"/>
      <c r="GZG2" s="109"/>
      <c r="GZH2" s="109"/>
      <c r="GZI2" s="109"/>
      <c r="GZJ2" s="109"/>
      <c r="GZK2" s="109"/>
      <c r="GZL2" s="109"/>
      <c r="GZM2" s="109"/>
      <c r="GZN2" s="109"/>
      <c r="GZO2" s="109"/>
      <c r="GZP2" s="109"/>
      <c r="GZQ2" s="109"/>
      <c r="GZR2" s="109"/>
      <c r="GZS2" s="109"/>
      <c r="GZT2" s="109"/>
      <c r="GZU2" s="109"/>
      <c r="GZV2" s="109"/>
      <c r="GZW2" s="109"/>
      <c r="GZX2" s="109"/>
      <c r="GZY2" s="109"/>
      <c r="GZZ2" s="109"/>
      <c r="HAA2" s="109"/>
      <c r="HAB2" s="109"/>
      <c r="HAC2" s="109"/>
      <c r="HAD2" s="109"/>
      <c r="HAE2" s="109"/>
      <c r="HAF2" s="109"/>
      <c r="HAG2" s="109"/>
      <c r="HAH2" s="109"/>
      <c r="HAI2" s="109"/>
      <c r="HAJ2" s="109"/>
      <c r="HAK2" s="109"/>
      <c r="HAL2" s="109"/>
      <c r="HAM2" s="109"/>
      <c r="HAN2" s="109"/>
      <c r="HAO2" s="109"/>
      <c r="HAP2" s="109"/>
      <c r="HAQ2" s="109"/>
      <c r="HAR2" s="109"/>
      <c r="HAS2" s="109"/>
      <c r="HAT2" s="109"/>
      <c r="HAU2" s="109"/>
      <c r="HAV2" s="109"/>
      <c r="HAW2" s="109"/>
      <c r="HAX2" s="109"/>
      <c r="HAY2" s="109"/>
      <c r="HAZ2" s="109"/>
      <c r="HBA2" s="109"/>
      <c r="HBB2" s="109"/>
      <c r="HBC2" s="109"/>
      <c r="HBD2" s="109"/>
      <c r="HBE2" s="109"/>
      <c r="HBF2" s="109"/>
      <c r="HBG2" s="109"/>
      <c r="HBH2" s="109"/>
      <c r="HBI2" s="109"/>
      <c r="HBJ2" s="109"/>
      <c r="HBK2" s="109"/>
      <c r="HBL2" s="109"/>
      <c r="HBM2" s="109"/>
      <c r="HBN2" s="109"/>
      <c r="HBO2" s="109"/>
      <c r="HBP2" s="109"/>
      <c r="HBQ2" s="109"/>
      <c r="HBR2" s="109"/>
      <c r="HBS2" s="109"/>
      <c r="HBT2" s="109"/>
      <c r="HBU2" s="109"/>
      <c r="HBV2" s="109"/>
      <c r="HBW2" s="109"/>
      <c r="HBX2" s="109"/>
      <c r="HBY2" s="109"/>
      <c r="HBZ2" s="109"/>
      <c r="HCA2" s="109"/>
      <c r="HCB2" s="109"/>
      <c r="HCC2" s="109"/>
      <c r="HCD2" s="109"/>
      <c r="HCE2" s="109"/>
      <c r="HCF2" s="109"/>
      <c r="HCG2" s="109"/>
      <c r="HCH2" s="109"/>
      <c r="HCI2" s="109"/>
      <c r="HCJ2" s="109"/>
      <c r="HCK2" s="109"/>
      <c r="HCL2" s="109"/>
      <c r="HCM2" s="109"/>
      <c r="HCN2" s="109"/>
      <c r="HCO2" s="109"/>
      <c r="HCP2" s="109"/>
      <c r="HCQ2" s="109"/>
      <c r="HCR2" s="109"/>
      <c r="HCS2" s="109"/>
      <c r="HCT2" s="109"/>
      <c r="HCU2" s="109"/>
      <c r="HCV2" s="109"/>
      <c r="HCW2" s="109"/>
      <c r="HCX2" s="109"/>
      <c r="HCY2" s="109"/>
      <c r="HCZ2" s="109"/>
      <c r="HDA2" s="109"/>
      <c r="HDB2" s="109"/>
      <c r="HDC2" s="109"/>
      <c r="HDD2" s="109"/>
      <c r="HDE2" s="109"/>
      <c r="HDF2" s="109"/>
      <c r="HDG2" s="109"/>
      <c r="HDH2" s="109"/>
      <c r="HDI2" s="109"/>
      <c r="HDJ2" s="109"/>
      <c r="HDK2" s="109"/>
      <c r="HDL2" s="109"/>
      <c r="HDM2" s="109"/>
      <c r="HDN2" s="109"/>
      <c r="HDO2" s="109"/>
      <c r="HDP2" s="109"/>
      <c r="HDQ2" s="109"/>
      <c r="HDR2" s="109"/>
      <c r="HDS2" s="109"/>
      <c r="HDT2" s="109"/>
      <c r="HDU2" s="109"/>
      <c r="HDV2" s="109"/>
      <c r="HDW2" s="109"/>
      <c r="HDX2" s="109"/>
      <c r="HDY2" s="109"/>
      <c r="HDZ2" s="109"/>
      <c r="HEA2" s="109"/>
      <c r="HEB2" s="109"/>
      <c r="HEC2" s="109"/>
      <c r="HED2" s="109"/>
      <c r="HEE2" s="109"/>
      <c r="HEF2" s="109"/>
      <c r="HEG2" s="109"/>
      <c r="HEH2" s="109"/>
      <c r="HEI2" s="109"/>
      <c r="HEJ2" s="109"/>
      <c r="HEK2" s="109"/>
      <c r="HEL2" s="109"/>
      <c r="HEM2" s="109"/>
      <c r="HEN2" s="109"/>
      <c r="HEO2" s="109"/>
      <c r="HEP2" s="109"/>
      <c r="HEQ2" s="109"/>
      <c r="HER2" s="109"/>
      <c r="HES2" s="109"/>
      <c r="HET2" s="109"/>
      <c r="HEU2" s="109"/>
      <c r="HEV2" s="109"/>
      <c r="HEW2" s="109"/>
      <c r="HEX2" s="109"/>
      <c r="HEY2" s="109"/>
      <c r="HEZ2" s="109"/>
      <c r="HFA2" s="109"/>
      <c r="HFB2" s="109"/>
      <c r="HFC2" s="109"/>
      <c r="HFD2" s="109"/>
      <c r="HFE2" s="109"/>
      <c r="HFF2" s="109"/>
      <c r="HFG2" s="109"/>
      <c r="HFH2" s="109"/>
      <c r="HFI2" s="109"/>
      <c r="HFJ2" s="109"/>
      <c r="HFK2" s="109"/>
      <c r="HFL2" s="109"/>
      <c r="HFM2" s="109"/>
      <c r="HFN2" s="109"/>
      <c r="HFO2" s="109"/>
      <c r="HFP2" s="109"/>
      <c r="HFQ2" s="109"/>
      <c r="HFR2" s="109"/>
      <c r="HFS2" s="109"/>
      <c r="HFT2" s="109"/>
      <c r="HFU2" s="109"/>
      <c r="HFV2" s="109"/>
      <c r="HFW2" s="109"/>
      <c r="HFX2" s="109"/>
      <c r="HFY2" s="109"/>
      <c r="HFZ2" s="109"/>
      <c r="HGA2" s="109"/>
      <c r="HGB2" s="109"/>
      <c r="HGC2" s="109"/>
      <c r="HGD2" s="109"/>
      <c r="HGE2" s="109"/>
      <c r="HGF2" s="109"/>
      <c r="HGG2" s="109"/>
      <c r="HGH2" s="109"/>
      <c r="HGI2" s="109"/>
      <c r="HGJ2" s="109"/>
      <c r="HGK2" s="109"/>
      <c r="HGL2" s="109"/>
      <c r="HGM2" s="109"/>
      <c r="HGN2" s="109"/>
      <c r="HGO2" s="109"/>
      <c r="HGP2" s="109"/>
      <c r="HGQ2" s="109"/>
      <c r="HGR2" s="109"/>
      <c r="HGS2" s="109"/>
      <c r="HGT2" s="109"/>
      <c r="HGU2" s="109"/>
      <c r="HGV2" s="109"/>
      <c r="HGW2" s="109"/>
      <c r="HGX2" s="109"/>
      <c r="HGY2" s="109"/>
      <c r="HGZ2" s="109"/>
      <c r="HHA2" s="109"/>
      <c r="HHB2" s="109"/>
      <c r="HHC2" s="109"/>
      <c r="HHD2" s="109"/>
      <c r="HHE2" s="109"/>
      <c r="HHF2" s="109"/>
      <c r="HHG2" s="109"/>
      <c r="HHH2" s="109"/>
      <c r="HHI2" s="109"/>
      <c r="HHJ2" s="109"/>
      <c r="HHK2" s="109"/>
      <c r="HHL2" s="109"/>
      <c r="HHM2" s="109"/>
      <c r="HHN2" s="109"/>
      <c r="HHO2" s="109"/>
      <c r="HHP2" s="109"/>
      <c r="HHQ2" s="109"/>
      <c r="HHR2" s="109"/>
      <c r="HHS2" s="109"/>
      <c r="HHT2" s="109"/>
      <c r="HHU2" s="109"/>
      <c r="HHV2" s="109"/>
      <c r="HHW2" s="109"/>
      <c r="HHX2" s="109"/>
      <c r="HHY2" s="109"/>
      <c r="HHZ2" s="109"/>
      <c r="HIA2" s="109"/>
      <c r="HIB2" s="109"/>
      <c r="HIC2" s="109"/>
      <c r="HID2" s="109"/>
      <c r="HIE2" s="109"/>
      <c r="HIF2" s="109"/>
      <c r="HIG2" s="109"/>
      <c r="HIH2" s="109"/>
      <c r="HII2" s="109"/>
      <c r="HIJ2" s="109"/>
      <c r="HIK2" s="109"/>
      <c r="HIL2" s="109"/>
      <c r="HIM2" s="109"/>
      <c r="HIN2" s="109"/>
      <c r="HIO2" s="109"/>
      <c r="HIP2" s="109"/>
      <c r="HIQ2" s="109"/>
      <c r="HIR2" s="109"/>
      <c r="HIS2" s="109"/>
      <c r="HIT2" s="109"/>
      <c r="HIU2" s="109"/>
      <c r="HIV2" s="109"/>
      <c r="HIW2" s="109"/>
      <c r="HIX2" s="109"/>
      <c r="HIY2" s="109"/>
      <c r="HIZ2" s="109"/>
      <c r="HJA2" s="109"/>
      <c r="HJB2" s="109"/>
      <c r="HJC2" s="109"/>
      <c r="HJD2" s="109"/>
      <c r="HJE2" s="109"/>
      <c r="HJF2" s="109"/>
      <c r="HJG2" s="109"/>
      <c r="HJH2" s="109"/>
      <c r="HJI2" s="109"/>
      <c r="HJJ2" s="109"/>
      <c r="HJK2" s="109"/>
      <c r="HJL2" s="109"/>
      <c r="HJM2" s="109"/>
      <c r="HJN2" s="109"/>
      <c r="HJO2" s="109"/>
      <c r="HJP2" s="109"/>
      <c r="HJQ2" s="109"/>
      <c r="HJR2" s="109"/>
      <c r="HJS2" s="109"/>
      <c r="HJT2" s="109"/>
      <c r="HJU2" s="109"/>
      <c r="HJV2" s="109"/>
      <c r="HJW2" s="109"/>
      <c r="HJX2" s="109"/>
      <c r="HJY2" s="109"/>
      <c r="HJZ2" s="109"/>
      <c r="HKA2" s="109"/>
      <c r="HKB2" s="109"/>
      <c r="HKC2" s="109"/>
      <c r="HKD2" s="109"/>
      <c r="HKE2" s="109"/>
      <c r="HKF2" s="109"/>
      <c r="HKG2" s="109"/>
      <c r="HKH2" s="109"/>
      <c r="HKI2" s="109"/>
      <c r="HKJ2" s="109"/>
      <c r="HKK2" s="109"/>
      <c r="HKL2" s="109"/>
      <c r="HKM2" s="109"/>
      <c r="HKN2" s="109"/>
      <c r="HKO2" s="109"/>
      <c r="HKP2" s="109"/>
      <c r="HKQ2" s="109"/>
      <c r="HKR2" s="109"/>
      <c r="HKS2" s="109"/>
      <c r="HKT2" s="109"/>
      <c r="HKU2" s="109"/>
      <c r="HKV2" s="109"/>
      <c r="HKW2" s="109"/>
      <c r="HKX2" s="109"/>
      <c r="HKY2" s="109"/>
      <c r="HKZ2" s="109"/>
      <c r="HLA2" s="109"/>
      <c r="HLB2" s="109"/>
      <c r="HLC2" s="109"/>
      <c r="HLD2" s="109"/>
      <c r="HLE2" s="109"/>
      <c r="HLF2" s="109"/>
      <c r="HLG2" s="109"/>
      <c r="HLH2" s="109"/>
      <c r="HLI2" s="109"/>
      <c r="HLJ2" s="109"/>
      <c r="HLK2" s="109"/>
      <c r="HLL2" s="109"/>
      <c r="HLM2" s="109"/>
      <c r="HLN2" s="109"/>
      <c r="HLO2" s="109"/>
      <c r="HLP2" s="109"/>
      <c r="HLQ2" s="109"/>
      <c r="HLR2" s="109"/>
      <c r="HLS2" s="109"/>
      <c r="HLT2" s="109"/>
      <c r="HLU2" s="109"/>
      <c r="HLV2" s="109"/>
      <c r="HLW2" s="109"/>
      <c r="HLX2" s="109"/>
      <c r="HLY2" s="109"/>
      <c r="HLZ2" s="109"/>
      <c r="HMA2" s="109"/>
      <c r="HMB2" s="109"/>
      <c r="HMC2" s="109"/>
      <c r="HMD2" s="109"/>
      <c r="HME2" s="109"/>
      <c r="HMF2" s="109"/>
      <c r="HMG2" s="109"/>
      <c r="HMH2" s="109"/>
      <c r="HMI2" s="109"/>
      <c r="HMJ2" s="109"/>
      <c r="HMK2" s="109"/>
      <c r="HML2" s="109"/>
      <c r="HMM2" s="109"/>
      <c r="HMN2" s="109"/>
      <c r="HMO2" s="109"/>
      <c r="HMP2" s="109"/>
      <c r="HMQ2" s="109"/>
      <c r="HMR2" s="109"/>
      <c r="HMS2" s="109"/>
      <c r="HMT2" s="109"/>
      <c r="HMU2" s="109"/>
      <c r="HMV2" s="109"/>
      <c r="HMW2" s="109"/>
      <c r="HMX2" s="109"/>
      <c r="HMY2" s="109"/>
      <c r="HMZ2" s="109"/>
      <c r="HNA2" s="109"/>
      <c r="HNB2" s="109"/>
      <c r="HNC2" s="109"/>
      <c r="HND2" s="109"/>
      <c r="HNE2" s="109"/>
      <c r="HNF2" s="109"/>
      <c r="HNG2" s="109"/>
      <c r="HNH2" s="109"/>
      <c r="HNI2" s="109"/>
      <c r="HNJ2" s="109"/>
      <c r="HNK2" s="109"/>
      <c r="HNL2" s="109"/>
      <c r="HNM2" s="109"/>
      <c r="HNN2" s="109"/>
      <c r="HNO2" s="109"/>
      <c r="HNP2" s="109"/>
      <c r="HNQ2" s="109"/>
      <c r="HNR2" s="109"/>
      <c r="HNS2" s="109"/>
      <c r="HNT2" s="109"/>
      <c r="HNU2" s="109"/>
      <c r="HNV2" s="109"/>
      <c r="HNW2" s="109"/>
      <c r="HNX2" s="109"/>
      <c r="HNY2" s="109"/>
      <c r="HNZ2" s="109"/>
      <c r="HOA2" s="109"/>
      <c r="HOB2" s="109"/>
      <c r="HOC2" s="109"/>
      <c r="HOD2" s="109"/>
      <c r="HOE2" s="109"/>
      <c r="HOF2" s="109"/>
      <c r="HOG2" s="109"/>
      <c r="HOH2" s="109"/>
      <c r="HOI2" s="109"/>
      <c r="HOJ2" s="109"/>
      <c r="HOK2" s="109"/>
      <c r="HOL2" s="109"/>
      <c r="HOM2" s="109"/>
      <c r="HON2" s="109"/>
      <c r="HOO2" s="109"/>
      <c r="HOP2" s="109"/>
      <c r="HOQ2" s="109"/>
      <c r="HOR2" s="109"/>
      <c r="HOS2" s="109"/>
      <c r="HOT2" s="109"/>
      <c r="HOU2" s="109"/>
      <c r="HOV2" s="109"/>
      <c r="HOW2" s="109"/>
      <c r="HOX2" s="109"/>
      <c r="HOY2" s="109"/>
      <c r="HOZ2" s="109"/>
      <c r="HPA2" s="109"/>
      <c r="HPB2" s="109"/>
      <c r="HPC2" s="109"/>
      <c r="HPD2" s="109"/>
      <c r="HPE2" s="109"/>
      <c r="HPF2" s="109"/>
      <c r="HPG2" s="109"/>
      <c r="HPH2" s="109"/>
      <c r="HPI2" s="109"/>
      <c r="HPJ2" s="109"/>
      <c r="HPK2" s="109"/>
      <c r="HPL2" s="109"/>
      <c r="HPM2" s="109"/>
      <c r="HPN2" s="109"/>
      <c r="HPO2" s="109"/>
      <c r="HPP2" s="109"/>
      <c r="HPQ2" s="109"/>
      <c r="HPR2" s="109"/>
      <c r="HPS2" s="109"/>
      <c r="HPT2" s="109"/>
      <c r="HPU2" s="109"/>
      <c r="HPV2" s="109"/>
      <c r="HPW2" s="109"/>
      <c r="HPX2" s="109"/>
      <c r="HPY2" s="109"/>
      <c r="HPZ2" s="109"/>
      <c r="HQA2" s="109"/>
      <c r="HQB2" s="109"/>
      <c r="HQC2" s="109"/>
      <c r="HQD2" s="109"/>
      <c r="HQE2" s="109"/>
      <c r="HQF2" s="109"/>
      <c r="HQG2" s="109"/>
      <c r="HQH2" s="109"/>
      <c r="HQI2" s="109"/>
      <c r="HQJ2" s="109"/>
      <c r="HQK2" s="109"/>
      <c r="HQL2" s="109"/>
      <c r="HQM2" s="109"/>
      <c r="HQN2" s="109"/>
      <c r="HQO2" s="109"/>
      <c r="HQP2" s="109"/>
      <c r="HQQ2" s="109"/>
      <c r="HQR2" s="109"/>
      <c r="HQS2" s="109"/>
      <c r="HQT2" s="109"/>
      <c r="HQU2" s="109"/>
      <c r="HQV2" s="109"/>
      <c r="HQW2" s="109"/>
      <c r="HQX2" s="109"/>
      <c r="HQY2" s="109"/>
      <c r="HQZ2" s="109"/>
      <c r="HRA2" s="109"/>
      <c r="HRB2" s="109"/>
      <c r="HRC2" s="109"/>
      <c r="HRD2" s="109"/>
      <c r="HRE2" s="109"/>
      <c r="HRF2" s="109"/>
      <c r="HRG2" s="109"/>
      <c r="HRH2" s="109"/>
      <c r="HRI2" s="109"/>
      <c r="HRJ2" s="109"/>
      <c r="HRK2" s="109"/>
      <c r="HRL2" s="109"/>
      <c r="HRM2" s="109"/>
      <c r="HRN2" s="109"/>
      <c r="HRO2" s="109"/>
      <c r="HRP2" s="109"/>
      <c r="HRQ2" s="109"/>
      <c r="HRR2" s="109"/>
      <c r="HRS2" s="109"/>
      <c r="HRT2" s="109"/>
      <c r="HRU2" s="109"/>
      <c r="HRV2" s="109"/>
      <c r="HRW2" s="109"/>
      <c r="HRX2" s="109"/>
      <c r="HRY2" s="109"/>
      <c r="HRZ2" s="109"/>
      <c r="HSA2" s="109"/>
      <c r="HSB2" s="109"/>
      <c r="HSC2" s="109"/>
      <c r="HSD2" s="109"/>
      <c r="HSE2" s="109"/>
      <c r="HSF2" s="109"/>
      <c r="HSG2" s="109"/>
      <c r="HSH2" s="109"/>
      <c r="HSI2" s="109"/>
      <c r="HSJ2" s="109"/>
      <c r="HSK2" s="109"/>
      <c r="HSL2" s="109"/>
      <c r="HSM2" s="109"/>
      <c r="HSN2" s="109"/>
      <c r="HSO2" s="109"/>
      <c r="HSP2" s="109"/>
      <c r="HSQ2" s="109"/>
      <c r="HSR2" s="109"/>
      <c r="HSS2" s="109"/>
      <c r="HST2" s="109"/>
      <c r="HSU2" s="109"/>
      <c r="HSV2" s="109"/>
      <c r="HSW2" s="109"/>
      <c r="HSX2" s="109"/>
      <c r="HSY2" s="109"/>
      <c r="HSZ2" s="109"/>
      <c r="HTA2" s="109"/>
      <c r="HTB2" s="109"/>
      <c r="HTC2" s="109"/>
      <c r="HTD2" s="109"/>
      <c r="HTE2" s="109"/>
      <c r="HTF2" s="109"/>
      <c r="HTG2" s="109"/>
      <c r="HTH2" s="109"/>
      <c r="HTI2" s="109"/>
      <c r="HTJ2" s="109"/>
      <c r="HTK2" s="109"/>
      <c r="HTL2" s="109"/>
      <c r="HTM2" s="109"/>
      <c r="HTN2" s="109"/>
      <c r="HTO2" s="109"/>
      <c r="HTP2" s="109"/>
      <c r="HTQ2" s="109"/>
      <c r="HTR2" s="109"/>
      <c r="HTS2" s="109"/>
      <c r="HTT2" s="109"/>
      <c r="HTU2" s="109"/>
      <c r="HTV2" s="109"/>
      <c r="HTW2" s="109"/>
      <c r="HTX2" s="109"/>
      <c r="HTY2" s="109"/>
      <c r="HTZ2" s="109"/>
      <c r="HUA2" s="109"/>
      <c r="HUB2" s="109"/>
      <c r="HUC2" s="109"/>
      <c r="HUD2" s="109"/>
      <c r="HUE2" s="109"/>
      <c r="HUF2" s="109"/>
      <c r="HUG2" s="109"/>
      <c r="HUH2" s="109"/>
      <c r="HUI2" s="109"/>
      <c r="HUJ2" s="109"/>
      <c r="HUK2" s="109"/>
      <c r="HUL2" s="109"/>
      <c r="HUM2" s="109"/>
      <c r="HUN2" s="109"/>
      <c r="HUO2" s="109"/>
      <c r="HUP2" s="109"/>
      <c r="HUQ2" s="109"/>
      <c r="HUR2" s="109"/>
      <c r="HUS2" s="109"/>
      <c r="HUT2" s="109"/>
      <c r="HUU2" s="109"/>
      <c r="HUV2" s="109"/>
      <c r="HUW2" s="109"/>
      <c r="HUX2" s="109"/>
      <c r="HUY2" s="109"/>
      <c r="HUZ2" s="109"/>
      <c r="HVA2" s="109"/>
      <c r="HVB2" s="109"/>
      <c r="HVC2" s="109"/>
      <c r="HVD2" s="109"/>
      <c r="HVE2" s="109"/>
      <c r="HVF2" s="109"/>
      <c r="HVG2" s="109"/>
      <c r="HVH2" s="109"/>
      <c r="HVI2" s="109"/>
      <c r="HVJ2" s="109"/>
      <c r="HVK2" s="109"/>
      <c r="HVL2" s="109"/>
      <c r="HVM2" s="109"/>
      <c r="HVN2" s="109"/>
      <c r="HVO2" s="109"/>
      <c r="HVP2" s="109"/>
      <c r="HVQ2" s="109"/>
      <c r="HVR2" s="109"/>
      <c r="HVS2" s="109"/>
      <c r="HVT2" s="109"/>
      <c r="HVU2" s="109"/>
      <c r="HVV2" s="109"/>
      <c r="HVW2" s="109"/>
      <c r="HVX2" s="109"/>
      <c r="HVY2" s="109"/>
      <c r="HVZ2" s="109"/>
      <c r="HWA2" s="109"/>
      <c r="HWB2" s="109"/>
      <c r="HWC2" s="109"/>
      <c r="HWD2" s="109"/>
      <c r="HWE2" s="109"/>
      <c r="HWF2" s="109"/>
      <c r="HWG2" s="109"/>
      <c r="HWH2" s="109"/>
      <c r="HWI2" s="109"/>
      <c r="HWJ2" s="109"/>
      <c r="HWK2" s="109"/>
      <c r="HWL2" s="109"/>
      <c r="HWM2" s="109"/>
      <c r="HWN2" s="109"/>
      <c r="HWO2" s="109"/>
      <c r="HWP2" s="109"/>
      <c r="HWQ2" s="109"/>
      <c r="HWR2" s="109"/>
      <c r="HWS2" s="109"/>
      <c r="HWT2" s="109"/>
      <c r="HWU2" s="109"/>
      <c r="HWV2" s="109"/>
      <c r="HWW2" s="109"/>
      <c r="HWX2" s="109"/>
      <c r="HWY2" s="109"/>
      <c r="HWZ2" s="109"/>
      <c r="HXA2" s="109"/>
      <c r="HXB2" s="109"/>
      <c r="HXC2" s="109"/>
      <c r="HXD2" s="109"/>
      <c r="HXE2" s="109"/>
      <c r="HXF2" s="109"/>
      <c r="HXG2" s="109"/>
      <c r="HXH2" s="109"/>
      <c r="HXI2" s="109"/>
      <c r="HXJ2" s="109"/>
      <c r="HXK2" s="109"/>
      <c r="HXL2" s="109"/>
      <c r="HXM2" s="109"/>
      <c r="HXN2" s="109"/>
      <c r="HXO2" s="109"/>
      <c r="HXP2" s="109"/>
      <c r="HXQ2" s="109"/>
      <c r="HXR2" s="109"/>
      <c r="HXS2" s="109"/>
      <c r="HXT2" s="109"/>
      <c r="HXU2" s="109"/>
      <c r="HXV2" s="109"/>
      <c r="HXW2" s="109"/>
      <c r="HXX2" s="109"/>
      <c r="HXY2" s="109"/>
      <c r="HXZ2" s="109"/>
      <c r="HYA2" s="109"/>
      <c r="HYB2" s="109"/>
      <c r="HYC2" s="109"/>
      <c r="HYD2" s="109"/>
      <c r="HYE2" s="109"/>
      <c r="HYF2" s="109"/>
      <c r="HYG2" s="109"/>
      <c r="HYH2" s="109"/>
      <c r="HYI2" s="109"/>
      <c r="HYJ2" s="109"/>
      <c r="HYK2" s="109"/>
      <c r="HYL2" s="109"/>
      <c r="HYM2" s="109"/>
      <c r="HYN2" s="109"/>
      <c r="HYO2" s="109"/>
      <c r="HYP2" s="109"/>
      <c r="HYQ2" s="109"/>
      <c r="HYR2" s="109"/>
      <c r="HYS2" s="109"/>
      <c r="HYT2" s="109"/>
      <c r="HYU2" s="109"/>
      <c r="HYV2" s="109"/>
      <c r="HYW2" s="109"/>
      <c r="HYX2" s="109"/>
      <c r="HYY2" s="109"/>
      <c r="HYZ2" s="109"/>
      <c r="HZA2" s="109"/>
      <c r="HZB2" s="109"/>
      <c r="HZC2" s="109"/>
      <c r="HZD2" s="109"/>
      <c r="HZE2" s="109"/>
      <c r="HZF2" s="109"/>
      <c r="HZG2" s="109"/>
      <c r="HZH2" s="109"/>
      <c r="HZI2" s="109"/>
      <c r="HZJ2" s="109"/>
      <c r="HZK2" s="109"/>
      <c r="HZL2" s="109"/>
      <c r="HZM2" s="109"/>
      <c r="HZN2" s="109"/>
      <c r="HZO2" s="109"/>
      <c r="HZP2" s="109"/>
      <c r="HZQ2" s="109"/>
      <c r="HZR2" s="109"/>
      <c r="HZS2" s="109"/>
      <c r="HZT2" s="109"/>
      <c r="HZU2" s="109"/>
      <c r="HZV2" s="109"/>
      <c r="HZW2" s="109"/>
      <c r="HZX2" s="109"/>
      <c r="HZY2" s="109"/>
      <c r="HZZ2" s="109"/>
      <c r="IAA2" s="109"/>
      <c r="IAB2" s="109"/>
      <c r="IAC2" s="109"/>
      <c r="IAD2" s="109"/>
      <c r="IAE2" s="109"/>
      <c r="IAF2" s="109"/>
      <c r="IAG2" s="109"/>
      <c r="IAH2" s="109"/>
      <c r="IAI2" s="109"/>
      <c r="IAJ2" s="109"/>
      <c r="IAK2" s="109"/>
      <c r="IAL2" s="109"/>
      <c r="IAM2" s="109"/>
      <c r="IAN2" s="109"/>
      <c r="IAO2" s="109"/>
      <c r="IAP2" s="109"/>
      <c r="IAQ2" s="109"/>
      <c r="IAR2" s="109"/>
      <c r="IAS2" s="109"/>
      <c r="IAT2" s="109"/>
      <c r="IAU2" s="109"/>
      <c r="IAV2" s="109"/>
      <c r="IAW2" s="109"/>
      <c r="IAX2" s="109"/>
      <c r="IAY2" s="109"/>
      <c r="IAZ2" s="109"/>
      <c r="IBA2" s="109"/>
      <c r="IBB2" s="109"/>
      <c r="IBC2" s="109"/>
      <c r="IBD2" s="109"/>
      <c r="IBE2" s="109"/>
      <c r="IBF2" s="109"/>
      <c r="IBG2" s="109"/>
      <c r="IBH2" s="109"/>
      <c r="IBI2" s="109"/>
      <c r="IBJ2" s="109"/>
      <c r="IBK2" s="109"/>
      <c r="IBL2" s="109"/>
      <c r="IBM2" s="109"/>
      <c r="IBN2" s="109"/>
      <c r="IBO2" s="109"/>
      <c r="IBP2" s="109"/>
      <c r="IBQ2" s="109"/>
      <c r="IBR2" s="109"/>
      <c r="IBS2" s="109"/>
      <c r="IBT2" s="109"/>
      <c r="IBU2" s="109"/>
      <c r="IBV2" s="109"/>
      <c r="IBW2" s="109"/>
      <c r="IBX2" s="109"/>
      <c r="IBY2" s="109"/>
      <c r="IBZ2" s="109"/>
      <c r="ICA2" s="109"/>
      <c r="ICB2" s="109"/>
      <c r="ICC2" s="109"/>
      <c r="ICD2" s="109"/>
      <c r="ICE2" s="109"/>
      <c r="ICF2" s="109"/>
      <c r="ICG2" s="109"/>
      <c r="ICH2" s="109"/>
      <c r="ICI2" s="109"/>
      <c r="ICJ2" s="109"/>
      <c r="ICK2" s="109"/>
      <c r="ICL2" s="109"/>
      <c r="ICM2" s="109"/>
      <c r="ICN2" s="109"/>
      <c r="ICO2" s="109"/>
      <c r="ICP2" s="109"/>
      <c r="ICQ2" s="109"/>
      <c r="ICR2" s="109"/>
      <c r="ICS2" s="109"/>
      <c r="ICT2" s="109"/>
      <c r="ICU2" s="109"/>
      <c r="ICV2" s="109"/>
      <c r="ICW2" s="109"/>
      <c r="ICX2" s="109"/>
      <c r="ICY2" s="109"/>
      <c r="ICZ2" s="109"/>
      <c r="IDA2" s="109"/>
      <c r="IDB2" s="109"/>
      <c r="IDC2" s="109"/>
      <c r="IDD2" s="109"/>
      <c r="IDE2" s="109"/>
      <c r="IDF2" s="109"/>
      <c r="IDG2" s="109"/>
      <c r="IDH2" s="109"/>
      <c r="IDI2" s="109"/>
      <c r="IDJ2" s="109"/>
      <c r="IDK2" s="109"/>
      <c r="IDL2" s="109"/>
      <c r="IDM2" s="109"/>
      <c r="IDN2" s="109"/>
      <c r="IDO2" s="109"/>
      <c r="IDP2" s="109"/>
      <c r="IDQ2" s="109"/>
      <c r="IDR2" s="109"/>
      <c r="IDS2" s="109"/>
      <c r="IDT2" s="109"/>
      <c r="IDU2" s="109"/>
      <c r="IDV2" s="109"/>
      <c r="IDW2" s="109"/>
      <c r="IDX2" s="109"/>
      <c r="IDY2" s="109"/>
      <c r="IDZ2" s="109"/>
      <c r="IEA2" s="109"/>
      <c r="IEB2" s="109"/>
      <c r="IEC2" s="109"/>
      <c r="IED2" s="109"/>
      <c r="IEE2" s="109"/>
      <c r="IEF2" s="109"/>
      <c r="IEG2" s="109"/>
      <c r="IEH2" s="109"/>
      <c r="IEI2" s="109"/>
      <c r="IEJ2" s="109"/>
      <c r="IEK2" s="109"/>
      <c r="IEL2" s="109"/>
      <c r="IEM2" s="109"/>
      <c r="IEN2" s="109"/>
      <c r="IEO2" s="109"/>
      <c r="IEP2" s="109"/>
      <c r="IEQ2" s="109"/>
      <c r="IER2" s="109"/>
      <c r="IES2" s="109"/>
      <c r="IET2" s="109"/>
      <c r="IEU2" s="109"/>
      <c r="IEV2" s="109"/>
      <c r="IEW2" s="109"/>
      <c r="IEX2" s="109"/>
      <c r="IEY2" s="109"/>
      <c r="IEZ2" s="109"/>
      <c r="IFA2" s="109"/>
      <c r="IFB2" s="109"/>
      <c r="IFC2" s="109"/>
      <c r="IFD2" s="109"/>
      <c r="IFE2" s="109"/>
      <c r="IFF2" s="109"/>
      <c r="IFG2" s="109"/>
      <c r="IFH2" s="109"/>
      <c r="IFI2" s="109"/>
      <c r="IFJ2" s="109"/>
      <c r="IFK2" s="109"/>
      <c r="IFL2" s="109"/>
      <c r="IFM2" s="109"/>
      <c r="IFN2" s="109"/>
      <c r="IFO2" s="109"/>
      <c r="IFP2" s="109"/>
      <c r="IFQ2" s="109"/>
      <c r="IFR2" s="109"/>
      <c r="IFS2" s="109"/>
      <c r="IFT2" s="109"/>
      <c r="IFU2" s="109"/>
      <c r="IFV2" s="109"/>
      <c r="IFW2" s="109"/>
      <c r="IFX2" s="109"/>
      <c r="IFY2" s="109"/>
      <c r="IFZ2" s="109"/>
      <c r="IGA2" s="109"/>
      <c r="IGB2" s="109"/>
      <c r="IGC2" s="109"/>
      <c r="IGD2" s="109"/>
      <c r="IGE2" s="109"/>
      <c r="IGF2" s="109"/>
      <c r="IGG2" s="109"/>
      <c r="IGH2" s="109"/>
      <c r="IGI2" s="109"/>
      <c r="IGJ2" s="109"/>
      <c r="IGK2" s="109"/>
      <c r="IGL2" s="109"/>
      <c r="IGM2" s="109"/>
      <c r="IGN2" s="109"/>
      <c r="IGO2" s="109"/>
      <c r="IGP2" s="109"/>
      <c r="IGQ2" s="109"/>
      <c r="IGR2" s="109"/>
      <c r="IGS2" s="109"/>
      <c r="IGT2" s="109"/>
      <c r="IGU2" s="109"/>
      <c r="IGV2" s="109"/>
      <c r="IGW2" s="109"/>
      <c r="IGX2" s="109"/>
      <c r="IGY2" s="109"/>
      <c r="IGZ2" s="109"/>
      <c r="IHA2" s="109"/>
      <c r="IHB2" s="109"/>
      <c r="IHC2" s="109"/>
      <c r="IHD2" s="109"/>
      <c r="IHE2" s="109"/>
      <c r="IHF2" s="109"/>
      <c r="IHG2" s="109"/>
      <c r="IHH2" s="109"/>
      <c r="IHI2" s="109"/>
      <c r="IHJ2" s="109"/>
      <c r="IHK2" s="109"/>
      <c r="IHL2" s="109"/>
      <c r="IHM2" s="109"/>
      <c r="IHN2" s="109"/>
      <c r="IHO2" s="109"/>
      <c r="IHP2" s="109"/>
      <c r="IHQ2" s="109"/>
      <c r="IHR2" s="109"/>
      <c r="IHS2" s="109"/>
      <c r="IHT2" s="109"/>
      <c r="IHU2" s="109"/>
      <c r="IHV2" s="109"/>
      <c r="IHW2" s="109"/>
      <c r="IHX2" s="109"/>
      <c r="IHY2" s="109"/>
      <c r="IHZ2" s="109"/>
      <c r="IIA2" s="109"/>
      <c r="IIB2" s="109"/>
      <c r="IIC2" s="109"/>
      <c r="IID2" s="109"/>
      <c r="IIE2" s="109"/>
      <c r="IIF2" s="109"/>
      <c r="IIG2" s="109"/>
      <c r="IIH2" s="109"/>
      <c r="III2" s="109"/>
      <c r="IIJ2" s="109"/>
      <c r="IIK2" s="109"/>
      <c r="IIL2" s="109"/>
      <c r="IIM2" s="109"/>
      <c r="IIN2" s="109"/>
      <c r="IIO2" s="109"/>
      <c r="IIP2" s="109"/>
      <c r="IIQ2" s="109"/>
      <c r="IIR2" s="109"/>
      <c r="IIS2" s="109"/>
      <c r="IIT2" s="109"/>
      <c r="IIU2" s="109"/>
      <c r="IIV2" s="109"/>
      <c r="IIW2" s="109"/>
      <c r="IIX2" s="109"/>
      <c r="IIY2" s="109"/>
      <c r="IIZ2" s="109"/>
      <c r="IJA2" s="109"/>
      <c r="IJB2" s="109"/>
      <c r="IJC2" s="109"/>
      <c r="IJD2" s="109"/>
      <c r="IJE2" s="109"/>
      <c r="IJF2" s="109"/>
      <c r="IJG2" s="109"/>
      <c r="IJH2" s="109"/>
      <c r="IJI2" s="109"/>
      <c r="IJJ2" s="109"/>
      <c r="IJK2" s="109"/>
      <c r="IJL2" s="109"/>
      <c r="IJM2" s="109"/>
      <c r="IJN2" s="109"/>
      <c r="IJO2" s="109"/>
      <c r="IJP2" s="109"/>
      <c r="IJQ2" s="109"/>
      <c r="IJR2" s="109"/>
      <c r="IJS2" s="109"/>
      <c r="IJT2" s="109"/>
      <c r="IJU2" s="109"/>
      <c r="IJV2" s="109"/>
      <c r="IJW2" s="109"/>
      <c r="IJX2" s="109"/>
      <c r="IJY2" s="109"/>
      <c r="IJZ2" s="109"/>
      <c r="IKA2" s="109"/>
      <c r="IKB2" s="109"/>
      <c r="IKC2" s="109"/>
      <c r="IKD2" s="109"/>
      <c r="IKE2" s="109"/>
      <c r="IKF2" s="109"/>
      <c r="IKG2" s="109"/>
      <c r="IKH2" s="109"/>
      <c r="IKI2" s="109"/>
      <c r="IKJ2" s="109"/>
      <c r="IKK2" s="109"/>
      <c r="IKL2" s="109"/>
      <c r="IKM2" s="109"/>
      <c r="IKN2" s="109"/>
      <c r="IKO2" s="109"/>
      <c r="IKP2" s="109"/>
      <c r="IKQ2" s="109"/>
      <c r="IKR2" s="109"/>
      <c r="IKS2" s="109"/>
      <c r="IKT2" s="109"/>
      <c r="IKU2" s="109"/>
      <c r="IKV2" s="109"/>
      <c r="IKW2" s="109"/>
      <c r="IKX2" s="109"/>
      <c r="IKY2" s="109"/>
      <c r="IKZ2" s="109"/>
      <c r="ILA2" s="109"/>
      <c r="ILB2" s="109"/>
      <c r="ILC2" s="109"/>
      <c r="ILD2" s="109"/>
      <c r="ILE2" s="109"/>
      <c r="ILF2" s="109"/>
      <c r="ILG2" s="109"/>
      <c r="ILH2" s="109"/>
      <c r="ILI2" s="109"/>
      <c r="ILJ2" s="109"/>
      <c r="ILK2" s="109"/>
      <c r="ILL2" s="109"/>
      <c r="ILM2" s="109"/>
      <c r="ILN2" s="109"/>
      <c r="ILO2" s="109"/>
      <c r="ILP2" s="109"/>
      <c r="ILQ2" s="109"/>
      <c r="ILR2" s="109"/>
      <c r="ILS2" s="109"/>
      <c r="ILT2" s="109"/>
      <c r="ILU2" s="109"/>
      <c r="ILV2" s="109"/>
      <c r="ILW2" s="109"/>
      <c r="ILX2" s="109"/>
      <c r="ILY2" s="109"/>
      <c r="ILZ2" s="109"/>
      <c r="IMA2" s="109"/>
      <c r="IMB2" s="109"/>
      <c r="IMC2" s="109"/>
      <c r="IMD2" s="109"/>
      <c r="IME2" s="109"/>
      <c r="IMF2" s="109"/>
      <c r="IMG2" s="109"/>
      <c r="IMH2" s="109"/>
      <c r="IMI2" s="109"/>
      <c r="IMJ2" s="109"/>
      <c r="IMK2" s="109"/>
      <c r="IML2" s="109"/>
      <c r="IMM2" s="109"/>
      <c r="IMN2" s="109"/>
      <c r="IMO2" s="109"/>
      <c r="IMP2" s="109"/>
      <c r="IMQ2" s="109"/>
      <c r="IMR2" s="109"/>
      <c r="IMS2" s="109"/>
      <c r="IMT2" s="109"/>
      <c r="IMU2" s="109"/>
      <c r="IMV2" s="109"/>
      <c r="IMW2" s="109"/>
      <c r="IMX2" s="109"/>
      <c r="IMY2" s="109"/>
      <c r="IMZ2" s="109"/>
      <c r="INA2" s="109"/>
      <c r="INB2" s="109"/>
      <c r="INC2" s="109"/>
      <c r="IND2" s="109"/>
      <c r="INE2" s="109"/>
      <c r="INF2" s="109"/>
      <c r="ING2" s="109"/>
      <c r="INH2" s="109"/>
      <c r="INI2" s="109"/>
      <c r="INJ2" s="109"/>
      <c r="INK2" s="109"/>
      <c r="INL2" s="109"/>
      <c r="INM2" s="109"/>
      <c r="INN2" s="109"/>
      <c r="INO2" s="109"/>
      <c r="INP2" s="109"/>
      <c r="INQ2" s="109"/>
      <c r="INR2" s="109"/>
      <c r="INS2" s="109"/>
      <c r="INT2" s="109"/>
      <c r="INU2" s="109"/>
      <c r="INV2" s="109"/>
      <c r="INW2" s="109"/>
      <c r="INX2" s="109"/>
      <c r="INY2" s="109"/>
      <c r="INZ2" s="109"/>
      <c r="IOA2" s="109"/>
      <c r="IOB2" s="109"/>
      <c r="IOC2" s="109"/>
      <c r="IOD2" s="109"/>
      <c r="IOE2" s="109"/>
      <c r="IOF2" s="109"/>
      <c r="IOG2" s="109"/>
      <c r="IOH2" s="109"/>
      <c r="IOI2" s="109"/>
      <c r="IOJ2" s="109"/>
      <c r="IOK2" s="109"/>
      <c r="IOL2" s="109"/>
      <c r="IOM2" s="109"/>
      <c r="ION2" s="109"/>
      <c r="IOO2" s="109"/>
      <c r="IOP2" s="109"/>
      <c r="IOQ2" s="109"/>
      <c r="IOR2" s="109"/>
      <c r="IOS2" s="109"/>
      <c r="IOT2" s="109"/>
      <c r="IOU2" s="109"/>
      <c r="IOV2" s="109"/>
      <c r="IOW2" s="109"/>
      <c r="IOX2" s="109"/>
      <c r="IOY2" s="109"/>
      <c r="IOZ2" s="109"/>
      <c r="IPA2" s="109"/>
      <c r="IPB2" s="109"/>
      <c r="IPC2" s="109"/>
      <c r="IPD2" s="109"/>
      <c r="IPE2" s="109"/>
      <c r="IPF2" s="109"/>
      <c r="IPG2" s="109"/>
      <c r="IPH2" s="109"/>
      <c r="IPI2" s="109"/>
      <c r="IPJ2" s="109"/>
      <c r="IPK2" s="109"/>
      <c r="IPL2" s="109"/>
      <c r="IPM2" s="109"/>
      <c r="IPN2" s="109"/>
      <c r="IPO2" s="109"/>
      <c r="IPP2" s="109"/>
      <c r="IPQ2" s="109"/>
      <c r="IPR2" s="109"/>
      <c r="IPS2" s="109"/>
      <c r="IPT2" s="109"/>
      <c r="IPU2" s="109"/>
      <c r="IPV2" s="109"/>
      <c r="IPW2" s="109"/>
      <c r="IPX2" s="109"/>
      <c r="IPY2" s="109"/>
      <c r="IPZ2" s="109"/>
      <c r="IQA2" s="109"/>
      <c r="IQB2" s="109"/>
      <c r="IQC2" s="109"/>
      <c r="IQD2" s="109"/>
      <c r="IQE2" s="109"/>
      <c r="IQF2" s="109"/>
      <c r="IQG2" s="109"/>
      <c r="IQH2" s="109"/>
      <c r="IQI2" s="109"/>
      <c r="IQJ2" s="109"/>
      <c r="IQK2" s="109"/>
      <c r="IQL2" s="109"/>
      <c r="IQM2" s="109"/>
      <c r="IQN2" s="109"/>
      <c r="IQO2" s="109"/>
      <c r="IQP2" s="109"/>
      <c r="IQQ2" s="109"/>
      <c r="IQR2" s="109"/>
      <c r="IQS2" s="109"/>
      <c r="IQT2" s="109"/>
      <c r="IQU2" s="109"/>
      <c r="IQV2" s="109"/>
      <c r="IQW2" s="109"/>
      <c r="IQX2" s="109"/>
      <c r="IQY2" s="109"/>
      <c r="IQZ2" s="109"/>
      <c r="IRA2" s="109"/>
      <c r="IRB2" s="109"/>
      <c r="IRC2" s="109"/>
      <c r="IRD2" s="109"/>
      <c r="IRE2" s="109"/>
      <c r="IRF2" s="109"/>
      <c r="IRG2" s="109"/>
      <c r="IRH2" s="109"/>
      <c r="IRI2" s="109"/>
      <c r="IRJ2" s="109"/>
      <c r="IRK2" s="109"/>
      <c r="IRL2" s="109"/>
      <c r="IRM2" s="109"/>
      <c r="IRN2" s="109"/>
      <c r="IRO2" s="109"/>
      <c r="IRP2" s="109"/>
      <c r="IRQ2" s="109"/>
      <c r="IRR2" s="109"/>
      <c r="IRS2" s="109"/>
      <c r="IRT2" s="109"/>
      <c r="IRU2" s="109"/>
      <c r="IRV2" s="109"/>
      <c r="IRW2" s="109"/>
      <c r="IRX2" s="109"/>
      <c r="IRY2" s="109"/>
      <c r="IRZ2" s="109"/>
      <c r="ISA2" s="109"/>
      <c r="ISB2" s="109"/>
      <c r="ISC2" s="109"/>
      <c r="ISD2" s="109"/>
      <c r="ISE2" s="109"/>
      <c r="ISF2" s="109"/>
      <c r="ISG2" s="109"/>
      <c r="ISH2" s="109"/>
      <c r="ISI2" s="109"/>
      <c r="ISJ2" s="109"/>
      <c r="ISK2" s="109"/>
      <c r="ISL2" s="109"/>
      <c r="ISM2" s="109"/>
      <c r="ISN2" s="109"/>
      <c r="ISO2" s="109"/>
      <c r="ISP2" s="109"/>
      <c r="ISQ2" s="109"/>
      <c r="ISR2" s="109"/>
      <c r="ISS2" s="109"/>
      <c r="IST2" s="109"/>
      <c r="ISU2" s="109"/>
      <c r="ISV2" s="109"/>
      <c r="ISW2" s="109"/>
      <c r="ISX2" s="109"/>
      <c r="ISY2" s="109"/>
      <c r="ISZ2" s="109"/>
      <c r="ITA2" s="109"/>
      <c r="ITB2" s="109"/>
      <c r="ITC2" s="109"/>
      <c r="ITD2" s="109"/>
      <c r="ITE2" s="109"/>
      <c r="ITF2" s="109"/>
      <c r="ITG2" s="109"/>
      <c r="ITH2" s="109"/>
      <c r="ITI2" s="109"/>
      <c r="ITJ2" s="109"/>
      <c r="ITK2" s="109"/>
      <c r="ITL2" s="109"/>
      <c r="ITM2" s="109"/>
      <c r="ITN2" s="109"/>
      <c r="ITO2" s="109"/>
      <c r="ITP2" s="109"/>
      <c r="ITQ2" s="109"/>
      <c r="ITR2" s="109"/>
      <c r="ITS2" s="109"/>
      <c r="ITT2" s="109"/>
      <c r="ITU2" s="109"/>
      <c r="ITV2" s="109"/>
      <c r="ITW2" s="109"/>
      <c r="ITX2" s="109"/>
      <c r="ITY2" s="109"/>
      <c r="ITZ2" s="109"/>
      <c r="IUA2" s="109"/>
      <c r="IUB2" s="109"/>
      <c r="IUC2" s="109"/>
      <c r="IUD2" s="109"/>
      <c r="IUE2" s="109"/>
      <c r="IUF2" s="109"/>
      <c r="IUG2" s="109"/>
      <c r="IUH2" s="109"/>
      <c r="IUI2" s="109"/>
      <c r="IUJ2" s="109"/>
      <c r="IUK2" s="109"/>
      <c r="IUL2" s="109"/>
      <c r="IUM2" s="109"/>
      <c r="IUN2" s="109"/>
      <c r="IUO2" s="109"/>
      <c r="IUP2" s="109"/>
      <c r="IUQ2" s="109"/>
      <c r="IUR2" s="109"/>
      <c r="IUS2" s="109"/>
      <c r="IUT2" s="109"/>
      <c r="IUU2" s="109"/>
      <c r="IUV2" s="109"/>
      <c r="IUW2" s="109"/>
      <c r="IUX2" s="109"/>
      <c r="IUY2" s="109"/>
      <c r="IUZ2" s="109"/>
      <c r="IVA2" s="109"/>
      <c r="IVB2" s="109"/>
      <c r="IVC2" s="109"/>
      <c r="IVD2" s="109"/>
      <c r="IVE2" s="109"/>
      <c r="IVF2" s="109"/>
      <c r="IVG2" s="109"/>
      <c r="IVH2" s="109"/>
      <c r="IVI2" s="109"/>
      <c r="IVJ2" s="109"/>
      <c r="IVK2" s="109"/>
      <c r="IVL2" s="109"/>
      <c r="IVM2" s="109"/>
      <c r="IVN2" s="109"/>
      <c r="IVO2" s="109"/>
      <c r="IVP2" s="109"/>
      <c r="IVQ2" s="109"/>
      <c r="IVR2" s="109"/>
      <c r="IVS2" s="109"/>
      <c r="IVT2" s="109"/>
      <c r="IVU2" s="109"/>
      <c r="IVV2" s="109"/>
      <c r="IVW2" s="109"/>
      <c r="IVX2" s="109"/>
      <c r="IVY2" s="109"/>
      <c r="IVZ2" s="109"/>
      <c r="IWA2" s="109"/>
      <c r="IWB2" s="109"/>
      <c r="IWC2" s="109"/>
      <c r="IWD2" s="109"/>
      <c r="IWE2" s="109"/>
      <c r="IWF2" s="109"/>
      <c r="IWG2" s="109"/>
      <c r="IWH2" s="109"/>
      <c r="IWI2" s="109"/>
      <c r="IWJ2" s="109"/>
      <c r="IWK2" s="109"/>
      <c r="IWL2" s="109"/>
      <c r="IWM2" s="109"/>
      <c r="IWN2" s="109"/>
      <c r="IWO2" s="109"/>
      <c r="IWP2" s="109"/>
      <c r="IWQ2" s="109"/>
      <c r="IWR2" s="109"/>
      <c r="IWS2" s="109"/>
      <c r="IWT2" s="109"/>
      <c r="IWU2" s="109"/>
      <c r="IWV2" s="109"/>
      <c r="IWW2" s="109"/>
      <c r="IWX2" s="109"/>
      <c r="IWY2" s="109"/>
      <c r="IWZ2" s="109"/>
      <c r="IXA2" s="109"/>
      <c r="IXB2" s="109"/>
      <c r="IXC2" s="109"/>
      <c r="IXD2" s="109"/>
      <c r="IXE2" s="109"/>
      <c r="IXF2" s="109"/>
      <c r="IXG2" s="109"/>
      <c r="IXH2" s="109"/>
      <c r="IXI2" s="109"/>
      <c r="IXJ2" s="109"/>
      <c r="IXK2" s="109"/>
      <c r="IXL2" s="109"/>
      <c r="IXM2" s="109"/>
      <c r="IXN2" s="109"/>
      <c r="IXO2" s="109"/>
      <c r="IXP2" s="109"/>
      <c r="IXQ2" s="109"/>
      <c r="IXR2" s="109"/>
      <c r="IXS2" s="109"/>
      <c r="IXT2" s="109"/>
      <c r="IXU2" s="109"/>
      <c r="IXV2" s="109"/>
      <c r="IXW2" s="109"/>
      <c r="IXX2" s="109"/>
      <c r="IXY2" s="109"/>
      <c r="IXZ2" s="109"/>
      <c r="IYA2" s="109"/>
      <c r="IYB2" s="109"/>
      <c r="IYC2" s="109"/>
      <c r="IYD2" s="109"/>
      <c r="IYE2" s="109"/>
      <c r="IYF2" s="109"/>
      <c r="IYG2" s="109"/>
      <c r="IYH2" s="109"/>
      <c r="IYI2" s="109"/>
      <c r="IYJ2" s="109"/>
      <c r="IYK2" s="109"/>
      <c r="IYL2" s="109"/>
      <c r="IYM2" s="109"/>
      <c r="IYN2" s="109"/>
      <c r="IYO2" s="109"/>
      <c r="IYP2" s="109"/>
      <c r="IYQ2" s="109"/>
      <c r="IYR2" s="109"/>
      <c r="IYS2" s="109"/>
      <c r="IYT2" s="109"/>
      <c r="IYU2" s="109"/>
      <c r="IYV2" s="109"/>
      <c r="IYW2" s="109"/>
      <c r="IYX2" s="109"/>
      <c r="IYY2" s="109"/>
      <c r="IYZ2" s="109"/>
      <c r="IZA2" s="109"/>
      <c r="IZB2" s="109"/>
      <c r="IZC2" s="109"/>
      <c r="IZD2" s="109"/>
      <c r="IZE2" s="109"/>
      <c r="IZF2" s="109"/>
      <c r="IZG2" s="109"/>
      <c r="IZH2" s="109"/>
      <c r="IZI2" s="109"/>
      <c r="IZJ2" s="109"/>
      <c r="IZK2" s="109"/>
      <c r="IZL2" s="109"/>
      <c r="IZM2" s="109"/>
      <c r="IZN2" s="109"/>
      <c r="IZO2" s="109"/>
      <c r="IZP2" s="109"/>
      <c r="IZQ2" s="109"/>
      <c r="IZR2" s="109"/>
      <c r="IZS2" s="109"/>
      <c r="IZT2" s="109"/>
      <c r="IZU2" s="109"/>
      <c r="IZV2" s="109"/>
      <c r="IZW2" s="109"/>
      <c r="IZX2" s="109"/>
      <c r="IZY2" s="109"/>
      <c r="IZZ2" s="109"/>
      <c r="JAA2" s="109"/>
      <c r="JAB2" s="109"/>
      <c r="JAC2" s="109"/>
      <c r="JAD2" s="109"/>
      <c r="JAE2" s="109"/>
      <c r="JAF2" s="109"/>
      <c r="JAG2" s="109"/>
      <c r="JAH2" s="109"/>
      <c r="JAI2" s="109"/>
      <c r="JAJ2" s="109"/>
      <c r="JAK2" s="109"/>
      <c r="JAL2" s="109"/>
      <c r="JAM2" s="109"/>
      <c r="JAN2" s="109"/>
      <c r="JAO2" s="109"/>
      <c r="JAP2" s="109"/>
      <c r="JAQ2" s="109"/>
      <c r="JAR2" s="109"/>
      <c r="JAS2" s="109"/>
      <c r="JAT2" s="109"/>
      <c r="JAU2" s="109"/>
      <c r="JAV2" s="109"/>
      <c r="JAW2" s="109"/>
      <c r="JAX2" s="109"/>
      <c r="JAY2" s="109"/>
      <c r="JAZ2" s="109"/>
      <c r="JBA2" s="109"/>
      <c r="JBB2" s="109"/>
      <c r="JBC2" s="109"/>
      <c r="JBD2" s="109"/>
      <c r="JBE2" s="109"/>
      <c r="JBF2" s="109"/>
      <c r="JBG2" s="109"/>
      <c r="JBH2" s="109"/>
      <c r="JBI2" s="109"/>
      <c r="JBJ2" s="109"/>
      <c r="JBK2" s="109"/>
      <c r="JBL2" s="109"/>
      <c r="JBM2" s="109"/>
      <c r="JBN2" s="109"/>
      <c r="JBO2" s="109"/>
      <c r="JBP2" s="109"/>
      <c r="JBQ2" s="109"/>
      <c r="JBR2" s="109"/>
      <c r="JBS2" s="109"/>
      <c r="JBT2" s="109"/>
      <c r="JBU2" s="109"/>
      <c r="JBV2" s="109"/>
      <c r="JBW2" s="109"/>
      <c r="JBX2" s="109"/>
      <c r="JBY2" s="109"/>
      <c r="JBZ2" s="109"/>
      <c r="JCA2" s="109"/>
      <c r="JCB2" s="109"/>
      <c r="JCC2" s="109"/>
      <c r="JCD2" s="109"/>
      <c r="JCE2" s="109"/>
      <c r="JCF2" s="109"/>
      <c r="JCG2" s="109"/>
      <c r="JCH2" s="109"/>
      <c r="JCI2" s="109"/>
      <c r="JCJ2" s="109"/>
      <c r="JCK2" s="109"/>
      <c r="JCL2" s="109"/>
      <c r="JCM2" s="109"/>
      <c r="JCN2" s="109"/>
      <c r="JCO2" s="109"/>
      <c r="JCP2" s="109"/>
      <c r="JCQ2" s="109"/>
      <c r="JCR2" s="109"/>
      <c r="JCS2" s="109"/>
      <c r="JCT2" s="109"/>
      <c r="JCU2" s="109"/>
      <c r="JCV2" s="109"/>
      <c r="JCW2" s="109"/>
      <c r="JCX2" s="109"/>
      <c r="JCY2" s="109"/>
      <c r="JCZ2" s="109"/>
      <c r="JDA2" s="109"/>
      <c r="JDB2" s="109"/>
      <c r="JDC2" s="109"/>
      <c r="JDD2" s="109"/>
      <c r="JDE2" s="109"/>
      <c r="JDF2" s="109"/>
      <c r="JDG2" s="109"/>
      <c r="JDH2" s="109"/>
      <c r="JDI2" s="109"/>
      <c r="JDJ2" s="109"/>
      <c r="JDK2" s="109"/>
      <c r="JDL2" s="109"/>
      <c r="JDM2" s="109"/>
      <c r="JDN2" s="109"/>
      <c r="JDO2" s="109"/>
      <c r="JDP2" s="109"/>
      <c r="JDQ2" s="109"/>
      <c r="JDR2" s="109"/>
      <c r="JDS2" s="109"/>
      <c r="JDT2" s="109"/>
      <c r="JDU2" s="109"/>
      <c r="JDV2" s="109"/>
      <c r="JDW2" s="109"/>
      <c r="JDX2" s="109"/>
      <c r="JDY2" s="109"/>
      <c r="JDZ2" s="109"/>
      <c r="JEA2" s="109"/>
      <c r="JEB2" s="109"/>
      <c r="JEC2" s="109"/>
      <c r="JED2" s="109"/>
      <c r="JEE2" s="109"/>
      <c r="JEF2" s="109"/>
      <c r="JEG2" s="109"/>
      <c r="JEH2" s="109"/>
      <c r="JEI2" s="109"/>
      <c r="JEJ2" s="109"/>
      <c r="JEK2" s="109"/>
      <c r="JEL2" s="109"/>
      <c r="JEM2" s="109"/>
      <c r="JEN2" s="109"/>
      <c r="JEO2" s="109"/>
      <c r="JEP2" s="109"/>
      <c r="JEQ2" s="109"/>
      <c r="JER2" s="109"/>
      <c r="JES2" s="109"/>
      <c r="JET2" s="109"/>
      <c r="JEU2" s="109"/>
      <c r="JEV2" s="109"/>
      <c r="JEW2" s="109"/>
      <c r="JEX2" s="109"/>
      <c r="JEY2" s="109"/>
      <c r="JEZ2" s="109"/>
      <c r="JFA2" s="109"/>
      <c r="JFB2" s="109"/>
      <c r="JFC2" s="109"/>
      <c r="JFD2" s="109"/>
      <c r="JFE2" s="109"/>
      <c r="JFF2" s="109"/>
      <c r="JFG2" s="109"/>
      <c r="JFH2" s="109"/>
      <c r="JFI2" s="109"/>
      <c r="JFJ2" s="109"/>
      <c r="JFK2" s="109"/>
      <c r="JFL2" s="109"/>
      <c r="JFM2" s="109"/>
      <c r="JFN2" s="109"/>
      <c r="JFO2" s="109"/>
      <c r="JFP2" s="109"/>
      <c r="JFQ2" s="109"/>
      <c r="JFR2" s="109"/>
      <c r="JFS2" s="109"/>
      <c r="JFT2" s="109"/>
      <c r="JFU2" s="109"/>
      <c r="JFV2" s="109"/>
      <c r="JFW2" s="109"/>
      <c r="JFX2" s="109"/>
      <c r="JFY2" s="109"/>
      <c r="JFZ2" s="109"/>
      <c r="JGA2" s="109"/>
      <c r="JGB2" s="109"/>
      <c r="JGC2" s="109"/>
      <c r="JGD2" s="109"/>
      <c r="JGE2" s="109"/>
      <c r="JGF2" s="109"/>
      <c r="JGG2" s="109"/>
      <c r="JGH2" s="109"/>
      <c r="JGI2" s="109"/>
      <c r="JGJ2" s="109"/>
      <c r="JGK2" s="109"/>
      <c r="JGL2" s="109"/>
      <c r="JGM2" s="109"/>
      <c r="JGN2" s="109"/>
      <c r="JGO2" s="109"/>
      <c r="JGP2" s="109"/>
      <c r="JGQ2" s="109"/>
      <c r="JGR2" s="109"/>
      <c r="JGS2" s="109"/>
      <c r="JGT2" s="109"/>
      <c r="JGU2" s="109"/>
      <c r="JGV2" s="109"/>
      <c r="JGW2" s="109"/>
      <c r="JGX2" s="109"/>
      <c r="JGY2" s="109"/>
      <c r="JGZ2" s="109"/>
      <c r="JHA2" s="109"/>
      <c r="JHB2" s="109"/>
      <c r="JHC2" s="109"/>
      <c r="JHD2" s="109"/>
      <c r="JHE2" s="109"/>
      <c r="JHF2" s="109"/>
      <c r="JHG2" s="109"/>
      <c r="JHH2" s="109"/>
      <c r="JHI2" s="109"/>
      <c r="JHJ2" s="109"/>
      <c r="JHK2" s="109"/>
      <c r="JHL2" s="109"/>
      <c r="JHM2" s="109"/>
      <c r="JHN2" s="109"/>
      <c r="JHO2" s="109"/>
      <c r="JHP2" s="109"/>
      <c r="JHQ2" s="109"/>
      <c r="JHR2" s="109"/>
      <c r="JHS2" s="109"/>
      <c r="JHT2" s="109"/>
      <c r="JHU2" s="109"/>
      <c r="JHV2" s="109"/>
      <c r="JHW2" s="109"/>
      <c r="JHX2" s="109"/>
      <c r="JHY2" s="109"/>
      <c r="JHZ2" s="109"/>
      <c r="JIA2" s="109"/>
      <c r="JIB2" s="109"/>
      <c r="JIC2" s="109"/>
      <c r="JID2" s="109"/>
      <c r="JIE2" s="109"/>
      <c r="JIF2" s="109"/>
      <c r="JIG2" s="109"/>
      <c r="JIH2" s="109"/>
      <c r="JII2" s="109"/>
      <c r="JIJ2" s="109"/>
      <c r="JIK2" s="109"/>
      <c r="JIL2" s="109"/>
      <c r="JIM2" s="109"/>
      <c r="JIN2" s="109"/>
      <c r="JIO2" s="109"/>
      <c r="JIP2" s="109"/>
      <c r="JIQ2" s="109"/>
      <c r="JIR2" s="109"/>
      <c r="JIS2" s="109"/>
      <c r="JIT2" s="109"/>
      <c r="JIU2" s="109"/>
      <c r="JIV2" s="109"/>
      <c r="JIW2" s="109"/>
      <c r="JIX2" s="109"/>
      <c r="JIY2" s="109"/>
      <c r="JIZ2" s="109"/>
      <c r="JJA2" s="109"/>
      <c r="JJB2" s="109"/>
      <c r="JJC2" s="109"/>
      <c r="JJD2" s="109"/>
      <c r="JJE2" s="109"/>
      <c r="JJF2" s="109"/>
      <c r="JJG2" s="109"/>
      <c r="JJH2" s="109"/>
      <c r="JJI2" s="109"/>
      <c r="JJJ2" s="109"/>
      <c r="JJK2" s="109"/>
      <c r="JJL2" s="109"/>
      <c r="JJM2" s="109"/>
      <c r="JJN2" s="109"/>
      <c r="JJO2" s="109"/>
      <c r="JJP2" s="109"/>
      <c r="JJQ2" s="109"/>
      <c r="JJR2" s="109"/>
      <c r="JJS2" s="109"/>
      <c r="JJT2" s="109"/>
      <c r="JJU2" s="109"/>
      <c r="JJV2" s="109"/>
      <c r="JJW2" s="109"/>
      <c r="JJX2" s="109"/>
      <c r="JJY2" s="109"/>
      <c r="JJZ2" s="109"/>
      <c r="JKA2" s="109"/>
      <c r="JKB2" s="109"/>
      <c r="JKC2" s="109"/>
      <c r="JKD2" s="109"/>
      <c r="JKE2" s="109"/>
      <c r="JKF2" s="109"/>
      <c r="JKG2" s="109"/>
      <c r="JKH2" s="109"/>
      <c r="JKI2" s="109"/>
      <c r="JKJ2" s="109"/>
      <c r="JKK2" s="109"/>
      <c r="JKL2" s="109"/>
      <c r="JKM2" s="109"/>
      <c r="JKN2" s="109"/>
      <c r="JKO2" s="109"/>
      <c r="JKP2" s="109"/>
      <c r="JKQ2" s="109"/>
      <c r="JKR2" s="109"/>
      <c r="JKS2" s="109"/>
      <c r="JKT2" s="109"/>
      <c r="JKU2" s="109"/>
      <c r="JKV2" s="109"/>
      <c r="JKW2" s="109"/>
      <c r="JKX2" s="109"/>
      <c r="JKY2" s="109"/>
      <c r="JKZ2" s="109"/>
      <c r="JLA2" s="109"/>
      <c r="JLB2" s="109"/>
      <c r="JLC2" s="109"/>
      <c r="JLD2" s="109"/>
      <c r="JLE2" s="109"/>
      <c r="JLF2" s="109"/>
      <c r="JLG2" s="109"/>
      <c r="JLH2" s="109"/>
      <c r="JLI2" s="109"/>
      <c r="JLJ2" s="109"/>
      <c r="JLK2" s="109"/>
      <c r="JLL2" s="109"/>
      <c r="JLM2" s="109"/>
      <c r="JLN2" s="109"/>
      <c r="JLO2" s="109"/>
      <c r="JLP2" s="109"/>
      <c r="JLQ2" s="109"/>
      <c r="JLR2" s="109"/>
      <c r="JLS2" s="109"/>
      <c r="JLT2" s="109"/>
      <c r="JLU2" s="109"/>
      <c r="JLV2" s="109"/>
      <c r="JLW2" s="109"/>
      <c r="JLX2" s="109"/>
      <c r="JLY2" s="109"/>
      <c r="JLZ2" s="109"/>
      <c r="JMA2" s="109"/>
      <c r="JMB2" s="109"/>
      <c r="JMC2" s="109"/>
      <c r="JMD2" s="109"/>
      <c r="JME2" s="109"/>
      <c r="JMF2" s="109"/>
      <c r="JMG2" s="109"/>
      <c r="JMH2" s="109"/>
      <c r="JMI2" s="109"/>
      <c r="JMJ2" s="109"/>
      <c r="JMK2" s="109"/>
      <c r="JML2" s="109"/>
      <c r="JMM2" s="109"/>
      <c r="JMN2" s="109"/>
      <c r="JMO2" s="109"/>
      <c r="JMP2" s="109"/>
      <c r="JMQ2" s="109"/>
      <c r="JMR2" s="109"/>
      <c r="JMS2" s="109"/>
      <c r="JMT2" s="109"/>
      <c r="JMU2" s="109"/>
      <c r="JMV2" s="109"/>
      <c r="JMW2" s="109"/>
      <c r="JMX2" s="109"/>
      <c r="JMY2" s="109"/>
      <c r="JMZ2" s="109"/>
      <c r="JNA2" s="109"/>
      <c r="JNB2" s="109"/>
      <c r="JNC2" s="109"/>
      <c r="JND2" s="109"/>
      <c r="JNE2" s="109"/>
      <c r="JNF2" s="109"/>
      <c r="JNG2" s="109"/>
      <c r="JNH2" s="109"/>
      <c r="JNI2" s="109"/>
      <c r="JNJ2" s="109"/>
      <c r="JNK2" s="109"/>
      <c r="JNL2" s="109"/>
      <c r="JNM2" s="109"/>
      <c r="JNN2" s="109"/>
      <c r="JNO2" s="109"/>
      <c r="JNP2" s="109"/>
      <c r="JNQ2" s="109"/>
      <c r="JNR2" s="109"/>
      <c r="JNS2" s="109"/>
      <c r="JNT2" s="109"/>
      <c r="JNU2" s="109"/>
      <c r="JNV2" s="109"/>
      <c r="JNW2" s="109"/>
      <c r="JNX2" s="109"/>
      <c r="JNY2" s="109"/>
      <c r="JNZ2" s="109"/>
      <c r="JOA2" s="109"/>
      <c r="JOB2" s="109"/>
      <c r="JOC2" s="109"/>
      <c r="JOD2" s="109"/>
      <c r="JOE2" s="109"/>
      <c r="JOF2" s="109"/>
      <c r="JOG2" s="109"/>
      <c r="JOH2" s="109"/>
      <c r="JOI2" s="109"/>
      <c r="JOJ2" s="109"/>
      <c r="JOK2" s="109"/>
      <c r="JOL2" s="109"/>
      <c r="JOM2" s="109"/>
      <c r="JON2" s="109"/>
      <c r="JOO2" s="109"/>
      <c r="JOP2" s="109"/>
      <c r="JOQ2" s="109"/>
      <c r="JOR2" s="109"/>
      <c r="JOS2" s="109"/>
      <c r="JOT2" s="109"/>
      <c r="JOU2" s="109"/>
      <c r="JOV2" s="109"/>
      <c r="JOW2" s="109"/>
      <c r="JOX2" s="109"/>
      <c r="JOY2" s="109"/>
      <c r="JOZ2" s="109"/>
      <c r="JPA2" s="109"/>
      <c r="JPB2" s="109"/>
      <c r="JPC2" s="109"/>
      <c r="JPD2" s="109"/>
      <c r="JPE2" s="109"/>
      <c r="JPF2" s="109"/>
      <c r="JPG2" s="109"/>
      <c r="JPH2" s="109"/>
      <c r="JPI2" s="109"/>
      <c r="JPJ2" s="109"/>
      <c r="JPK2" s="109"/>
      <c r="JPL2" s="109"/>
      <c r="JPM2" s="109"/>
      <c r="JPN2" s="109"/>
      <c r="JPO2" s="109"/>
      <c r="JPP2" s="109"/>
      <c r="JPQ2" s="109"/>
      <c r="JPR2" s="109"/>
      <c r="JPS2" s="109"/>
      <c r="JPT2" s="109"/>
      <c r="JPU2" s="109"/>
      <c r="JPV2" s="109"/>
      <c r="JPW2" s="109"/>
      <c r="JPX2" s="109"/>
      <c r="JPY2" s="109"/>
      <c r="JPZ2" s="109"/>
      <c r="JQA2" s="109"/>
      <c r="JQB2" s="109"/>
      <c r="JQC2" s="109"/>
      <c r="JQD2" s="109"/>
      <c r="JQE2" s="109"/>
      <c r="JQF2" s="109"/>
      <c r="JQG2" s="109"/>
      <c r="JQH2" s="109"/>
      <c r="JQI2" s="109"/>
      <c r="JQJ2" s="109"/>
      <c r="JQK2" s="109"/>
      <c r="JQL2" s="109"/>
      <c r="JQM2" s="109"/>
      <c r="JQN2" s="109"/>
      <c r="JQO2" s="109"/>
      <c r="JQP2" s="109"/>
      <c r="JQQ2" s="109"/>
      <c r="JQR2" s="109"/>
      <c r="JQS2" s="109"/>
      <c r="JQT2" s="109"/>
      <c r="JQU2" s="109"/>
      <c r="JQV2" s="109"/>
      <c r="JQW2" s="109"/>
      <c r="JQX2" s="109"/>
      <c r="JQY2" s="109"/>
      <c r="JQZ2" s="109"/>
      <c r="JRA2" s="109"/>
      <c r="JRB2" s="109"/>
      <c r="JRC2" s="109"/>
      <c r="JRD2" s="109"/>
      <c r="JRE2" s="109"/>
      <c r="JRF2" s="109"/>
      <c r="JRG2" s="109"/>
      <c r="JRH2" s="109"/>
      <c r="JRI2" s="109"/>
      <c r="JRJ2" s="109"/>
      <c r="JRK2" s="109"/>
      <c r="JRL2" s="109"/>
      <c r="JRM2" s="109"/>
      <c r="JRN2" s="109"/>
      <c r="JRO2" s="109"/>
      <c r="JRP2" s="109"/>
      <c r="JRQ2" s="109"/>
      <c r="JRR2" s="109"/>
      <c r="JRS2" s="109"/>
      <c r="JRT2" s="109"/>
      <c r="JRU2" s="109"/>
      <c r="JRV2" s="109"/>
      <c r="JRW2" s="109"/>
      <c r="JRX2" s="109"/>
      <c r="JRY2" s="109"/>
      <c r="JRZ2" s="109"/>
      <c r="JSA2" s="109"/>
      <c r="JSB2" s="109"/>
      <c r="JSC2" s="109"/>
      <c r="JSD2" s="109"/>
      <c r="JSE2" s="109"/>
      <c r="JSF2" s="109"/>
      <c r="JSG2" s="109"/>
      <c r="JSH2" s="109"/>
      <c r="JSI2" s="109"/>
      <c r="JSJ2" s="109"/>
      <c r="JSK2" s="109"/>
      <c r="JSL2" s="109"/>
      <c r="JSM2" s="109"/>
      <c r="JSN2" s="109"/>
      <c r="JSO2" s="109"/>
      <c r="JSP2" s="109"/>
      <c r="JSQ2" s="109"/>
      <c r="JSR2" s="109"/>
      <c r="JSS2" s="109"/>
      <c r="JST2" s="109"/>
      <c r="JSU2" s="109"/>
      <c r="JSV2" s="109"/>
      <c r="JSW2" s="109"/>
      <c r="JSX2" s="109"/>
      <c r="JSY2" s="109"/>
      <c r="JSZ2" s="109"/>
      <c r="JTA2" s="109"/>
      <c r="JTB2" s="109"/>
      <c r="JTC2" s="109"/>
      <c r="JTD2" s="109"/>
      <c r="JTE2" s="109"/>
      <c r="JTF2" s="109"/>
      <c r="JTG2" s="109"/>
      <c r="JTH2" s="109"/>
      <c r="JTI2" s="109"/>
      <c r="JTJ2" s="109"/>
      <c r="JTK2" s="109"/>
      <c r="JTL2" s="109"/>
      <c r="JTM2" s="109"/>
      <c r="JTN2" s="109"/>
      <c r="JTO2" s="109"/>
      <c r="JTP2" s="109"/>
      <c r="JTQ2" s="109"/>
      <c r="JTR2" s="109"/>
      <c r="JTS2" s="109"/>
      <c r="JTT2" s="109"/>
      <c r="JTU2" s="109"/>
      <c r="JTV2" s="109"/>
      <c r="JTW2" s="109"/>
      <c r="JTX2" s="109"/>
      <c r="JTY2" s="109"/>
      <c r="JTZ2" s="109"/>
      <c r="JUA2" s="109"/>
      <c r="JUB2" s="109"/>
      <c r="JUC2" s="109"/>
      <c r="JUD2" s="109"/>
      <c r="JUE2" s="109"/>
      <c r="JUF2" s="109"/>
      <c r="JUG2" s="109"/>
      <c r="JUH2" s="109"/>
      <c r="JUI2" s="109"/>
      <c r="JUJ2" s="109"/>
      <c r="JUK2" s="109"/>
      <c r="JUL2" s="109"/>
      <c r="JUM2" s="109"/>
      <c r="JUN2" s="109"/>
      <c r="JUO2" s="109"/>
      <c r="JUP2" s="109"/>
      <c r="JUQ2" s="109"/>
      <c r="JUR2" s="109"/>
      <c r="JUS2" s="109"/>
      <c r="JUT2" s="109"/>
      <c r="JUU2" s="109"/>
      <c r="JUV2" s="109"/>
      <c r="JUW2" s="109"/>
      <c r="JUX2" s="109"/>
      <c r="JUY2" s="109"/>
      <c r="JUZ2" s="109"/>
      <c r="JVA2" s="109"/>
      <c r="JVB2" s="109"/>
      <c r="JVC2" s="109"/>
      <c r="JVD2" s="109"/>
      <c r="JVE2" s="109"/>
      <c r="JVF2" s="109"/>
      <c r="JVG2" s="109"/>
      <c r="JVH2" s="109"/>
      <c r="JVI2" s="109"/>
      <c r="JVJ2" s="109"/>
      <c r="JVK2" s="109"/>
      <c r="JVL2" s="109"/>
      <c r="JVM2" s="109"/>
      <c r="JVN2" s="109"/>
      <c r="JVO2" s="109"/>
      <c r="JVP2" s="109"/>
      <c r="JVQ2" s="109"/>
      <c r="JVR2" s="109"/>
      <c r="JVS2" s="109"/>
      <c r="JVT2" s="109"/>
      <c r="JVU2" s="109"/>
      <c r="JVV2" s="109"/>
      <c r="JVW2" s="109"/>
      <c r="JVX2" s="109"/>
      <c r="JVY2" s="109"/>
      <c r="JVZ2" s="109"/>
      <c r="JWA2" s="109"/>
      <c r="JWB2" s="109"/>
      <c r="JWC2" s="109"/>
      <c r="JWD2" s="109"/>
      <c r="JWE2" s="109"/>
      <c r="JWF2" s="109"/>
      <c r="JWG2" s="109"/>
      <c r="JWH2" s="109"/>
      <c r="JWI2" s="109"/>
      <c r="JWJ2" s="109"/>
      <c r="JWK2" s="109"/>
      <c r="JWL2" s="109"/>
      <c r="JWM2" s="109"/>
      <c r="JWN2" s="109"/>
      <c r="JWO2" s="109"/>
      <c r="JWP2" s="109"/>
      <c r="JWQ2" s="109"/>
      <c r="JWR2" s="109"/>
      <c r="JWS2" s="109"/>
      <c r="JWT2" s="109"/>
      <c r="JWU2" s="109"/>
      <c r="JWV2" s="109"/>
      <c r="JWW2" s="109"/>
      <c r="JWX2" s="109"/>
      <c r="JWY2" s="109"/>
      <c r="JWZ2" s="109"/>
      <c r="JXA2" s="109"/>
      <c r="JXB2" s="109"/>
      <c r="JXC2" s="109"/>
      <c r="JXD2" s="109"/>
      <c r="JXE2" s="109"/>
      <c r="JXF2" s="109"/>
      <c r="JXG2" s="109"/>
      <c r="JXH2" s="109"/>
      <c r="JXI2" s="109"/>
      <c r="JXJ2" s="109"/>
      <c r="JXK2" s="109"/>
      <c r="JXL2" s="109"/>
      <c r="JXM2" s="109"/>
      <c r="JXN2" s="109"/>
      <c r="JXO2" s="109"/>
      <c r="JXP2" s="109"/>
      <c r="JXQ2" s="109"/>
      <c r="JXR2" s="109"/>
      <c r="JXS2" s="109"/>
      <c r="JXT2" s="109"/>
      <c r="JXU2" s="109"/>
      <c r="JXV2" s="109"/>
      <c r="JXW2" s="109"/>
      <c r="JXX2" s="109"/>
      <c r="JXY2" s="109"/>
      <c r="JXZ2" s="109"/>
      <c r="JYA2" s="109"/>
      <c r="JYB2" s="109"/>
      <c r="JYC2" s="109"/>
      <c r="JYD2" s="109"/>
      <c r="JYE2" s="109"/>
      <c r="JYF2" s="109"/>
      <c r="JYG2" s="109"/>
      <c r="JYH2" s="109"/>
      <c r="JYI2" s="109"/>
      <c r="JYJ2" s="109"/>
      <c r="JYK2" s="109"/>
      <c r="JYL2" s="109"/>
      <c r="JYM2" s="109"/>
      <c r="JYN2" s="109"/>
      <c r="JYO2" s="109"/>
      <c r="JYP2" s="109"/>
      <c r="JYQ2" s="109"/>
      <c r="JYR2" s="109"/>
      <c r="JYS2" s="109"/>
      <c r="JYT2" s="109"/>
      <c r="JYU2" s="109"/>
      <c r="JYV2" s="109"/>
      <c r="JYW2" s="109"/>
      <c r="JYX2" s="109"/>
      <c r="JYY2" s="109"/>
      <c r="JYZ2" s="109"/>
      <c r="JZA2" s="109"/>
      <c r="JZB2" s="109"/>
      <c r="JZC2" s="109"/>
      <c r="JZD2" s="109"/>
      <c r="JZE2" s="109"/>
      <c r="JZF2" s="109"/>
      <c r="JZG2" s="109"/>
      <c r="JZH2" s="109"/>
      <c r="JZI2" s="109"/>
      <c r="JZJ2" s="109"/>
      <c r="JZK2" s="109"/>
      <c r="JZL2" s="109"/>
      <c r="JZM2" s="109"/>
      <c r="JZN2" s="109"/>
      <c r="JZO2" s="109"/>
      <c r="JZP2" s="109"/>
      <c r="JZQ2" s="109"/>
      <c r="JZR2" s="109"/>
      <c r="JZS2" s="109"/>
      <c r="JZT2" s="109"/>
      <c r="JZU2" s="109"/>
      <c r="JZV2" s="109"/>
      <c r="JZW2" s="109"/>
      <c r="JZX2" s="109"/>
      <c r="JZY2" s="109"/>
      <c r="JZZ2" s="109"/>
      <c r="KAA2" s="109"/>
      <c r="KAB2" s="109"/>
      <c r="KAC2" s="109"/>
      <c r="KAD2" s="109"/>
      <c r="KAE2" s="109"/>
      <c r="KAF2" s="109"/>
      <c r="KAG2" s="109"/>
      <c r="KAH2" s="109"/>
      <c r="KAI2" s="109"/>
      <c r="KAJ2" s="109"/>
      <c r="KAK2" s="109"/>
      <c r="KAL2" s="109"/>
      <c r="KAM2" s="109"/>
      <c r="KAN2" s="109"/>
      <c r="KAO2" s="109"/>
      <c r="KAP2" s="109"/>
      <c r="KAQ2" s="109"/>
      <c r="KAR2" s="109"/>
      <c r="KAS2" s="109"/>
      <c r="KAT2" s="109"/>
      <c r="KAU2" s="109"/>
      <c r="KAV2" s="109"/>
      <c r="KAW2" s="109"/>
      <c r="KAX2" s="109"/>
      <c r="KAY2" s="109"/>
      <c r="KAZ2" s="109"/>
      <c r="KBA2" s="109"/>
      <c r="KBB2" s="109"/>
      <c r="KBC2" s="109"/>
      <c r="KBD2" s="109"/>
      <c r="KBE2" s="109"/>
      <c r="KBF2" s="109"/>
      <c r="KBG2" s="109"/>
      <c r="KBH2" s="109"/>
      <c r="KBI2" s="109"/>
      <c r="KBJ2" s="109"/>
      <c r="KBK2" s="109"/>
      <c r="KBL2" s="109"/>
      <c r="KBM2" s="109"/>
      <c r="KBN2" s="109"/>
      <c r="KBO2" s="109"/>
      <c r="KBP2" s="109"/>
      <c r="KBQ2" s="109"/>
      <c r="KBR2" s="109"/>
      <c r="KBS2" s="109"/>
      <c r="KBT2" s="109"/>
      <c r="KBU2" s="109"/>
      <c r="KBV2" s="109"/>
      <c r="KBW2" s="109"/>
      <c r="KBX2" s="109"/>
      <c r="KBY2" s="109"/>
      <c r="KBZ2" s="109"/>
      <c r="KCA2" s="109"/>
      <c r="KCB2" s="109"/>
      <c r="KCC2" s="109"/>
      <c r="KCD2" s="109"/>
      <c r="KCE2" s="109"/>
      <c r="KCF2" s="109"/>
      <c r="KCG2" s="109"/>
      <c r="KCH2" s="109"/>
      <c r="KCI2" s="109"/>
      <c r="KCJ2" s="109"/>
      <c r="KCK2" s="109"/>
      <c r="KCL2" s="109"/>
      <c r="KCM2" s="109"/>
      <c r="KCN2" s="109"/>
      <c r="KCO2" s="109"/>
      <c r="KCP2" s="109"/>
      <c r="KCQ2" s="109"/>
      <c r="KCR2" s="109"/>
      <c r="KCS2" s="109"/>
      <c r="KCT2" s="109"/>
      <c r="KCU2" s="109"/>
      <c r="KCV2" s="109"/>
      <c r="KCW2" s="109"/>
      <c r="KCX2" s="109"/>
      <c r="KCY2" s="109"/>
      <c r="KCZ2" s="109"/>
      <c r="KDA2" s="109"/>
      <c r="KDB2" s="109"/>
      <c r="KDC2" s="109"/>
      <c r="KDD2" s="109"/>
      <c r="KDE2" s="109"/>
      <c r="KDF2" s="109"/>
      <c r="KDG2" s="109"/>
      <c r="KDH2" s="109"/>
      <c r="KDI2" s="109"/>
      <c r="KDJ2" s="109"/>
      <c r="KDK2" s="109"/>
      <c r="KDL2" s="109"/>
      <c r="KDM2" s="109"/>
      <c r="KDN2" s="109"/>
      <c r="KDO2" s="109"/>
      <c r="KDP2" s="109"/>
      <c r="KDQ2" s="109"/>
      <c r="KDR2" s="109"/>
      <c r="KDS2" s="109"/>
      <c r="KDT2" s="109"/>
      <c r="KDU2" s="109"/>
      <c r="KDV2" s="109"/>
      <c r="KDW2" s="109"/>
      <c r="KDX2" s="109"/>
      <c r="KDY2" s="109"/>
      <c r="KDZ2" s="109"/>
      <c r="KEA2" s="109"/>
      <c r="KEB2" s="109"/>
      <c r="KEC2" s="109"/>
      <c r="KED2" s="109"/>
      <c r="KEE2" s="109"/>
      <c r="KEF2" s="109"/>
      <c r="KEG2" s="109"/>
      <c r="KEH2" s="109"/>
      <c r="KEI2" s="109"/>
      <c r="KEJ2" s="109"/>
      <c r="KEK2" s="109"/>
      <c r="KEL2" s="109"/>
      <c r="KEM2" s="109"/>
      <c r="KEN2" s="109"/>
      <c r="KEO2" s="109"/>
      <c r="KEP2" s="109"/>
      <c r="KEQ2" s="109"/>
      <c r="KER2" s="109"/>
      <c r="KES2" s="109"/>
      <c r="KET2" s="109"/>
      <c r="KEU2" s="109"/>
      <c r="KEV2" s="109"/>
      <c r="KEW2" s="109"/>
      <c r="KEX2" s="109"/>
      <c r="KEY2" s="109"/>
      <c r="KEZ2" s="109"/>
      <c r="KFA2" s="109"/>
      <c r="KFB2" s="109"/>
      <c r="KFC2" s="109"/>
      <c r="KFD2" s="109"/>
      <c r="KFE2" s="109"/>
      <c r="KFF2" s="109"/>
      <c r="KFG2" s="109"/>
      <c r="KFH2" s="109"/>
      <c r="KFI2" s="109"/>
      <c r="KFJ2" s="109"/>
      <c r="KFK2" s="109"/>
      <c r="KFL2" s="109"/>
      <c r="KFM2" s="109"/>
      <c r="KFN2" s="109"/>
      <c r="KFO2" s="109"/>
      <c r="KFP2" s="109"/>
      <c r="KFQ2" s="109"/>
      <c r="KFR2" s="109"/>
      <c r="KFS2" s="109"/>
      <c r="KFT2" s="109"/>
      <c r="KFU2" s="109"/>
      <c r="KFV2" s="109"/>
      <c r="KFW2" s="109"/>
      <c r="KFX2" s="109"/>
      <c r="KFY2" s="109"/>
      <c r="KFZ2" s="109"/>
      <c r="KGA2" s="109"/>
      <c r="KGB2" s="109"/>
      <c r="KGC2" s="109"/>
      <c r="KGD2" s="109"/>
      <c r="KGE2" s="109"/>
      <c r="KGF2" s="109"/>
      <c r="KGG2" s="109"/>
      <c r="KGH2" s="109"/>
      <c r="KGI2" s="109"/>
      <c r="KGJ2" s="109"/>
      <c r="KGK2" s="109"/>
      <c r="KGL2" s="109"/>
      <c r="KGM2" s="109"/>
      <c r="KGN2" s="109"/>
      <c r="KGO2" s="109"/>
      <c r="KGP2" s="109"/>
      <c r="KGQ2" s="109"/>
      <c r="KGR2" s="109"/>
      <c r="KGS2" s="109"/>
      <c r="KGT2" s="109"/>
      <c r="KGU2" s="109"/>
      <c r="KGV2" s="109"/>
      <c r="KGW2" s="109"/>
      <c r="KGX2" s="109"/>
      <c r="KGY2" s="109"/>
      <c r="KGZ2" s="109"/>
      <c r="KHA2" s="109"/>
      <c r="KHB2" s="109"/>
      <c r="KHC2" s="109"/>
      <c r="KHD2" s="109"/>
      <c r="KHE2" s="109"/>
      <c r="KHF2" s="109"/>
      <c r="KHG2" s="109"/>
      <c r="KHH2" s="109"/>
      <c r="KHI2" s="109"/>
      <c r="KHJ2" s="109"/>
      <c r="KHK2" s="109"/>
      <c r="KHL2" s="109"/>
      <c r="KHM2" s="109"/>
      <c r="KHN2" s="109"/>
      <c r="KHO2" s="109"/>
      <c r="KHP2" s="109"/>
      <c r="KHQ2" s="109"/>
      <c r="KHR2" s="109"/>
      <c r="KHS2" s="109"/>
      <c r="KHT2" s="109"/>
      <c r="KHU2" s="109"/>
      <c r="KHV2" s="109"/>
      <c r="KHW2" s="109"/>
      <c r="KHX2" s="109"/>
      <c r="KHY2" s="109"/>
      <c r="KHZ2" s="109"/>
      <c r="KIA2" s="109"/>
      <c r="KIB2" s="109"/>
      <c r="KIC2" s="109"/>
      <c r="KID2" s="109"/>
      <c r="KIE2" s="109"/>
      <c r="KIF2" s="109"/>
      <c r="KIG2" s="109"/>
      <c r="KIH2" s="109"/>
      <c r="KII2" s="109"/>
      <c r="KIJ2" s="109"/>
      <c r="KIK2" s="109"/>
      <c r="KIL2" s="109"/>
      <c r="KIM2" s="109"/>
      <c r="KIN2" s="109"/>
      <c r="KIO2" s="109"/>
      <c r="KIP2" s="109"/>
      <c r="KIQ2" s="109"/>
      <c r="KIR2" s="109"/>
      <c r="KIS2" s="109"/>
      <c r="KIT2" s="109"/>
      <c r="KIU2" s="109"/>
      <c r="KIV2" s="109"/>
      <c r="KIW2" s="109"/>
      <c r="KIX2" s="109"/>
      <c r="KIY2" s="109"/>
      <c r="KIZ2" s="109"/>
      <c r="KJA2" s="109"/>
      <c r="KJB2" s="109"/>
      <c r="KJC2" s="109"/>
      <c r="KJD2" s="109"/>
      <c r="KJE2" s="109"/>
      <c r="KJF2" s="109"/>
      <c r="KJG2" s="109"/>
      <c r="KJH2" s="109"/>
      <c r="KJI2" s="109"/>
      <c r="KJJ2" s="109"/>
      <c r="KJK2" s="109"/>
      <c r="KJL2" s="109"/>
      <c r="KJM2" s="109"/>
      <c r="KJN2" s="109"/>
      <c r="KJO2" s="109"/>
      <c r="KJP2" s="109"/>
      <c r="KJQ2" s="109"/>
      <c r="KJR2" s="109"/>
      <c r="KJS2" s="109"/>
      <c r="KJT2" s="109"/>
      <c r="KJU2" s="109"/>
      <c r="KJV2" s="109"/>
      <c r="KJW2" s="109"/>
      <c r="KJX2" s="109"/>
      <c r="KJY2" s="109"/>
      <c r="KJZ2" s="109"/>
      <c r="KKA2" s="109"/>
      <c r="KKB2" s="109"/>
      <c r="KKC2" s="109"/>
      <c r="KKD2" s="109"/>
      <c r="KKE2" s="109"/>
      <c r="KKF2" s="109"/>
      <c r="KKG2" s="109"/>
      <c r="KKH2" s="109"/>
      <c r="KKI2" s="109"/>
      <c r="KKJ2" s="109"/>
      <c r="KKK2" s="109"/>
      <c r="KKL2" s="109"/>
      <c r="KKM2" s="109"/>
      <c r="KKN2" s="109"/>
      <c r="KKO2" s="109"/>
      <c r="KKP2" s="109"/>
      <c r="KKQ2" s="109"/>
      <c r="KKR2" s="109"/>
      <c r="KKS2" s="109"/>
      <c r="KKT2" s="109"/>
      <c r="KKU2" s="109"/>
      <c r="KKV2" s="109"/>
      <c r="KKW2" s="109"/>
      <c r="KKX2" s="109"/>
      <c r="KKY2" s="109"/>
      <c r="KKZ2" s="109"/>
      <c r="KLA2" s="109"/>
      <c r="KLB2" s="109"/>
      <c r="KLC2" s="109"/>
      <c r="KLD2" s="109"/>
      <c r="KLE2" s="109"/>
      <c r="KLF2" s="109"/>
      <c r="KLG2" s="109"/>
      <c r="KLH2" s="109"/>
      <c r="KLI2" s="109"/>
      <c r="KLJ2" s="109"/>
      <c r="KLK2" s="109"/>
      <c r="KLL2" s="109"/>
      <c r="KLM2" s="109"/>
      <c r="KLN2" s="109"/>
      <c r="KLO2" s="109"/>
      <c r="KLP2" s="109"/>
      <c r="KLQ2" s="109"/>
      <c r="KLR2" s="109"/>
      <c r="KLS2" s="109"/>
      <c r="KLT2" s="109"/>
      <c r="KLU2" s="109"/>
      <c r="KLV2" s="109"/>
      <c r="KLW2" s="109"/>
      <c r="KLX2" s="109"/>
      <c r="KLY2" s="109"/>
      <c r="KLZ2" s="109"/>
      <c r="KMA2" s="109"/>
      <c r="KMB2" s="109"/>
      <c r="KMC2" s="109"/>
      <c r="KMD2" s="109"/>
      <c r="KME2" s="109"/>
      <c r="KMF2" s="109"/>
      <c r="KMG2" s="109"/>
      <c r="KMH2" s="109"/>
      <c r="KMI2" s="109"/>
      <c r="KMJ2" s="109"/>
      <c r="KMK2" s="109"/>
      <c r="KML2" s="109"/>
      <c r="KMM2" s="109"/>
      <c r="KMN2" s="109"/>
      <c r="KMO2" s="109"/>
      <c r="KMP2" s="109"/>
      <c r="KMQ2" s="109"/>
      <c r="KMR2" s="109"/>
      <c r="KMS2" s="109"/>
      <c r="KMT2" s="109"/>
      <c r="KMU2" s="109"/>
      <c r="KMV2" s="109"/>
      <c r="KMW2" s="109"/>
      <c r="KMX2" s="109"/>
      <c r="KMY2" s="109"/>
      <c r="KMZ2" s="109"/>
      <c r="KNA2" s="109"/>
      <c r="KNB2" s="109"/>
      <c r="KNC2" s="109"/>
      <c r="KND2" s="109"/>
      <c r="KNE2" s="109"/>
      <c r="KNF2" s="109"/>
      <c r="KNG2" s="109"/>
      <c r="KNH2" s="109"/>
      <c r="KNI2" s="109"/>
      <c r="KNJ2" s="109"/>
      <c r="KNK2" s="109"/>
      <c r="KNL2" s="109"/>
      <c r="KNM2" s="109"/>
      <c r="KNN2" s="109"/>
      <c r="KNO2" s="109"/>
      <c r="KNP2" s="109"/>
      <c r="KNQ2" s="109"/>
      <c r="KNR2" s="109"/>
      <c r="KNS2" s="109"/>
      <c r="KNT2" s="109"/>
      <c r="KNU2" s="109"/>
      <c r="KNV2" s="109"/>
      <c r="KNW2" s="109"/>
      <c r="KNX2" s="109"/>
      <c r="KNY2" s="109"/>
      <c r="KNZ2" s="109"/>
      <c r="KOA2" s="109"/>
      <c r="KOB2" s="109"/>
      <c r="KOC2" s="109"/>
      <c r="KOD2" s="109"/>
      <c r="KOE2" s="109"/>
      <c r="KOF2" s="109"/>
      <c r="KOG2" s="109"/>
      <c r="KOH2" s="109"/>
      <c r="KOI2" s="109"/>
      <c r="KOJ2" s="109"/>
      <c r="KOK2" s="109"/>
      <c r="KOL2" s="109"/>
      <c r="KOM2" s="109"/>
      <c r="KON2" s="109"/>
      <c r="KOO2" s="109"/>
      <c r="KOP2" s="109"/>
      <c r="KOQ2" s="109"/>
      <c r="KOR2" s="109"/>
      <c r="KOS2" s="109"/>
      <c r="KOT2" s="109"/>
      <c r="KOU2" s="109"/>
      <c r="KOV2" s="109"/>
      <c r="KOW2" s="109"/>
      <c r="KOX2" s="109"/>
      <c r="KOY2" s="109"/>
      <c r="KOZ2" s="109"/>
      <c r="KPA2" s="109"/>
      <c r="KPB2" s="109"/>
      <c r="KPC2" s="109"/>
      <c r="KPD2" s="109"/>
      <c r="KPE2" s="109"/>
      <c r="KPF2" s="109"/>
      <c r="KPG2" s="109"/>
      <c r="KPH2" s="109"/>
      <c r="KPI2" s="109"/>
      <c r="KPJ2" s="109"/>
      <c r="KPK2" s="109"/>
      <c r="KPL2" s="109"/>
      <c r="KPM2" s="109"/>
      <c r="KPN2" s="109"/>
      <c r="KPO2" s="109"/>
      <c r="KPP2" s="109"/>
      <c r="KPQ2" s="109"/>
      <c r="KPR2" s="109"/>
      <c r="KPS2" s="109"/>
      <c r="KPT2" s="109"/>
      <c r="KPU2" s="109"/>
      <c r="KPV2" s="109"/>
      <c r="KPW2" s="109"/>
      <c r="KPX2" s="109"/>
      <c r="KPY2" s="109"/>
      <c r="KPZ2" s="109"/>
      <c r="KQA2" s="109"/>
      <c r="KQB2" s="109"/>
      <c r="KQC2" s="109"/>
      <c r="KQD2" s="109"/>
      <c r="KQE2" s="109"/>
      <c r="KQF2" s="109"/>
      <c r="KQG2" s="109"/>
      <c r="KQH2" s="109"/>
      <c r="KQI2" s="109"/>
      <c r="KQJ2" s="109"/>
      <c r="KQK2" s="109"/>
      <c r="KQL2" s="109"/>
      <c r="KQM2" s="109"/>
      <c r="KQN2" s="109"/>
      <c r="KQO2" s="109"/>
      <c r="KQP2" s="109"/>
      <c r="KQQ2" s="109"/>
      <c r="KQR2" s="109"/>
      <c r="KQS2" s="109"/>
      <c r="KQT2" s="109"/>
      <c r="KQU2" s="109"/>
      <c r="KQV2" s="109"/>
      <c r="KQW2" s="109"/>
      <c r="KQX2" s="109"/>
      <c r="KQY2" s="109"/>
      <c r="KQZ2" s="109"/>
      <c r="KRA2" s="109"/>
      <c r="KRB2" s="109"/>
      <c r="KRC2" s="109"/>
      <c r="KRD2" s="109"/>
      <c r="KRE2" s="109"/>
      <c r="KRF2" s="109"/>
      <c r="KRG2" s="109"/>
      <c r="KRH2" s="109"/>
      <c r="KRI2" s="109"/>
      <c r="KRJ2" s="109"/>
      <c r="KRK2" s="109"/>
      <c r="KRL2" s="109"/>
      <c r="KRM2" s="109"/>
      <c r="KRN2" s="109"/>
      <c r="KRO2" s="109"/>
      <c r="KRP2" s="109"/>
      <c r="KRQ2" s="109"/>
      <c r="KRR2" s="109"/>
      <c r="KRS2" s="109"/>
      <c r="KRT2" s="109"/>
      <c r="KRU2" s="109"/>
      <c r="KRV2" s="109"/>
      <c r="KRW2" s="109"/>
      <c r="KRX2" s="109"/>
      <c r="KRY2" s="109"/>
      <c r="KRZ2" s="109"/>
      <c r="KSA2" s="109"/>
      <c r="KSB2" s="109"/>
      <c r="KSC2" s="109"/>
      <c r="KSD2" s="109"/>
      <c r="KSE2" s="109"/>
      <c r="KSF2" s="109"/>
      <c r="KSG2" s="109"/>
      <c r="KSH2" s="109"/>
      <c r="KSI2" s="109"/>
      <c r="KSJ2" s="109"/>
      <c r="KSK2" s="109"/>
      <c r="KSL2" s="109"/>
      <c r="KSM2" s="109"/>
      <c r="KSN2" s="109"/>
      <c r="KSO2" s="109"/>
      <c r="KSP2" s="109"/>
      <c r="KSQ2" s="109"/>
      <c r="KSR2" s="109"/>
      <c r="KSS2" s="109"/>
      <c r="KST2" s="109"/>
      <c r="KSU2" s="109"/>
      <c r="KSV2" s="109"/>
      <c r="KSW2" s="109"/>
      <c r="KSX2" s="109"/>
      <c r="KSY2" s="109"/>
      <c r="KSZ2" s="109"/>
      <c r="KTA2" s="109"/>
      <c r="KTB2" s="109"/>
      <c r="KTC2" s="109"/>
      <c r="KTD2" s="109"/>
      <c r="KTE2" s="109"/>
      <c r="KTF2" s="109"/>
      <c r="KTG2" s="109"/>
      <c r="KTH2" s="109"/>
      <c r="KTI2" s="109"/>
      <c r="KTJ2" s="109"/>
      <c r="KTK2" s="109"/>
      <c r="KTL2" s="109"/>
      <c r="KTM2" s="109"/>
      <c r="KTN2" s="109"/>
      <c r="KTO2" s="109"/>
      <c r="KTP2" s="109"/>
      <c r="KTQ2" s="109"/>
      <c r="KTR2" s="109"/>
      <c r="KTS2" s="109"/>
      <c r="KTT2" s="109"/>
      <c r="KTU2" s="109"/>
      <c r="KTV2" s="109"/>
      <c r="KTW2" s="109"/>
      <c r="KTX2" s="109"/>
      <c r="KTY2" s="109"/>
      <c r="KTZ2" s="109"/>
      <c r="KUA2" s="109"/>
      <c r="KUB2" s="109"/>
      <c r="KUC2" s="109"/>
      <c r="KUD2" s="109"/>
      <c r="KUE2" s="109"/>
      <c r="KUF2" s="109"/>
      <c r="KUG2" s="109"/>
      <c r="KUH2" s="109"/>
      <c r="KUI2" s="109"/>
      <c r="KUJ2" s="109"/>
      <c r="KUK2" s="109"/>
      <c r="KUL2" s="109"/>
      <c r="KUM2" s="109"/>
      <c r="KUN2" s="109"/>
      <c r="KUO2" s="109"/>
      <c r="KUP2" s="109"/>
      <c r="KUQ2" s="109"/>
      <c r="KUR2" s="109"/>
      <c r="KUS2" s="109"/>
      <c r="KUT2" s="109"/>
      <c r="KUU2" s="109"/>
      <c r="KUV2" s="109"/>
      <c r="KUW2" s="109"/>
      <c r="KUX2" s="109"/>
      <c r="KUY2" s="109"/>
      <c r="KUZ2" s="109"/>
      <c r="KVA2" s="109"/>
      <c r="KVB2" s="109"/>
      <c r="KVC2" s="109"/>
      <c r="KVD2" s="109"/>
      <c r="KVE2" s="109"/>
      <c r="KVF2" s="109"/>
      <c r="KVG2" s="109"/>
      <c r="KVH2" s="109"/>
      <c r="KVI2" s="109"/>
      <c r="KVJ2" s="109"/>
      <c r="KVK2" s="109"/>
      <c r="KVL2" s="109"/>
      <c r="KVM2" s="109"/>
      <c r="KVN2" s="109"/>
      <c r="KVO2" s="109"/>
      <c r="KVP2" s="109"/>
      <c r="KVQ2" s="109"/>
      <c r="KVR2" s="109"/>
      <c r="KVS2" s="109"/>
      <c r="KVT2" s="109"/>
      <c r="KVU2" s="109"/>
      <c r="KVV2" s="109"/>
      <c r="KVW2" s="109"/>
      <c r="KVX2" s="109"/>
      <c r="KVY2" s="109"/>
      <c r="KVZ2" s="109"/>
      <c r="KWA2" s="109"/>
      <c r="KWB2" s="109"/>
      <c r="KWC2" s="109"/>
      <c r="KWD2" s="109"/>
      <c r="KWE2" s="109"/>
      <c r="KWF2" s="109"/>
      <c r="KWG2" s="109"/>
      <c r="KWH2" s="109"/>
      <c r="KWI2" s="109"/>
      <c r="KWJ2" s="109"/>
      <c r="KWK2" s="109"/>
      <c r="KWL2" s="109"/>
      <c r="KWM2" s="109"/>
      <c r="KWN2" s="109"/>
      <c r="KWO2" s="109"/>
      <c r="KWP2" s="109"/>
      <c r="KWQ2" s="109"/>
      <c r="KWR2" s="109"/>
      <c r="KWS2" s="109"/>
      <c r="KWT2" s="109"/>
      <c r="KWU2" s="109"/>
      <c r="KWV2" s="109"/>
      <c r="KWW2" s="109"/>
      <c r="KWX2" s="109"/>
      <c r="KWY2" s="109"/>
      <c r="KWZ2" s="109"/>
      <c r="KXA2" s="109"/>
      <c r="KXB2" s="109"/>
      <c r="KXC2" s="109"/>
      <c r="KXD2" s="109"/>
      <c r="KXE2" s="109"/>
      <c r="KXF2" s="109"/>
      <c r="KXG2" s="109"/>
      <c r="KXH2" s="109"/>
      <c r="KXI2" s="109"/>
      <c r="KXJ2" s="109"/>
      <c r="KXK2" s="109"/>
      <c r="KXL2" s="109"/>
      <c r="KXM2" s="109"/>
      <c r="KXN2" s="109"/>
      <c r="KXO2" s="109"/>
      <c r="KXP2" s="109"/>
      <c r="KXQ2" s="109"/>
      <c r="KXR2" s="109"/>
      <c r="KXS2" s="109"/>
      <c r="KXT2" s="109"/>
      <c r="KXU2" s="109"/>
      <c r="KXV2" s="109"/>
      <c r="KXW2" s="109"/>
      <c r="KXX2" s="109"/>
      <c r="KXY2" s="109"/>
      <c r="KXZ2" s="109"/>
      <c r="KYA2" s="109"/>
      <c r="KYB2" s="109"/>
      <c r="KYC2" s="109"/>
      <c r="KYD2" s="109"/>
      <c r="KYE2" s="109"/>
      <c r="KYF2" s="109"/>
      <c r="KYG2" s="109"/>
      <c r="KYH2" s="109"/>
      <c r="KYI2" s="109"/>
      <c r="KYJ2" s="109"/>
      <c r="KYK2" s="109"/>
      <c r="KYL2" s="109"/>
      <c r="KYM2" s="109"/>
      <c r="KYN2" s="109"/>
      <c r="KYO2" s="109"/>
      <c r="KYP2" s="109"/>
      <c r="KYQ2" s="109"/>
      <c r="KYR2" s="109"/>
      <c r="KYS2" s="109"/>
      <c r="KYT2" s="109"/>
      <c r="KYU2" s="109"/>
      <c r="KYV2" s="109"/>
      <c r="KYW2" s="109"/>
      <c r="KYX2" s="109"/>
      <c r="KYY2" s="109"/>
      <c r="KYZ2" s="109"/>
      <c r="KZA2" s="109"/>
      <c r="KZB2" s="109"/>
      <c r="KZC2" s="109"/>
      <c r="KZD2" s="109"/>
      <c r="KZE2" s="109"/>
      <c r="KZF2" s="109"/>
      <c r="KZG2" s="109"/>
      <c r="KZH2" s="109"/>
      <c r="KZI2" s="109"/>
      <c r="KZJ2" s="109"/>
      <c r="KZK2" s="109"/>
      <c r="KZL2" s="109"/>
      <c r="KZM2" s="109"/>
      <c r="KZN2" s="109"/>
      <c r="KZO2" s="109"/>
      <c r="KZP2" s="109"/>
      <c r="KZQ2" s="109"/>
      <c r="KZR2" s="109"/>
      <c r="KZS2" s="109"/>
      <c r="KZT2" s="109"/>
      <c r="KZU2" s="109"/>
      <c r="KZV2" s="109"/>
      <c r="KZW2" s="109"/>
      <c r="KZX2" s="109"/>
      <c r="KZY2" s="109"/>
      <c r="KZZ2" s="109"/>
      <c r="LAA2" s="109"/>
      <c r="LAB2" s="109"/>
      <c r="LAC2" s="109"/>
      <c r="LAD2" s="109"/>
      <c r="LAE2" s="109"/>
      <c r="LAF2" s="109"/>
      <c r="LAG2" s="109"/>
      <c r="LAH2" s="109"/>
      <c r="LAI2" s="109"/>
      <c r="LAJ2" s="109"/>
      <c r="LAK2" s="109"/>
      <c r="LAL2" s="109"/>
      <c r="LAM2" s="109"/>
      <c r="LAN2" s="109"/>
      <c r="LAO2" s="109"/>
      <c r="LAP2" s="109"/>
      <c r="LAQ2" s="109"/>
      <c r="LAR2" s="109"/>
      <c r="LAS2" s="109"/>
      <c r="LAT2" s="109"/>
      <c r="LAU2" s="109"/>
      <c r="LAV2" s="109"/>
      <c r="LAW2" s="109"/>
      <c r="LAX2" s="109"/>
      <c r="LAY2" s="109"/>
      <c r="LAZ2" s="109"/>
      <c r="LBA2" s="109"/>
      <c r="LBB2" s="109"/>
      <c r="LBC2" s="109"/>
      <c r="LBD2" s="109"/>
      <c r="LBE2" s="109"/>
      <c r="LBF2" s="109"/>
      <c r="LBG2" s="109"/>
      <c r="LBH2" s="109"/>
      <c r="LBI2" s="109"/>
      <c r="LBJ2" s="109"/>
      <c r="LBK2" s="109"/>
      <c r="LBL2" s="109"/>
      <c r="LBM2" s="109"/>
      <c r="LBN2" s="109"/>
      <c r="LBO2" s="109"/>
      <c r="LBP2" s="109"/>
      <c r="LBQ2" s="109"/>
      <c r="LBR2" s="109"/>
      <c r="LBS2" s="109"/>
      <c r="LBT2" s="109"/>
      <c r="LBU2" s="109"/>
      <c r="LBV2" s="109"/>
      <c r="LBW2" s="109"/>
      <c r="LBX2" s="109"/>
      <c r="LBY2" s="109"/>
      <c r="LBZ2" s="109"/>
      <c r="LCA2" s="109"/>
      <c r="LCB2" s="109"/>
      <c r="LCC2" s="109"/>
      <c r="LCD2" s="109"/>
      <c r="LCE2" s="109"/>
      <c r="LCF2" s="109"/>
      <c r="LCG2" s="109"/>
      <c r="LCH2" s="109"/>
      <c r="LCI2" s="109"/>
      <c r="LCJ2" s="109"/>
      <c r="LCK2" s="109"/>
      <c r="LCL2" s="109"/>
      <c r="LCM2" s="109"/>
      <c r="LCN2" s="109"/>
      <c r="LCO2" s="109"/>
      <c r="LCP2" s="109"/>
      <c r="LCQ2" s="109"/>
      <c r="LCR2" s="109"/>
      <c r="LCS2" s="109"/>
      <c r="LCT2" s="109"/>
      <c r="LCU2" s="109"/>
      <c r="LCV2" s="109"/>
      <c r="LCW2" s="109"/>
      <c r="LCX2" s="109"/>
      <c r="LCY2" s="109"/>
      <c r="LCZ2" s="109"/>
      <c r="LDA2" s="109"/>
      <c r="LDB2" s="109"/>
      <c r="LDC2" s="109"/>
      <c r="LDD2" s="109"/>
      <c r="LDE2" s="109"/>
      <c r="LDF2" s="109"/>
      <c r="LDG2" s="109"/>
      <c r="LDH2" s="109"/>
      <c r="LDI2" s="109"/>
      <c r="LDJ2" s="109"/>
      <c r="LDK2" s="109"/>
      <c r="LDL2" s="109"/>
      <c r="LDM2" s="109"/>
      <c r="LDN2" s="109"/>
      <c r="LDO2" s="109"/>
      <c r="LDP2" s="109"/>
      <c r="LDQ2" s="109"/>
      <c r="LDR2" s="109"/>
      <c r="LDS2" s="109"/>
      <c r="LDT2" s="109"/>
      <c r="LDU2" s="109"/>
      <c r="LDV2" s="109"/>
      <c r="LDW2" s="109"/>
      <c r="LDX2" s="109"/>
      <c r="LDY2" s="109"/>
      <c r="LDZ2" s="109"/>
      <c r="LEA2" s="109"/>
      <c r="LEB2" s="109"/>
      <c r="LEC2" s="109"/>
      <c r="LED2" s="109"/>
      <c r="LEE2" s="109"/>
      <c r="LEF2" s="109"/>
      <c r="LEG2" s="109"/>
      <c r="LEH2" s="109"/>
      <c r="LEI2" s="109"/>
      <c r="LEJ2" s="109"/>
      <c r="LEK2" s="109"/>
      <c r="LEL2" s="109"/>
      <c r="LEM2" s="109"/>
      <c r="LEN2" s="109"/>
      <c r="LEO2" s="109"/>
      <c r="LEP2" s="109"/>
      <c r="LEQ2" s="109"/>
      <c r="LER2" s="109"/>
      <c r="LES2" s="109"/>
      <c r="LET2" s="109"/>
      <c r="LEU2" s="109"/>
      <c r="LEV2" s="109"/>
      <c r="LEW2" s="109"/>
      <c r="LEX2" s="109"/>
      <c r="LEY2" s="109"/>
      <c r="LEZ2" s="109"/>
      <c r="LFA2" s="109"/>
      <c r="LFB2" s="109"/>
      <c r="LFC2" s="109"/>
      <c r="LFD2" s="109"/>
      <c r="LFE2" s="109"/>
      <c r="LFF2" s="109"/>
      <c r="LFG2" s="109"/>
      <c r="LFH2" s="109"/>
      <c r="LFI2" s="109"/>
      <c r="LFJ2" s="109"/>
      <c r="LFK2" s="109"/>
      <c r="LFL2" s="109"/>
      <c r="LFM2" s="109"/>
      <c r="LFN2" s="109"/>
      <c r="LFO2" s="109"/>
      <c r="LFP2" s="109"/>
      <c r="LFQ2" s="109"/>
      <c r="LFR2" s="109"/>
      <c r="LFS2" s="109"/>
      <c r="LFT2" s="109"/>
      <c r="LFU2" s="109"/>
      <c r="LFV2" s="109"/>
      <c r="LFW2" s="109"/>
      <c r="LFX2" s="109"/>
      <c r="LFY2" s="109"/>
      <c r="LFZ2" s="109"/>
      <c r="LGA2" s="109"/>
      <c r="LGB2" s="109"/>
      <c r="LGC2" s="109"/>
      <c r="LGD2" s="109"/>
      <c r="LGE2" s="109"/>
      <c r="LGF2" s="109"/>
      <c r="LGG2" s="109"/>
      <c r="LGH2" s="109"/>
      <c r="LGI2" s="109"/>
      <c r="LGJ2" s="109"/>
      <c r="LGK2" s="109"/>
      <c r="LGL2" s="109"/>
      <c r="LGM2" s="109"/>
      <c r="LGN2" s="109"/>
      <c r="LGO2" s="109"/>
      <c r="LGP2" s="109"/>
      <c r="LGQ2" s="109"/>
      <c r="LGR2" s="109"/>
      <c r="LGS2" s="109"/>
      <c r="LGT2" s="109"/>
      <c r="LGU2" s="109"/>
      <c r="LGV2" s="109"/>
      <c r="LGW2" s="109"/>
      <c r="LGX2" s="109"/>
      <c r="LGY2" s="109"/>
      <c r="LGZ2" s="109"/>
      <c r="LHA2" s="109"/>
      <c r="LHB2" s="109"/>
      <c r="LHC2" s="109"/>
      <c r="LHD2" s="109"/>
      <c r="LHE2" s="109"/>
      <c r="LHF2" s="109"/>
      <c r="LHG2" s="109"/>
      <c r="LHH2" s="109"/>
      <c r="LHI2" s="109"/>
      <c r="LHJ2" s="109"/>
      <c r="LHK2" s="109"/>
      <c r="LHL2" s="109"/>
      <c r="LHM2" s="109"/>
      <c r="LHN2" s="109"/>
      <c r="LHO2" s="109"/>
      <c r="LHP2" s="109"/>
      <c r="LHQ2" s="109"/>
      <c r="LHR2" s="109"/>
      <c r="LHS2" s="109"/>
      <c r="LHT2" s="109"/>
      <c r="LHU2" s="109"/>
      <c r="LHV2" s="109"/>
      <c r="LHW2" s="109"/>
      <c r="LHX2" s="109"/>
      <c r="LHY2" s="109"/>
      <c r="LHZ2" s="109"/>
      <c r="LIA2" s="109"/>
      <c r="LIB2" s="109"/>
      <c r="LIC2" s="109"/>
      <c r="LID2" s="109"/>
      <c r="LIE2" s="109"/>
      <c r="LIF2" s="109"/>
      <c r="LIG2" s="109"/>
      <c r="LIH2" s="109"/>
      <c r="LII2" s="109"/>
      <c r="LIJ2" s="109"/>
      <c r="LIK2" s="109"/>
      <c r="LIL2" s="109"/>
      <c r="LIM2" s="109"/>
      <c r="LIN2" s="109"/>
      <c r="LIO2" s="109"/>
      <c r="LIP2" s="109"/>
      <c r="LIQ2" s="109"/>
      <c r="LIR2" s="109"/>
      <c r="LIS2" s="109"/>
      <c r="LIT2" s="109"/>
      <c r="LIU2" s="109"/>
      <c r="LIV2" s="109"/>
      <c r="LIW2" s="109"/>
      <c r="LIX2" s="109"/>
      <c r="LIY2" s="109"/>
      <c r="LIZ2" s="109"/>
      <c r="LJA2" s="109"/>
      <c r="LJB2" s="109"/>
      <c r="LJC2" s="109"/>
      <c r="LJD2" s="109"/>
      <c r="LJE2" s="109"/>
      <c r="LJF2" s="109"/>
      <c r="LJG2" s="109"/>
      <c r="LJH2" s="109"/>
      <c r="LJI2" s="109"/>
      <c r="LJJ2" s="109"/>
      <c r="LJK2" s="109"/>
      <c r="LJL2" s="109"/>
      <c r="LJM2" s="109"/>
      <c r="LJN2" s="109"/>
      <c r="LJO2" s="109"/>
      <c r="LJP2" s="109"/>
      <c r="LJQ2" s="109"/>
      <c r="LJR2" s="109"/>
      <c r="LJS2" s="109"/>
      <c r="LJT2" s="109"/>
      <c r="LJU2" s="109"/>
      <c r="LJV2" s="109"/>
      <c r="LJW2" s="109"/>
      <c r="LJX2" s="109"/>
      <c r="LJY2" s="109"/>
      <c r="LJZ2" s="109"/>
      <c r="LKA2" s="109"/>
      <c r="LKB2" s="109"/>
      <c r="LKC2" s="109"/>
      <c r="LKD2" s="109"/>
      <c r="LKE2" s="109"/>
      <c r="LKF2" s="109"/>
      <c r="LKG2" s="109"/>
      <c r="LKH2" s="109"/>
      <c r="LKI2" s="109"/>
      <c r="LKJ2" s="109"/>
      <c r="LKK2" s="109"/>
      <c r="LKL2" s="109"/>
      <c r="LKM2" s="109"/>
      <c r="LKN2" s="109"/>
      <c r="LKO2" s="109"/>
      <c r="LKP2" s="109"/>
      <c r="LKQ2" s="109"/>
      <c r="LKR2" s="109"/>
      <c r="LKS2" s="109"/>
      <c r="LKT2" s="109"/>
      <c r="LKU2" s="109"/>
      <c r="LKV2" s="109"/>
      <c r="LKW2" s="109"/>
      <c r="LKX2" s="109"/>
      <c r="LKY2" s="109"/>
      <c r="LKZ2" s="109"/>
      <c r="LLA2" s="109"/>
      <c r="LLB2" s="109"/>
      <c r="LLC2" s="109"/>
      <c r="LLD2" s="109"/>
      <c r="LLE2" s="109"/>
      <c r="LLF2" s="109"/>
      <c r="LLG2" s="109"/>
      <c r="LLH2" s="109"/>
      <c r="LLI2" s="109"/>
      <c r="LLJ2" s="109"/>
      <c r="LLK2" s="109"/>
      <c r="LLL2" s="109"/>
      <c r="LLM2" s="109"/>
      <c r="LLN2" s="109"/>
      <c r="LLO2" s="109"/>
      <c r="LLP2" s="109"/>
      <c r="LLQ2" s="109"/>
      <c r="LLR2" s="109"/>
      <c r="LLS2" s="109"/>
      <c r="LLT2" s="109"/>
      <c r="LLU2" s="109"/>
      <c r="LLV2" s="109"/>
      <c r="LLW2" s="109"/>
      <c r="LLX2" s="109"/>
      <c r="LLY2" s="109"/>
      <c r="LLZ2" s="109"/>
      <c r="LMA2" s="109"/>
      <c r="LMB2" s="109"/>
      <c r="LMC2" s="109"/>
      <c r="LMD2" s="109"/>
      <c r="LME2" s="109"/>
      <c r="LMF2" s="109"/>
      <c r="LMG2" s="109"/>
      <c r="LMH2" s="109"/>
      <c r="LMI2" s="109"/>
      <c r="LMJ2" s="109"/>
      <c r="LMK2" s="109"/>
      <c r="LML2" s="109"/>
      <c r="LMM2" s="109"/>
      <c r="LMN2" s="109"/>
      <c r="LMO2" s="109"/>
      <c r="LMP2" s="109"/>
      <c r="LMQ2" s="109"/>
      <c r="LMR2" s="109"/>
      <c r="LMS2" s="109"/>
      <c r="LMT2" s="109"/>
      <c r="LMU2" s="109"/>
      <c r="LMV2" s="109"/>
      <c r="LMW2" s="109"/>
      <c r="LMX2" s="109"/>
      <c r="LMY2" s="109"/>
      <c r="LMZ2" s="109"/>
      <c r="LNA2" s="109"/>
      <c r="LNB2" s="109"/>
      <c r="LNC2" s="109"/>
      <c r="LND2" s="109"/>
      <c r="LNE2" s="109"/>
      <c r="LNF2" s="109"/>
      <c r="LNG2" s="109"/>
      <c r="LNH2" s="109"/>
      <c r="LNI2" s="109"/>
      <c r="LNJ2" s="109"/>
      <c r="LNK2" s="109"/>
      <c r="LNL2" s="109"/>
      <c r="LNM2" s="109"/>
      <c r="LNN2" s="109"/>
      <c r="LNO2" s="109"/>
      <c r="LNP2" s="109"/>
      <c r="LNQ2" s="109"/>
      <c r="LNR2" s="109"/>
      <c r="LNS2" s="109"/>
      <c r="LNT2" s="109"/>
      <c r="LNU2" s="109"/>
      <c r="LNV2" s="109"/>
      <c r="LNW2" s="109"/>
      <c r="LNX2" s="109"/>
      <c r="LNY2" s="109"/>
      <c r="LNZ2" s="109"/>
      <c r="LOA2" s="109"/>
      <c r="LOB2" s="109"/>
      <c r="LOC2" s="109"/>
      <c r="LOD2" s="109"/>
      <c r="LOE2" s="109"/>
      <c r="LOF2" s="109"/>
      <c r="LOG2" s="109"/>
      <c r="LOH2" s="109"/>
      <c r="LOI2" s="109"/>
      <c r="LOJ2" s="109"/>
      <c r="LOK2" s="109"/>
      <c r="LOL2" s="109"/>
      <c r="LOM2" s="109"/>
      <c r="LON2" s="109"/>
      <c r="LOO2" s="109"/>
      <c r="LOP2" s="109"/>
      <c r="LOQ2" s="109"/>
      <c r="LOR2" s="109"/>
      <c r="LOS2" s="109"/>
      <c r="LOT2" s="109"/>
      <c r="LOU2" s="109"/>
      <c r="LOV2" s="109"/>
      <c r="LOW2" s="109"/>
      <c r="LOX2" s="109"/>
      <c r="LOY2" s="109"/>
      <c r="LOZ2" s="109"/>
      <c r="LPA2" s="109"/>
      <c r="LPB2" s="109"/>
      <c r="LPC2" s="109"/>
      <c r="LPD2" s="109"/>
      <c r="LPE2" s="109"/>
      <c r="LPF2" s="109"/>
      <c r="LPG2" s="109"/>
      <c r="LPH2" s="109"/>
      <c r="LPI2" s="109"/>
      <c r="LPJ2" s="109"/>
      <c r="LPK2" s="109"/>
      <c r="LPL2" s="109"/>
      <c r="LPM2" s="109"/>
      <c r="LPN2" s="109"/>
      <c r="LPO2" s="109"/>
      <c r="LPP2" s="109"/>
      <c r="LPQ2" s="109"/>
      <c r="LPR2" s="109"/>
      <c r="LPS2" s="109"/>
      <c r="LPT2" s="109"/>
      <c r="LPU2" s="109"/>
      <c r="LPV2" s="109"/>
      <c r="LPW2" s="109"/>
      <c r="LPX2" s="109"/>
      <c r="LPY2" s="109"/>
      <c r="LPZ2" s="109"/>
      <c r="LQA2" s="109"/>
      <c r="LQB2" s="109"/>
      <c r="LQC2" s="109"/>
      <c r="LQD2" s="109"/>
      <c r="LQE2" s="109"/>
      <c r="LQF2" s="109"/>
      <c r="LQG2" s="109"/>
      <c r="LQH2" s="109"/>
      <c r="LQI2" s="109"/>
      <c r="LQJ2" s="109"/>
      <c r="LQK2" s="109"/>
      <c r="LQL2" s="109"/>
      <c r="LQM2" s="109"/>
      <c r="LQN2" s="109"/>
      <c r="LQO2" s="109"/>
      <c r="LQP2" s="109"/>
      <c r="LQQ2" s="109"/>
      <c r="LQR2" s="109"/>
      <c r="LQS2" s="109"/>
      <c r="LQT2" s="109"/>
      <c r="LQU2" s="109"/>
      <c r="LQV2" s="109"/>
      <c r="LQW2" s="109"/>
      <c r="LQX2" s="109"/>
      <c r="LQY2" s="109"/>
      <c r="LQZ2" s="109"/>
      <c r="LRA2" s="109"/>
      <c r="LRB2" s="109"/>
      <c r="LRC2" s="109"/>
      <c r="LRD2" s="109"/>
      <c r="LRE2" s="109"/>
      <c r="LRF2" s="109"/>
      <c r="LRG2" s="109"/>
      <c r="LRH2" s="109"/>
      <c r="LRI2" s="109"/>
      <c r="LRJ2" s="109"/>
      <c r="LRK2" s="109"/>
      <c r="LRL2" s="109"/>
      <c r="LRM2" s="109"/>
      <c r="LRN2" s="109"/>
      <c r="LRO2" s="109"/>
      <c r="LRP2" s="109"/>
      <c r="LRQ2" s="109"/>
      <c r="LRR2" s="109"/>
      <c r="LRS2" s="109"/>
      <c r="LRT2" s="109"/>
      <c r="LRU2" s="109"/>
      <c r="LRV2" s="109"/>
      <c r="LRW2" s="109"/>
      <c r="LRX2" s="109"/>
      <c r="LRY2" s="109"/>
      <c r="LRZ2" s="109"/>
      <c r="LSA2" s="109"/>
      <c r="LSB2" s="109"/>
      <c r="LSC2" s="109"/>
      <c r="LSD2" s="109"/>
      <c r="LSE2" s="109"/>
      <c r="LSF2" s="109"/>
      <c r="LSG2" s="109"/>
      <c r="LSH2" s="109"/>
      <c r="LSI2" s="109"/>
      <c r="LSJ2" s="109"/>
      <c r="LSK2" s="109"/>
      <c r="LSL2" s="109"/>
      <c r="LSM2" s="109"/>
      <c r="LSN2" s="109"/>
      <c r="LSO2" s="109"/>
      <c r="LSP2" s="109"/>
      <c r="LSQ2" s="109"/>
      <c r="LSR2" s="109"/>
      <c r="LSS2" s="109"/>
      <c r="LST2" s="109"/>
      <c r="LSU2" s="109"/>
      <c r="LSV2" s="109"/>
      <c r="LSW2" s="109"/>
      <c r="LSX2" s="109"/>
      <c r="LSY2" s="109"/>
      <c r="LSZ2" s="109"/>
      <c r="LTA2" s="109"/>
      <c r="LTB2" s="109"/>
      <c r="LTC2" s="109"/>
      <c r="LTD2" s="109"/>
      <c r="LTE2" s="109"/>
      <c r="LTF2" s="109"/>
      <c r="LTG2" s="109"/>
      <c r="LTH2" s="109"/>
      <c r="LTI2" s="109"/>
      <c r="LTJ2" s="109"/>
      <c r="LTK2" s="109"/>
      <c r="LTL2" s="109"/>
      <c r="LTM2" s="109"/>
      <c r="LTN2" s="109"/>
      <c r="LTO2" s="109"/>
      <c r="LTP2" s="109"/>
      <c r="LTQ2" s="109"/>
      <c r="LTR2" s="109"/>
      <c r="LTS2" s="109"/>
      <c r="LTT2" s="109"/>
      <c r="LTU2" s="109"/>
      <c r="LTV2" s="109"/>
      <c r="LTW2" s="109"/>
      <c r="LTX2" s="109"/>
      <c r="LTY2" s="109"/>
      <c r="LTZ2" s="109"/>
      <c r="LUA2" s="109"/>
      <c r="LUB2" s="109"/>
      <c r="LUC2" s="109"/>
      <c r="LUD2" s="109"/>
      <c r="LUE2" s="109"/>
      <c r="LUF2" s="109"/>
      <c r="LUG2" s="109"/>
      <c r="LUH2" s="109"/>
      <c r="LUI2" s="109"/>
      <c r="LUJ2" s="109"/>
      <c r="LUK2" s="109"/>
      <c r="LUL2" s="109"/>
      <c r="LUM2" s="109"/>
      <c r="LUN2" s="109"/>
      <c r="LUO2" s="109"/>
      <c r="LUP2" s="109"/>
      <c r="LUQ2" s="109"/>
      <c r="LUR2" s="109"/>
      <c r="LUS2" s="109"/>
      <c r="LUT2" s="109"/>
      <c r="LUU2" s="109"/>
      <c r="LUV2" s="109"/>
      <c r="LUW2" s="109"/>
      <c r="LUX2" s="109"/>
      <c r="LUY2" s="109"/>
      <c r="LUZ2" s="109"/>
      <c r="LVA2" s="109"/>
      <c r="LVB2" s="109"/>
      <c r="LVC2" s="109"/>
      <c r="LVD2" s="109"/>
      <c r="LVE2" s="109"/>
      <c r="LVF2" s="109"/>
      <c r="LVG2" s="109"/>
      <c r="LVH2" s="109"/>
      <c r="LVI2" s="109"/>
      <c r="LVJ2" s="109"/>
      <c r="LVK2" s="109"/>
      <c r="LVL2" s="109"/>
      <c r="LVM2" s="109"/>
      <c r="LVN2" s="109"/>
      <c r="LVO2" s="109"/>
      <c r="LVP2" s="109"/>
      <c r="LVQ2" s="109"/>
      <c r="LVR2" s="109"/>
      <c r="LVS2" s="109"/>
      <c r="LVT2" s="109"/>
      <c r="LVU2" s="109"/>
      <c r="LVV2" s="109"/>
      <c r="LVW2" s="109"/>
      <c r="LVX2" s="109"/>
      <c r="LVY2" s="109"/>
      <c r="LVZ2" s="109"/>
      <c r="LWA2" s="109"/>
      <c r="LWB2" s="109"/>
      <c r="LWC2" s="109"/>
      <c r="LWD2" s="109"/>
      <c r="LWE2" s="109"/>
      <c r="LWF2" s="109"/>
      <c r="LWG2" s="109"/>
      <c r="LWH2" s="109"/>
      <c r="LWI2" s="109"/>
      <c r="LWJ2" s="109"/>
      <c r="LWK2" s="109"/>
      <c r="LWL2" s="109"/>
      <c r="LWM2" s="109"/>
      <c r="LWN2" s="109"/>
      <c r="LWO2" s="109"/>
      <c r="LWP2" s="109"/>
      <c r="LWQ2" s="109"/>
      <c r="LWR2" s="109"/>
      <c r="LWS2" s="109"/>
      <c r="LWT2" s="109"/>
      <c r="LWU2" s="109"/>
      <c r="LWV2" s="109"/>
      <c r="LWW2" s="109"/>
      <c r="LWX2" s="109"/>
      <c r="LWY2" s="109"/>
      <c r="LWZ2" s="109"/>
      <c r="LXA2" s="109"/>
      <c r="LXB2" s="109"/>
      <c r="LXC2" s="109"/>
      <c r="LXD2" s="109"/>
      <c r="LXE2" s="109"/>
      <c r="LXF2" s="109"/>
      <c r="LXG2" s="109"/>
      <c r="LXH2" s="109"/>
      <c r="LXI2" s="109"/>
      <c r="LXJ2" s="109"/>
      <c r="LXK2" s="109"/>
      <c r="LXL2" s="109"/>
      <c r="LXM2" s="109"/>
      <c r="LXN2" s="109"/>
      <c r="LXO2" s="109"/>
      <c r="LXP2" s="109"/>
      <c r="LXQ2" s="109"/>
      <c r="LXR2" s="109"/>
      <c r="LXS2" s="109"/>
      <c r="LXT2" s="109"/>
      <c r="LXU2" s="109"/>
      <c r="LXV2" s="109"/>
      <c r="LXW2" s="109"/>
      <c r="LXX2" s="109"/>
      <c r="LXY2" s="109"/>
      <c r="LXZ2" s="109"/>
      <c r="LYA2" s="109"/>
      <c r="LYB2" s="109"/>
      <c r="LYC2" s="109"/>
      <c r="LYD2" s="109"/>
      <c r="LYE2" s="109"/>
      <c r="LYF2" s="109"/>
      <c r="LYG2" s="109"/>
      <c r="LYH2" s="109"/>
      <c r="LYI2" s="109"/>
      <c r="LYJ2" s="109"/>
      <c r="LYK2" s="109"/>
      <c r="LYL2" s="109"/>
      <c r="LYM2" s="109"/>
      <c r="LYN2" s="109"/>
      <c r="LYO2" s="109"/>
      <c r="LYP2" s="109"/>
      <c r="LYQ2" s="109"/>
      <c r="LYR2" s="109"/>
      <c r="LYS2" s="109"/>
      <c r="LYT2" s="109"/>
      <c r="LYU2" s="109"/>
      <c r="LYV2" s="109"/>
      <c r="LYW2" s="109"/>
      <c r="LYX2" s="109"/>
      <c r="LYY2" s="109"/>
      <c r="LYZ2" s="109"/>
      <c r="LZA2" s="109"/>
      <c r="LZB2" s="109"/>
      <c r="LZC2" s="109"/>
      <c r="LZD2" s="109"/>
      <c r="LZE2" s="109"/>
      <c r="LZF2" s="109"/>
      <c r="LZG2" s="109"/>
      <c r="LZH2" s="109"/>
      <c r="LZI2" s="109"/>
      <c r="LZJ2" s="109"/>
      <c r="LZK2" s="109"/>
      <c r="LZL2" s="109"/>
      <c r="LZM2" s="109"/>
      <c r="LZN2" s="109"/>
      <c r="LZO2" s="109"/>
      <c r="LZP2" s="109"/>
      <c r="LZQ2" s="109"/>
      <c r="LZR2" s="109"/>
      <c r="LZS2" s="109"/>
      <c r="LZT2" s="109"/>
      <c r="LZU2" s="109"/>
      <c r="LZV2" s="109"/>
      <c r="LZW2" s="109"/>
      <c r="LZX2" s="109"/>
      <c r="LZY2" s="109"/>
      <c r="LZZ2" s="109"/>
      <c r="MAA2" s="109"/>
      <c r="MAB2" s="109"/>
      <c r="MAC2" s="109"/>
      <c r="MAD2" s="109"/>
      <c r="MAE2" s="109"/>
      <c r="MAF2" s="109"/>
      <c r="MAG2" s="109"/>
      <c r="MAH2" s="109"/>
      <c r="MAI2" s="109"/>
      <c r="MAJ2" s="109"/>
      <c r="MAK2" s="109"/>
      <c r="MAL2" s="109"/>
      <c r="MAM2" s="109"/>
      <c r="MAN2" s="109"/>
      <c r="MAO2" s="109"/>
      <c r="MAP2" s="109"/>
      <c r="MAQ2" s="109"/>
      <c r="MAR2" s="109"/>
      <c r="MAS2" s="109"/>
      <c r="MAT2" s="109"/>
      <c r="MAU2" s="109"/>
      <c r="MAV2" s="109"/>
      <c r="MAW2" s="109"/>
      <c r="MAX2" s="109"/>
      <c r="MAY2" s="109"/>
      <c r="MAZ2" s="109"/>
      <c r="MBA2" s="109"/>
      <c r="MBB2" s="109"/>
      <c r="MBC2" s="109"/>
      <c r="MBD2" s="109"/>
      <c r="MBE2" s="109"/>
      <c r="MBF2" s="109"/>
      <c r="MBG2" s="109"/>
      <c r="MBH2" s="109"/>
      <c r="MBI2" s="109"/>
      <c r="MBJ2" s="109"/>
      <c r="MBK2" s="109"/>
      <c r="MBL2" s="109"/>
      <c r="MBM2" s="109"/>
      <c r="MBN2" s="109"/>
      <c r="MBO2" s="109"/>
      <c r="MBP2" s="109"/>
      <c r="MBQ2" s="109"/>
      <c r="MBR2" s="109"/>
      <c r="MBS2" s="109"/>
      <c r="MBT2" s="109"/>
      <c r="MBU2" s="109"/>
      <c r="MBV2" s="109"/>
      <c r="MBW2" s="109"/>
      <c r="MBX2" s="109"/>
      <c r="MBY2" s="109"/>
      <c r="MBZ2" s="109"/>
      <c r="MCA2" s="109"/>
      <c r="MCB2" s="109"/>
      <c r="MCC2" s="109"/>
      <c r="MCD2" s="109"/>
      <c r="MCE2" s="109"/>
      <c r="MCF2" s="109"/>
      <c r="MCG2" s="109"/>
      <c r="MCH2" s="109"/>
      <c r="MCI2" s="109"/>
      <c r="MCJ2" s="109"/>
      <c r="MCK2" s="109"/>
      <c r="MCL2" s="109"/>
      <c r="MCM2" s="109"/>
      <c r="MCN2" s="109"/>
      <c r="MCO2" s="109"/>
      <c r="MCP2" s="109"/>
      <c r="MCQ2" s="109"/>
      <c r="MCR2" s="109"/>
      <c r="MCS2" s="109"/>
      <c r="MCT2" s="109"/>
      <c r="MCU2" s="109"/>
      <c r="MCV2" s="109"/>
      <c r="MCW2" s="109"/>
      <c r="MCX2" s="109"/>
      <c r="MCY2" s="109"/>
      <c r="MCZ2" s="109"/>
      <c r="MDA2" s="109"/>
      <c r="MDB2" s="109"/>
      <c r="MDC2" s="109"/>
      <c r="MDD2" s="109"/>
      <c r="MDE2" s="109"/>
      <c r="MDF2" s="109"/>
      <c r="MDG2" s="109"/>
      <c r="MDH2" s="109"/>
      <c r="MDI2" s="109"/>
      <c r="MDJ2" s="109"/>
      <c r="MDK2" s="109"/>
      <c r="MDL2" s="109"/>
      <c r="MDM2" s="109"/>
      <c r="MDN2" s="109"/>
      <c r="MDO2" s="109"/>
      <c r="MDP2" s="109"/>
      <c r="MDQ2" s="109"/>
      <c r="MDR2" s="109"/>
      <c r="MDS2" s="109"/>
      <c r="MDT2" s="109"/>
      <c r="MDU2" s="109"/>
      <c r="MDV2" s="109"/>
      <c r="MDW2" s="109"/>
      <c r="MDX2" s="109"/>
      <c r="MDY2" s="109"/>
      <c r="MDZ2" s="109"/>
      <c r="MEA2" s="109"/>
      <c r="MEB2" s="109"/>
      <c r="MEC2" s="109"/>
      <c r="MED2" s="109"/>
      <c r="MEE2" s="109"/>
      <c r="MEF2" s="109"/>
      <c r="MEG2" s="109"/>
      <c r="MEH2" s="109"/>
      <c r="MEI2" s="109"/>
      <c r="MEJ2" s="109"/>
      <c r="MEK2" s="109"/>
      <c r="MEL2" s="109"/>
      <c r="MEM2" s="109"/>
      <c r="MEN2" s="109"/>
      <c r="MEO2" s="109"/>
      <c r="MEP2" s="109"/>
      <c r="MEQ2" s="109"/>
      <c r="MER2" s="109"/>
      <c r="MES2" s="109"/>
      <c r="MET2" s="109"/>
      <c r="MEU2" s="109"/>
      <c r="MEV2" s="109"/>
      <c r="MEW2" s="109"/>
      <c r="MEX2" s="109"/>
      <c r="MEY2" s="109"/>
      <c r="MEZ2" s="109"/>
      <c r="MFA2" s="109"/>
      <c r="MFB2" s="109"/>
      <c r="MFC2" s="109"/>
      <c r="MFD2" s="109"/>
      <c r="MFE2" s="109"/>
      <c r="MFF2" s="109"/>
      <c r="MFG2" s="109"/>
      <c r="MFH2" s="109"/>
      <c r="MFI2" s="109"/>
      <c r="MFJ2" s="109"/>
      <c r="MFK2" s="109"/>
      <c r="MFL2" s="109"/>
      <c r="MFM2" s="109"/>
      <c r="MFN2" s="109"/>
      <c r="MFO2" s="109"/>
      <c r="MFP2" s="109"/>
      <c r="MFQ2" s="109"/>
      <c r="MFR2" s="109"/>
      <c r="MFS2" s="109"/>
      <c r="MFT2" s="109"/>
      <c r="MFU2" s="109"/>
      <c r="MFV2" s="109"/>
      <c r="MFW2" s="109"/>
      <c r="MFX2" s="109"/>
      <c r="MFY2" s="109"/>
      <c r="MFZ2" s="109"/>
      <c r="MGA2" s="109"/>
      <c r="MGB2" s="109"/>
      <c r="MGC2" s="109"/>
      <c r="MGD2" s="109"/>
      <c r="MGE2" s="109"/>
      <c r="MGF2" s="109"/>
      <c r="MGG2" s="109"/>
      <c r="MGH2" s="109"/>
      <c r="MGI2" s="109"/>
      <c r="MGJ2" s="109"/>
      <c r="MGK2" s="109"/>
      <c r="MGL2" s="109"/>
      <c r="MGM2" s="109"/>
      <c r="MGN2" s="109"/>
      <c r="MGO2" s="109"/>
      <c r="MGP2" s="109"/>
      <c r="MGQ2" s="109"/>
      <c r="MGR2" s="109"/>
      <c r="MGS2" s="109"/>
      <c r="MGT2" s="109"/>
      <c r="MGU2" s="109"/>
      <c r="MGV2" s="109"/>
      <c r="MGW2" s="109"/>
      <c r="MGX2" s="109"/>
      <c r="MGY2" s="109"/>
      <c r="MGZ2" s="109"/>
      <c r="MHA2" s="109"/>
      <c r="MHB2" s="109"/>
      <c r="MHC2" s="109"/>
      <c r="MHD2" s="109"/>
      <c r="MHE2" s="109"/>
      <c r="MHF2" s="109"/>
      <c r="MHG2" s="109"/>
      <c r="MHH2" s="109"/>
      <c r="MHI2" s="109"/>
      <c r="MHJ2" s="109"/>
      <c r="MHK2" s="109"/>
      <c r="MHL2" s="109"/>
      <c r="MHM2" s="109"/>
      <c r="MHN2" s="109"/>
      <c r="MHO2" s="109"/>
      <c r="MHP2" s="109"/>
      <c r="MHQ2" s="109"/>
      <c r="MHR2" s="109"/>
      <c r="MHS2" s="109"/>
      <c r="MHT2" s="109"/>
      <c r="MHU2" s="109"/>
      <c r="MHV2" s="109"/>
      <c r="MHW2" s="109"/>
      <c r="MHX2" s="109"/>
      <c r="MHY2" s="109"/>
      <c r="MHZ2" s="109"/>
      <c r="MIA2" s="109"/>
      <c r="MIB2" s="109"/>
      <c r="MIC2" s="109"/>
      <c r="MID2" s="109"/>
      <c r="MIE2" s="109"/>
      <c r="MIF2" s="109"/>
      <c r="MIG2" s="109"/>
      <c r="MIH2" s="109"/>
      <c r="MII2" s="109"/>
      <c r="MIJ2" s="109"/>
      <c r="MIK2" s="109"/>
      <c r="MIL2" s="109"/>
      <c r="MIM2" s="109"/>
      <c r="MIN2" s="109"/>
      <c r="MIO2" s="109"/>
      <c r="MIP2" s="109"/>
      <c r="MIQ2" s="109"/>
      <c r="MIR2" s="109"/>
      <c r="MIS2" s="109"/>
      <c r="MIT2" s="109"/>
      <c r="MIU2" s="109"/>
      <c r="MIV2" s="109"/>
      <c r="MIW2" s="109"/>
      <c r="MIX2" s="109"/>
      <c r="MIY2" s="109"/>
      <c r="MIZ2" s="109"/>
      <c r="MJA2" s="109"/>
      <c r="MJB2" s="109"/>
      <c r="MJC2" s="109"/>
      <c r="MJD2" s="109"/>
      <c r="MJE2" s="109"/>
      <c r="MJF2" s="109"/>
      <c r="MJG2" s="109"/>
      <c r="MJH2" s="109"/>
      <c r="MJI2" s="109"/>
      <c r="MJJ2" s="109"/>
      <c r="MJK2" s="109"/>
      <c r="MJL2" s="109"/>
      <c r="MJM2" s="109"/>
      <c r="MJN2" s="109"/>
      <c r="MJO2" s="109"/>
      <c r="MJP2" s="109"/>
      <c r="MJQ2" s="109"/>
      <c r="MJR2" s="109"/>
      <c r="MJS2" s="109"/>
      <c r="MJT2" s="109"/>
      <c r="MJU2" s="109"/>
      <c r="MJV2" s="109"/>
      <c r="MJW2" s="109"/>
      <c r="MJX2" s="109"/>
      <c r="MJY2" s="109"/>
      <c r="MJZ2" s="109"/>
      <c r="MKA2" s="109"/>
      <c r="MKB2" s="109"/>
      <c r="MKC2" s="109"/>
      <c r="MKD2" s="109"/>
      <c r="MKE2" s="109"/>
      <c r="MKF2" s="109"/>
      <c r="MKG2" s="109"/>
      <c r="MKH2" s="109"/>
      <c r="MKI2" s="109"/>
      <c r="MKJ2" s="109"/>
      <c r="MKK2" s="109"/>
      <c r="MKL2" s="109"/>
      <c r="MKM2" s="109"/>
      <c r="MKN2" s="109"/>
      <c r="MKO2" s="109"/>
      <c r="MKP2" s="109"/>
      <c r="MKQ2" s="109"/>
      <c r="MKR2" s="109"/>
      <c r="MKS2" s="109"/>
      <c r="MKT2" s="109"/>
      <c r="MKU2" s="109"/>
      <c r="MKV2" s="109"/>
      <c r="MKW2" s="109"/>
      <c r="MKX2" s="109"/>
      <c r="MKY2" s="109"/>
      <c r="MKZ2" s="109"/>
      <c r="MLA2" s="109"/>
      <c r="MLB2" s="109"/>
      <c r="MLC2" s="109"/>
      <c r="MLD2" s="109"/>
      <c r="MLE2" s="109"/>
      <c r="MLF2" s="109"/>
      <c r="MLG2" s="109"/>
      <c r="MLH2" s="109"/>
      <c r="MLI2" s="109"/>
      <c r="MLJ2" s="109"/>
      <c r="MLK2" s="109"/>
      <c r="MLL2" s="109"/>
      <c r="MLM2" s="109"/>
      <c r="MLN2" s="109"/>
      <c r="MLO2" s="109"/>
      <c r="MLP2" s="109"/>
      <c r="MLQ2" s="109"/>
      <c r="MLR2" s="109"/>
      <c r="MLS2" s="109"/>
      <c r="MLT2" s="109"/>
      <c r="MLU2" s="109"/>
      <c r="MLV2" s="109"/>
      <c r="MLW2" s="109"/>
      <c r="MLX2" s="109"/>
      <c r="MLY2" s="109"/>
      <c r="MLZ2" s="109"/>
      <c r="MMA2" s="109"/>
      <c r="MMB2" s="109"/>
      <c r="MMC2" s="109"/>
      <c r="MMD2" s="109"/>
      <c r="MME2" s="109"/>
      <c r="MMF2" s="109"/>
      <c r="MMG2" s="109"/>
      <c r="MMH2" s="109"/>
      <c r="MMI2" s="109"/>
      <c r="MMJ2" s="109"/>
      <c r="MMK2" s="109"/>
      <c r="MML2" s="109"/>
      <c r="MMM2" s="109"/>
      <c r="MMN2" s="109"/>
      <c r="MMO2" s="109"/>
      <c r="MMP2" s="109"/>
      <c r="MMQ2" s="109"/>
      <c r="MMR2" s="109"/>
      <c r="MMS2" s="109"/>
      <c r="MMT2" s="109"/>
      <c r="MMU2" s="109"/>
      <c r="MMV2" s="109"/>
      <c r="MMW2" s="109"/>
      <c r="MMX2" s="109"/>
      <c r="MMY2" s="109"/>
      <c r="MMZ2" s="109"/>
      <c r="MNA2" s="109"/>
      <c r="MNB2" s="109"/>
      <c r="MNC2" s="109"/>
      <c r="MND2" s="109"/>
      <c r="MNE2" s="109"/>
      <c r="MNF2" s="109"/>
      <c r="MNG2" s="109"/>
      <c r="MNH2" s="109"/>
      <c r="MNI2" s="109"/>
      <c r="MNJ2" s="109"/>
      <c r="MNK2" s="109"/>
      <c r="MNL2" s="109"/>
      <c r="MNM2" s="109"/>
      <c r="MNN2" s="109"/>
      <c r="MNO2" s="109"/>
      <c r="MNP2" s="109"/>
      <c r="MNQ2" s="109"/>
      <c r="MNR2" s="109"/>
      <c r="MNS2" s="109"/>
      <c r="MNT2" s="109"/>
      <c r="MNU2" s="109"/>
      <c r="MNV2" s="109"/>
      <c r="MNW2" s="109"/>
      <c r="MNX2" s="109"/>
      <c r="MNY2" s="109"/>
      <c r="MNZ2" s="109"/>
      <c r="MOA2" s="109"/>
      <c r="MOB2" s="109"/>
      <c r="MOC2" s="109"/>
      <c r="MOD2" s="109"/>
      <c r="MOE2" s="109"/>
      <c r="MOF2" s="109"/>
      <c r="MOG2" s="109"/>
      <c r="MOH2" s="109"/>
      <c r="MOI2" s="109"/>
      <c r="MOJ2" s="109"/>
      <c r="MOK2" s="109"/>
      <c r="MOL2" s="109"/>
      <c r="MOM2" s="109"/>
      <c r="MON2" s="109"/>
      <c r="MOO2" s="109"/>
      <c r="MOP2" s="109"/>
      <c r="MOQ2" s="109"/>
      <c r="MOR2" s="109"/>
      <c r="MOS2" s="109"/>
      <c r="MOT2" s="109"/>
      <c r="MOU2" s="109"/>
      <c r="MOV2" s="109"/>
      <c r="MOW2" s="109"/>
      <c r="MOX2" s="109"/>
      <c r="MOY2" s="109"/>
      <c r="MOZ2" s="109"/>
      <c r="MPA2" s="109"/>
      <c r="MPB2" s="109"/>
      <c r="MPC2" s="109"/>
      <c r="MPD2" s="109"/>
      <c r="MPE2" s="109"/>
      <c r="MPF2" s="109"/>
      <c r="MPG2" s="109"/>
      <c r="MPH2" s="109"/>
      <c r="MPI2" s="109"/>
      <c r="MPJ2" s="109"/>
      <c r="MPK2" s="109"/>
      <c r="MPL2" s="109"/>
      <c r="MPM2" s="109"/>
      <c r="MPN2" s="109"/>
      <c r="MPO2" s="109"/>
      <c r="MPP2" s="109"/>
      <c r="MPQ2" s="109"/>
      <c r="MPR2" s="109"/>
      <c r="MPS2" s="109"/>
      <c r="MPT2" s="109"/>
      <c r="MPU2" s="109"/>
      <c r="MPV2" s="109"/>
      <c r="MPW2" s="109"/>
      <c r="MPX2" s="109"/>
      <c r="MPY2" s="109"/>
      <c r="MPZ2" s="109"/>
      <c r="MQA2" s="109"/>
      <c r="MQB2" s="109"/>
      <c r="MQC2" s="109"/>
      <c r="MQD2" s="109"/>
      <c r="MQE2" s="109"/>
      <c r="MQF2" s="109"/>
      <c r="MQG2" s="109"/>
      <c r="MQH2" s="109"/>
      <c r="MQI2" s="109"/>
      <c r="MQJ2" s="109"/>
      <c r="MQK2" s="109"/>
      <c r="MQL2" s="109"/>
      <c r="MQM2" s="109"/>
      <c r="MQN2" s="109"/>
      <c r="MQO2" s="109"/>
      <c r="MQP2" s="109"/>
      <c r="MQQ2" s="109"/>
      <c r="MQR2" s="109"/>
      <c r="MQS2" s="109"/>
      <c r="MQT2" s="109"/>
      <c r="MQU2" s="109"/>
      <c r="MQV2" s="109"/>
      <c r="MQW2" s="109"/>
      <c r="MQX2" s="109"/>
      <c r="MQY2" s="109"/>
      <c r="MQZ2" s="109"/>
      <c r="MRA2" s="109"/>
      <c r="MRB2" s="109"/>
      <c r="MRC2" s="109"/>
      <c r="MRD2" s="109"/>
      <c r="MRE2" s="109"/>
      <c r="MRF2" s="109"/>
      <c r="MRG2" s="109"/>
      <c r="MRH2" s="109"/>
      <c r="MRI2" s="109"/>
      <c r="MRJ2" s="109"/>
      <c r="MRK2" s="109"/>
      <c r="MRL2" s="109"/>
      <c r="MRM2" s="109"/>
      <c r="MRN2" s="109"/>
      <c r="MRO2" s="109"/>
      <c r="MRP2" s="109"/>
      <c r="MRQ2" s="109"/>
      <c r="MRR2" s="109"/>
      <c r="MRS2" s="109"/>
      <c r="MRT2" s="109"/>
      <c r="MRU2" s="109"/>
      <c r="MRV2" s="109"/>
      <c r="MRW2" s="109"/>
      <c r="MRX2" s="109"/>
      <c r="MRY2" s="109"/>
      <c r="MRZ2" s="109"/>
      <c r="MSA2" s="109"/>
      <c r="MSB2" s="109"/>
      <c r="MSC2" s="109"/>
      <c r="MSD2" s="109"/>
      <c r="MSE2" s="109"/>
      <c r="MSF2" s="109"/>
      <c r="MSG2" s="109"/>
      <c r="MSH2" s="109"/>
      <c r="MSI2" s="109"/>
      <c r="MSJ2" s="109"/>
      <c r="MSK2" s="109"/>
      <c r="MSL2" s="109"/>
      <c r="MSM2" s="109"/>
      <c r="MSN2" s="109"/>
      <c r="MSO2" s="109"/>
      <c r="MSP2" s="109"/>
      <c r="MSQ2" s="109"/>
      <c r="MSR2" s="109"/>
      <c r="MSS2" s="109"/>
      <c r="MST2" s="109"/>
      <c r="MSU2" s="109"/>
      <c r="MSV2" s="109"/>
      <c r="MSW2" s="109"/>
      <c r="MSX2" s="109"/>
      <c r="MSY2" s="109"/>
      <c r="MSZ2" s="109"/>
      <c r="MTA2" s="109"/>
      <c r="MTB2" s="109"/>
      <c r="MTC2" s="109"/>
      <c r="MTD2" s="109"/>
      <c r="MTE2" s="109"/>
      <c r="MTF2" s="109"/>
      <c r="MTG2" s="109"/>
      <c r="MTH2" s="109"/>
      <c r="MTI2" s="109"/>
      <c r="MTJ2" s="109"/>
      <c r="MTK2" s="109"/>
      <c r="MTL2" s="109"/>
      <c r="MTM2" s="109"/>
      <c r="MTN2" s="109"/>
      <c r="MTO2" s="109"/>
      <c r="MTP2" s="109"/>
      <c r="MTQ2" s="109"/>
      <c r="MTR2" s="109"/>
      <c r="MTS2" s="109"/>
      <c r="MTT2" s="109"/>
      <c r="MTU2" s="109"/>
      <c r="MTV2" s="109"/>
      <c r="MTW2" s="109"/>
      <c r="MTX2" s="109"/>
      <c r="MTY2" s="109"/>
      <c r="MTZ2" s="109"/>
      <c r="MUA2" s="109"/>
      <c r="MUB2" s="109"/>
      <c r="MUC2" s="109"/>
      <c r="MUD2" s="109"/>
      <c r="MUE2" s="109"/>
      <c r="MUF2" s="109"/>
      <c r="MUG2" s="109"/>
      <c r="MUH2" s="109"/>
      <c r="MUI2" s="109"/>
      <c r="MUJ2" s="109"/>
      <c r="MUK2" s="109"/>
      <c r="MUL2" s="109"/>
      <c r="MUM2" s="109"/>
      <c r="MUN2" s="109"/>
      <c r="MUO2" s="109"/>
      <c r="MUP2" s="109"/>
      <c r="MUQ2" s="109"/>
      <c r="MUR2" s="109"/>
      <c r="MUS2" s="109"/>
      <c r="MUT2" s="109"/>
      <c r="MUU2" s="109"/>
      <c r="MUV2" s="109"/>
      <c r="MUW2" s="109"/>
      <c r="MUX2" s="109"/>
      <c r="MUY2" s="109"/>
      <c r="MUZ2" s="109"/>
      <c r="MVA2" s="109"/>
      <c r="MVB2" s="109"/>
      <c r="MVC2" s="109"/>
      <c r="MVD2" s="109"/>
      <c r="MVE2" s="109"/>
      <c r="MVF2" s="109"/>
      <c r="MVG2" s="109"/>
      <c r="MVH2" s="109"/>
      <c r="MVI2" s="109"/>
      <c r="MVJ2" s="109"/>
      <c r="MVK2" s="109"/>
      <c r="MVL2" s="109"/>
      <c r="MVM2" s="109"/>
      <c r="MVN2" s="109"/>
      <c r="MVO2" s="109"/>
      <c r="MVP2" s="109"/>
      <c r="MVQ2" s="109"/>
      <c r="MVR2" s="109"/>
      <c r="MVS2" s="109"/>
      <c r="MVT2" s="109"/>
      <c r="MVU2" s="109"/>
      <c r="MVV2" s="109"/>
      <c r="MVW2" s="109"/>
      <c r="MVX2" s="109"/>
      <c r="MVY2" s="109"/>
      <c r="MVZ2" s="109"/>
      <c r="MWA2" s="109"/>
      <c r="MWB2" s="109"/>
      <c r="MWC2" s="109"/>
      <c r="MWD2" s="109"/>
      <c r="MWE2" s="109"/>
      <c r="MWF2" s="109"/>
      <c r="MWG2" s="109"/>
      <c r="MWH2" s="109"/>
      <c r="MWI2" s="109"/>
      <c r="MWJ2" s="109"/>
      <c r="MWK2" s="109"/>
      <c r="MWL2" s="109"/>
      <c r="MWM2" s="109"/>
      <c r="MWN2" s="109"/>
      <c r="MWO2" s="109"/>
      <c r="MWP2" s="109"/>
      <c r="MWQ2" s="109"/>
      <c r="MWR2" s="109"/>
      <c r="MWS2" s="109"/>
      <c r="MWT2" s="109"/>
      <c r="MWU2" s="109"/>
      <c r="MWV2" s="109"/>
      <c r="MWW2" s="109"/>
      <c r="MWX2" s="109"/>
      <c r="MWY2" s="109"/>
      <c r="MWZ2" s="109"/>
      <c r="MXA2" s="109"/>
      <c r="MXB2" s="109"/>
      <c r="MXC2" s="109"/>
      <c r="MXD2" s="109"/>
      <c r="MXE2" s="109"/>
      <c r="MXF2" s="109"/>
      <c r="MXG2" s="109"/>
      <c r="MXH2" s="109"/>
      <c r="MXI2" s="109"/>
      <c r="MXJ2" s="109"/>
      <c r="MXK2" s="109"/>
      <c r="MXL2" s="109"/>
      <c r="MXM2" s="109"/>
      <c r="MXN2" s="109"/>
      <c r="MXO2" s="109"/>
      <c r="MXP2" s="109"/>
      <c r="MXQ2" s="109"/>
      <c r="MXR2" s="109"/>
      <c r="MXS2" s="109"/>
      <c r="MXT2" s="109"/>
      <c r="MXU2" s="109"/>
      <c r="MXV2" s="109"/>
      <c r="MXW2" s="109"/>
      <c r="MXX2" s="109"/>
      <c r="MXY2" s="109"/>
      <c r="MXZ2" s="109"/>
      <c r="MYA2" s="109"/>
      <c r="MYB2" s="109"/>
      <c r="MYC2" s="109"/>
      <c r="MYD2" s="109"/>
      <c r="MYE2" s="109"/>
      <c r="MYF2" s="109"/>
      <c r="MYG2" s="109"/>
      <c r="MYH2" s="109"/>
      <c r="MYI2" s="109"/>
      <c r="MYJ2" s="109"/>
      <c r="MYK2" s="109"/>
      <c r="MYL2" s="109"/>
      <c r="MYM2" s="109"/>
      <c r="MYN2" s="109"/>
      <c r="MYO2" s="109"/>
      <c r="MYP2" s="109"/>
      <c r="MYQ2" s="109"/>
      <c r="MYR2" s="109"/>
      <c r="MYS2" s="109"/>
      <c r="MYT2" s="109"/>
      <c r="MYU2" s="109"/>
      <c r="MYV2" s="109"/>
      <c r="MYW2" s="109"/>
      <c r="MYX2" s="109"/>
      <c r="MYY2" s="109"/>
      <c r="MYZ2" s="109"/>
      <c r="MZA2" s="109"/>
      <c r="MZB2" s="109"/>
      <c r="MZC2" s="109"/>
      <c r="MZD2" s="109"/>
      <c r="MZE2" s="109"/>
      <c r="MZF2" s="109"/>
      <c r="MZG2" s="109"/>
      <c r="MZH2" s="109"/>
      <c r="MZI2" s="109"/>
      <c r="MZJ2" s="109"/>
      <c r="MZK2" s="109"/>
      <c r="MZL2" s="109"/>
      <c r="MZM2" s="109"/>
      <c r="MZN2" s="109"/>
      <c r="MZO2" s="109"/>
      <c r="MZP2" s="109"/>
      <c r="MZQ2" s="109"/>
      <c r="MZR2" s="109"/>
      <c r="MZS2" s="109"/>
      <c r="MZT2" s="109"/>
      <c r="MZU2" s="109"/>
      <c r="MZV2" s="109"/>
      <c r="MZW2" s="109"/>
      <c r="MZX2" s="109"/>
      <c r="MZY2" s="109"/>
      <c r="MZZ2" s="109"/>
      <c r="NAA2" s="109"/>
      <c r="NAB2" s="109"/>
      <c r="NAC2" s="109"/>
      <c r="NAD2" s="109"/>
      <c r="NAE2" s="109"/>
      <c r="NAF2" s="109"/>
      <c r="NAG2" s="109"/>
      <c r="NAH2" s="109"/>
      <c r="NAI2" s="109"/>
      <c r="NAJ2" s="109"/>
      <c r="NAK2" s="109"/>
      <c r="NAL2" s="109"/>
      <c r="NAM2" s="109"/>
      <c r="NAN2" s="109"/>
      <c r="NAO2" s="109"/>
      <c r="NAP2" s="109"/>
      <c r="NAQ2" s="109"/>
      <c r="NAR2" s="109"/>
      <c r="NAS2" s="109"/>
      <c r="NAT2" s="109"/>
      <c r="NAU2" s="109"/>
      <c r="NAV2" s="109"/>
      <c r="NAW2" s="109"/>
      <c r="NAX2" s="109"/>
      <c r="NAY2" s="109"/>
      <c r="NAZ2" s="109"/>
      <c r="NBA2" s="109"/>
      <c r="NBB2" s="109"/>
      <c r="NBC2" s="109"/>
      <c r="NBD2" s="109"/>
      <c r="NBE2" s="109"/>
      <c r="NBF2" s="109"/>
      <c r="NBG2" s="109"/>
      <c r="NBH2" s="109"/>
      <c r="NBI2" s="109"/>
      <c r="NBJ2" s="109"/>
      <c r="NBK2" s="109"/>
      <c r="NBL2" s="109"/>
      <c r="NBM2" s="109"/>
      <c r="NBN2" s="109"/>
      <c r="NBO2" s="109"/>
      <c r="NBP2" s="109"/>
      <c r="NBQ2" s="109"/>
      <c r="NBR2" s="109"/>
      <c r="NBS2" s="109"/>
      <c r="NBT2" s="109"/>
      <c r="NBU2" s="109"/>
      <c r="NBV2" s="109"/>
      <c r="NBW2" s="109"/>
      <c r="NBX2" s="109"/>
      <c r="NBY2" s="109"/>
      <c r="NBZ2" s="109"/>
      <c r="NCA2" s="109"/>
      <c r="NCB2" s="109"/>
      <c r="NCC2" s="109"/>
      <c r="NCD2" s="109"/>
      <c r="NCE2" s="109"/>
      <c r="NCF2" s="109"/>
      <c r="NCG2" s="109"/>
      <c r="NCH2" s="109"/>
      <c r="NCI2" s="109"/>
      <c r="NCJ2" s="109"/>
      <c r="NCK2" s="109"/>
      <c r="NCL2" s="109"/>
      <c r="NCM2" s="109"/>
      <c r="NCN2" s="109"/>
      <c r="NCO2" s="109"/>
      <c r="NCP2" s="109"/>
      <c r="NCQ2" s="109"/>
      <c r="NCR2" s="109"/>
      <c r="NCS2" s="109"/>
      <c r="NCT2" s="109"/>
      <c r="NCU2" s="109"/>
      <c r="NCV2" s="109"/>
      <c r="NCW2" s="109"/>
      <c r="NCX2" s="109"/>
      <c r="NCY2" s="109"/>
      <c r="NCZ2" s="109"/>
      <c r="NDA2" s="109"/>
      <c r="NDB2" s="109"/>
      <c r="NDC2" s="109"/>
      <c r="NDD2" s="109"/>
      <c r="NDE2" s="109"/>
      <c r="NDF2" s="109"/>
      <c r="NDG2" s="109"/>
      <c r="NDH2" s="109"/>
      <c r="NDI2" s="109"/>
      <c r="NDJ2" s="109"/>
      <c r="NDK2" s="109"/>
      <c r="NDL2" s="109"/>
      <c r="NDM2" s="109"/>
      <c r="NDN2" s="109"/>
      <c r="NDO2" s="109"/>
      <c r="NDP2" s="109"/>
      <c r="NDQ2" s="109"/>
      <c r="NDR2" s="109"/>
      <c r="NDS2" s="109"/>
      <c r="NDT2" s="109"/>
      <c r="NDU2" s="109"/>
      <c r="NDV2" s="109"/>
      <c r="NDW2" s="109"/>
      <c r="NDX2" s="109"/>
      <c r="NDY2" s="109"/>
      <c r="NDZ2" s="109"/>
      <c r="NEA2" s="109"/>
      <c r="NEB2" s="109"/>
      <c r="NEC2" s="109"/>
      <c r="NED2" s="109"/>
      <c r="NEE2" s="109"/>
      <c r="NEF2" s="109"/>
      <c r="NEG2" s="109"/>
      <c r="NEH2" s="109"/>
      <c r="NEI2" s="109"/>
      <c r="NEJ2" s="109"/>
      <c r="NEK2" s="109"/>
      <c r="NEL2" s="109"/>
      <c r="NEM2" s="109"/>
      <c r="NEN2" s="109"/>
      <c r="NEO2" s="109"/>
      <c r="NEP2" s="109"/>
      <c r="NEQ2" s="109"/>
      <c r="NER2" s="109"/>
      <c r="NES2" s="109"/>
      <c r="NET2" s="109"/>
      <c r="NEU2" s="109"/>
      <c r="NEV2" s="109"/>
      <c r="NEW2" s="109"/>
      <c r="NEX2" s="109"/>
      <c r="NEY2" s="109"/>
      <c r="NEZ2" s="109"/>
      <c r="NFA2" s="109"/>
      <c r="NFB2" s="109"/>
      <c r="NFC2" s="109"/>
      <c r="NFD2" s="109"/>
      <c r="NFE2" s="109"/>
      <c r="NFF2" s="109"/>
      <c r="NFG2" s="109"/>
      <c r="NFH2" s="109"/>
      <c r="NFI2" s="109"/>
      <c r="NFJ2" s="109"/>
      <c r="NFK2" s="109"/>
      <c r="NFL2" s="109"/>
      <c r="NFM2" s="109"/>
      <c r="NFN2" s="109"/>
      <c r="NFO2" s="109"/>
      <c r="NFP2" s="109"/>
      <c r="NFQ2" s="109"/>
      <c r="NFR2" s="109"/>
      <c r="NFS2" s="109"/>
      <c r="NFT2" s="109"/>
      <c r="NFU2" s="109"/>
      <c r="NFV2" s="109"/>
      <c r="NFW2" s="109"/>
      <c r="NFX2" s="109"/>
      <c r="NFY2" s="109"/>
      <c r="NFZ2" s="109"/>
      <c r="NGA2" s="109"/>
      <c r="NGB2" s="109"/>
      <c r="NGC2" s="109"/>
      <c r="NGD2" s="109"/>
      <c r="NGE2" s="109"/>
      <c r="NGF2" s="109"/>
      <c r="NGG2" s="109"/>
      <c r="NGH2" s="109"/>
      <c r="NGI2" s="109"/>
      <c r="NGJ2" s="109"/>
      <c r="NGK2" s="109"/>
      <c r="NGL2" s="109"/>
      <c r="NGM2" s="109"/>
      <c r="NGN2" s="109"/>
      <c r="NGO2" s="109"/>
      <c r="NGP2" s="109"/>
      <c r="NGQ2" s="109"/>
      <c r="NGR2" s="109"/>
      <c r="NGS2" s="109"/>
      <c r="NGT2" s="109"/>
      <c r="NGU2" s="109"/>
      <c r="NGV2" s="109"/>
      <c r="NGW2" s="109"/>
      <c r="NGX2" s="109"/>
      <c r="NGY2" s="109"/>
      <c r="NGZ2" s="109"/>
      <c r="NHA2" s="109"/>
      <c r="NHB2" s="109"/>
      <c r="NHC2" s="109"/>
      <c r="NHD2" s="109"/>
      <c r="NHE2" s="109"/>
      <c r="NHF2" s="109"/>
      <c r="NHG2" s="109"/>
      <c r="NHH2" s="109"/>
      <c r="NHI2" s="109"/>
      <c r="NHJ2" s="109"/>
      <c r="NHK2" s="109"/>
      <c r="NHL2" s="109"/>
      <c r="NHM2" s="109"/>
      <c r="NHN2" s="109"/>
      <c r="NHO2" s="109"/>
      <c r="NHP2" s="109"/>
      <c r="NHQ2" s="109"/>
      <c r="NHR2" s="109"/>
      <c r="NHS2" s="109"/>
      <c r="NHT2" s="109"/>
      <c r="NHU2" s="109"/>
      <c r="NHV2" s="109"/>
      <c r="NHW2" s="109"/>
      <c r="NHX2" s="109"/>
      <c r="NHY2" s="109"/>
      <c r="NHZ2" s="109"/>
      <c r="NIA2" s="109"/>
      <c r="NIB2" s="109"/>
      <c r="NIC2" s="109"/>
      <c r="NID2" s="109"/>
      <c r="NIE2" s="109"/>
      <c r="NIF2" s="109"/>
      <c r="NIG2" s="109"/>
      <c r="NIH2" s="109"/>
      <c r="NII2" s="109"/>
      <c r="NIJ2" s="109"/>
      <c r="NIK2" s="109"/>
      <c r="NIL2" s="109"/>
      <c r="NIM2" s="109"/>
      <c r="NIN2" s="109"/>
      <c r="NIO2" s="109"/>
      <c r="NIP2" s="109"/>
      <c r="NIQ2" s="109"/>
      <c r="NIR2" s="109"/>
      <c r="NIS2" s="109"/>
      <c r="NIT2" s="109"/>
      <c r="NIU2" s="109"/>
      <c r="NIV2" s="109"/>
      <c r="NIW2" s="109"/>
      <c r="NIX2" s="109"/>
      <c r="NIY2" s="109"/>
      <c r="NIZ2" s="109"/>
      <c r="NJA2" s="109"/>
      <c r="NJB2" s="109"/>
      <c r="NJC2" s="109"/>
      <c r="NJD2" s="109"/>
      <c r="NJE2" s="109"/>
      <c r="NJF2" s="109"/>
      <c r="NJG2" s="109"/>
      <c r="NJH2" s="109"/>
      <c r="NJI2" s="109"/>
      <c r="NJJ2" s="109"/>
      <c r="NJK2" s="109"/>
      <c r="NJL2" s="109"/>
      <c r="NJM2" s="109"/>
      <c r="NJN2" s="109"/>
      <c r="NJO2" s="109"/>
      <c r="NJP2" s="109"/>
      <c r="NJQ2" s="109"/>
      <c r="NJR2" s="109"/>
      <c r="NJS2" s="109"/>
      <c r="NJT2" s="109"/>
      <c r="NJU2" s="109"/>
      <c r="NJV2" s="109"/>
      <c r="NJW2" s="109"/>
      <c r="NJX2" s="109"/>
      <c r="NJY2" s="109"/>
      <c r="NJZ2" s="109"/>
      <c r="NKA2" s="109"/>
      <c r="NKB2" s="109"/>
      <c r="NKC2" s="109"/>
      <c r="NKD2" s="109"/>
      <c r="NKE2" s="109"/>
      <c r="NKF2" s="109"/>
      <c r="NKG2" s="109"/>
      <c r="NKH2" s="109"/>
      <c r="NKI2" s="109"/>
      <c r="NKJ2" s="109"/>
      <c r="NKK2" s="109"/>
      <c r="NKL2" s="109"/>
      <c r="NKM2" s="109"/>
      <c r="NKN2" s="109"/>
      <c r="NKO2" s="109"/>
      <c r="NKP2" s="109"/>
      <c r="NKQ2" s="109"/>
      <c r="NKR2" s="109"/>
      <c r="NKS2" s="109"/>
      <c r="NKT2" s="109"/>
      <c r="NKU2" s="109"/>
      <c r="NKV2" s="109"/>
      <c r="NKW2" s="109"/>
      <c r="NKX2" s="109"/>
      <c r="NKY2" s="109"/>
      <c r="NKZ2" s="109"/>
      <c r="NLA2" s="109"/>
      <c r="NLB2" s="109"/>
      <c r="NLC2" s="109"/>
      <c r="NLD2" s="109"/>
      <c r="NLE2" s="109"/>
      <c r="NLF2" s="109"/>
      <c r="NLG2" s="109"/>
      <c r="NLH2" s="109"/>
      <c r="NLI2" s="109"/>
      <c r="NLJ2" s="109"/>
      <c r="NLK2" s="109"/>
      <c r="NLL2" s="109"/>
      <c r="NLM2" s="109"/>
      <c r="NLN2" s="109"/>
      <c r="NLO2" s="109"/>
      <c r="NLP2" s="109"/>
      <c r="NLQ2" s="109"/>
      <c r="NLR2" s="109"/>
      <c r="NLS2" s="109"/>
      <c r="NLT2" s="109"/>
      <c r="NLU2" s="109"/>
      <c r="NLV2" s="109"/>
      <c r="NLW2" s="109"/>
      <c r="NLX2" s="109"/>
      <c r="NLY2" s="109"/>
      <c r="NLZ2" s="109"/>
      <c r="NMA2" s="109"/>
      <c r="NMB2" s="109"/>
      <c r="NMC2" s="109"/>
      <c r="NMD2" s="109"/>
      <c r="NME2" s="109"/>
      <c r="NMF2" s="109"/>
      <c r="NMG2" s="109"/>
      <c r="NMH2" s="109"/>
      <c r="NMI2" s="109"/>
      <c r="NMJ2" s="109"/>
      <c r="NMK2" s="109"/>
      <c r="NML2" s="109"/>
      <c r="NMM2" s="109"/>
      <c r="NMN2" s="109"/>
      <c r="NMO2" s="109"/>
      <c r="NMP2" s="109"/>
      <c r="NMQ2" s="109"/>
      <c r="NMR2" s="109"/>
      <c r="NMS2" s="109"/>
      <c r="NMT2" s="109"/>
      <c r="NMU2" s="109"/>
      <c r="NMV2" s="109"/>
      <c r="NMW2" s="109"/>
      <c r="NMX2" s="109"/>
      <c r="NMY2" s="109"/>
      <c r="NMZ2" s="109"/>
      <c r="NNA2" s="109"/>
      <c r="NNB2" s="109"/>
      <c r="NNC2" s="109"/>
      <c r="NND2" s="109"/>
      <c r="NNE2" s="109"/>
      <c r="NNF2" s="109"/>
      <c r="NNG2" s="109"/>
      <c r="NNH2" s="109"/>
      <c r="NNI2" s="109"/>
      <c r="NNJ2" s="109"/>
      <c r="NNK2" s="109"/>
      <c r="NNL2" s="109"/>
      <c r="NNM2" s="109"/>
      <c r="NNN2" s="109"/>
      <c r="NNO2" s="109"/>
      <c r="NNP2" s="109"/>
      <c r="NNQ2" s="109"/>
      <c r="NNR2" s="109"/>
      <c r="NNS2" s="109"/>
      <c r="NNT2" s="109"/>
      <c r="NNU2" s="109"/>
      <c r="NNV2" s="109"/>
      <c r="NNW2" s="109"/>
      <c r="NNX2" s="109"/>
      <c r="NNY2" s="109"/>
      <c r="NNZ2" s="109"/>
      <c r="NOA2" s="109"/>
      <c r="NOB2" s="109"/>
      <c r="NOC2" s="109"/>
      <c r="NOD2" s="109"/>
      <c r="NOE2" s="109"/>
      <c r="NOF2" s="109"/>
      <c r="NOG2" s="109"/>
      <c r="NOH2" s="109"/>
      <c r="NOI2" s="109"/>
      <c r="NOJ2" s="109"/>
      <c r="NOK2" s="109"/>
      <c r="NOL2" s="109"/>
      <c r="NOM2" s="109"/>
      <c r="NON2" s="109"/>
      <c r="NOO2" s="109"/>
      <c r="NOP2" s="109"/>
      <c r="NOQ2" s="109"/>
      <c r="NOR2" s="109"/>
      <c r="NOS2" s="109"/>
      <c r="NOT2" s="109"/>
      <c r="NOU2" s="109"/>
      <c r="NOV2" s="109"/>
      <c r="NOW2" s="109"/>
      <c r="NOX2" s="109"/>
      <c r="NOY2" s="109"/>
      <c r="NOZ2" s="109"/>
      <c r="NPA2" s="109"/>
      <c r="NPB2" s="109"/>
      <c r="NPC2" s="109"/>
      <c r="NPD2" s="109"/>
      <c r="NPE2" s="109"/>
      <c r="NPF2" s="109"/>
      <c r="NPG2" s="109"/>
      <c r="NPH2" s="109"/>
      <c r="NPI2" s="109"/>
      <c r="NPJ2" s="109"/>
      <c r="NPK2" s="109"/>
      <c r="NPL2" s="109"/>
      <c r="NPM2" s="109"/>
      <c r="NPN2" s="109"/>
      <c r="NPO2" s="109"/>
      <c r="NPP2" s="109"/>
      <c r="NPQ2" s="109"/>
      <c r="NPR2" s="109"/>
      <c r="NPS2" s="109"/>
      <c r="NPT2" s="109"/>
      <c r="NPU2" s="109"/>
      <c r="NPV2" s="109"/>
      <c r="NPW2" s="109"/>
      <c r="NPX2" s="109"/>
      <c r="NPY2" s="109"/>
      <c r="NPZ2" s="109"/>
      <c r="NQA2" s="109"/>
      <c r="NQB2" s="109"/>
      <c r="NQC2" s="109"/>
      <c r="NQD2" s="109"/>
      <c r="NQE2" s="109"/>
      <c r="NQF2" s="109"/>
      <c r="NQG2" s="109"/>
      <c r="NQH2" s="109"/>
      <c r="NQI2" s="109"/>
      <c r="NQJ2" s="109"/>
      <c r="NQK2" s="109"/>
      <c r="NQL2" s="109"/>
      <c r="NQM2" s="109"/>
      <c r="NQN2" s="109"/>
      <c r="NQO2" s="109"/>
      <c r="NQP2" s="109"/>
      <c r="NQQ2" s="109"/>
      <c r="NQR2" s="109"/>
      <c r="NQS2" s="109"/>
      <c r="NQT2" s="109"/>
      <c r="NQU2" s="109"/>
      <c r="NQV2" s="109"/>
      <c r="NQW2" s="109"/>
      <c r="NQX2" s="109"/>
      <c r="NQY2" s="109"/>
      <c r="NQZ2" s="109"/>
      <c r="NRA2" s="109"/>
      <c r="NRB2" s="109"/>
      <c r="NRC2" s="109"/>
      <c r="NRD2" s="109"/>
      <c r="NRE2" s="109"/>
      <c r="NRF2" s="109"/>
      <c r="NRG2" s="109"/>
      <c r="NRH2" s="109"/>
      <c r="NRI2" s="109"/>
      <c r="NRJ2" s="109"/>
      <c r="NRK2" s="109"/>
      <c r="NRL2" s="109"/>
      <c r="NRM2" s="109"/>
      <c r="NRN2" s="109"/>
      <c r="NRO2" s="109"/>
      <c r="NRP2" s="109"/>
      <c r="NRQ2" s="109"/>
      <c r="NRR2" s="109"/>
      <c r="NRS2" s="109"/>
      <c r="NRT2" s="109"/>
      <c r="NRU2" s="109"/>
      <c r="NRV2" s="109"/>
      <c r="NRW2" s="109"/>
      <c r="NRX2" s="109"/>
      <c r="NRY2" s="109"/>
      <c r="NRZ2" s="109"/>
      <c r="NSA2" s="109"/>
      <c r="NSB2" s="109"/>
      <c r="NSC2" s="109"/>
      <c r="NSD2" s="109"/>
      <c r="NSE2" s="109"/>
      <c r="NSF2" s="109"/>
      <c r="NSG2" s="109"/>
      <c r="NSH2" s="109"/>
      <c r="NSI2" s="109"/>
      <c r="NSJ2" s="109"/>
      <c r="NSK2" s="109"/>
      <c r="NSL2" s="109"/>
      <c r="NSM2" s="109"/>
      <c r="NSN2" s="109"/>
      <c r="NSO2" s="109"/>
      <c r="NSP2" s="109"/>
      <c r="NSQ2" s="109"/>
      <c r="NSR2" s="109"/>
      <c r="NSS2" s="109"/>
      <c r="NST2" s="109"/>
      <c r="NSU2" s="109"/>
      <c r="NSV2" s="109"/>
      <c r="NSW2" s="109"/>
      <c r="NSX2" s="109"/>
      <c r="NSY2" s="109"/>
      <c r="NSZ2" s="109"/>
      <c r="NTA2" s="109"/>
      <c r="NTB2" s="109"/>
      <c r="NTC2" s="109"/>
      <c r="NTD2" s="109"/>
      <c r="NTE2" s="109"/>
      <c r="NTF2" s="109"/>
      <c r="NTG2" s="109"/>
      <c r="NTH2" s="109"/>
      <c r="NTI2" s="109"/>
      <c r="NTJ2" s="109"/>
      <c r="NTK2" s="109"/>
      <c r="NTL2" s="109"/>
      <c r="NTM2" s="109"/>
      <c r="NTN2" s="109"/>
      <c r="NTO2" s="109"/>
      <c r="NTP2" s="109"/>
      <c r="NTQ2" s="109"/>
      <c r="NTR2" s="109"/>
      <c r="NTS2" s="109"/>
      <c r="NTT2" s="109"/>
      <c r="NTU2" s="109"/>
      <c r="NTV2" s="109"/>
      <c r="NTW2" s="109"/>
      <c r="NTX2" s="109"/>
      <c r="NTY2" s="109"/>
      <c r="NTZ2" s="109"/>
      <c r="NUA2" s="109"/>
      <c r="NUB2" s="109"/>
      <c r="NUC2" s="109"/>
      <c r="NUD2" s="109"/>
      <c r="NUE2" s="109"/>
      <c r="NUF2" s="109"/>
      <c r="NUG2" s="109"/>
      <c r="NUH2" s="109"/>
      <c r="NUI2" s="109"/>
      <c r="NUJ2" s="109"/>
      <c r="NUK2" s="109"/>
      <c r="NUL2" s="109"/>
      <c r="NUM2" s="109"/>
      <c r="NUN2" s="109"/>
      <c r="NUO2" s="109"/>
      <c r="NUP2" s="109"/>
      <c r="NUQ2" s="109"/>
      <c r="NUR2" s="109"/>
      <c r="NUS2" s="109"/>
      <c r="NUT2" s="109"/>
      <c r="NUU2" s="109"/>
      <c r="NUV2" s="109"/>
      <c r="NUW2" s="109"/>
      <c r="NUX2" s="109"/>
      <c r="NUY2" s="109"/>
      <c r="NUZ2" s="109"/>
      <c r="NVA2" s="109"/>
      <c r="NVB2" s="109"/>
      <c r="NVC2" s="109"/>
      <c r="NVD2" s="109"/>
      <c r="NVE2" s="109"/>
      <c r="NVF2" s="109"/>
      <c r="NVG2" s="109"/>
      <c r="NVH2" s="109"/>
      <c r="NVI2" s="109"/>
      <c r="NVJ2" s="109"/>
      <c r="NVK2" s="109"/>
      <c r="NVL2" s="109"/>
      <c r="NVM2" s="109"/>
      <c r="NVN2" s="109"/>
      <c r="NVO2" s="109"/>
      <c r="NVP2" s="109"/>
      <c r="NVQ2" s="109"/>
      <c r="NVR2" s="109"/>
      <c r="NVS2" s="109"/>
      <c r="NVT2" s="109"/>
      <c r="NVU2" s="109"/>
      <c r="NVV2" s="109"/>
      <c r="NVW2" s="109"/>
      <c r="NVX2" s="109"/>
      <c r="NVY2" s="109"/>
      <c r="NVZ2" s="109"/>
      <c r="NWA2" s="109"/>
      <c r="NWB2" s="109"/>
      <c r="NWC2" s="109"/>
      <c r="NWD2" s="109"/>
      <c r="NWE2" s="109"/>
      <c r="NWF2" s="109"/>
      <c r="NWG2" s="109"/>
      <c r="NWH2" s="109"/>
      <c r="NWI2" s="109"/>
      <c r="NWJ2" s="109"/>
      <c r="NWK2" s="109"/>
      <c r="NWL2" s="109"/>
      <c r="NWM2" s="109"/>
      <c r="NWN2" s="109"/>
      <c r="NWO2" s="109"/>
      <c r="NWP2" s="109"/>
      <c r="NWQ2" s="109"/>
      <c r="NWR2" s="109"/>
      <c r="NWS2" s="109"/>
      <c r="NWT2" s="109"/>
      <c r="NWU2" s="109"/>
      <c r="NWV2" s="109"/>
      <c r="NWW2" s="109"/>
      <c r="NWX2" s="109"/>
      <c r="NWY2" s="109"/>
      <c r="NWZ2" s="109"/>
      <c r="NXA2" s="109"/>
      <c r="NXB2" s="109"/>
      <c r="NXC2" s="109"/>
      <c r="NXD2" s="109"/>
      <c r="NXE2" s="109"/>
      <c r="NXF2" s="109"/>
      <c r="NXG2" s="109"/>
      <c r="NXH2" s="109"/>
      <c r="NXI2" s="109"/>
      <c r="NXJ2" s="109"/>
      <c r="NXK2" s="109"/>
      <c r="NXL2" s="109"/>
      <c r="NXM2" s="109"/>
      <c r="NXN2" s="109"/>
      <c r="NXO2" s="109"/>
      <c r="NXP2" s="109"/>
      <c r="NXQ2" s="109"/>
      <c r="NXR2" s="109"/>
      <c r="NXS2" s="109"/>
      <c r="NXT2" s="109"/>
      <c r="NXU2" s="109"/>
      <c r="NXV2" s="109"/>
      <c r="NXW2" s="109"/>
      <c r="NXX2" s="109"/>
      <c r="NXY2" s="109"/>
      <c r="NXZ2" s="109"/>
      <c r="NYA2" s="109"/>
      <c r="NYB2" s="109"/>
      <c r="NYC2" s="109"/>
      <c r="NYD2" s="109"/>
      <c r="NYE2" s="109"/>
      <c r="NYF2" s="109"/>
      <c r="NYG2" s="109"/>
      <c r="NYH2" s="109"/>
      <c r="NYI2" s="109"/>
      <c r="NYJ2" s="109"/>
      <c r="NYK2" s="109"/>
      <c r="NYL2" s="109"/>
      <c r="NYM2" s="109"/>
      <c r="NYN2" s="109"/>
      <c r="NYO2" s="109"/>
      <c r="NYP2" s="109"/>
      <c r="NYQ2" s="109"/>
      <c r="NYR2" s="109"/>
      <c r="NYS2" s="109"/>
      <c r="NYT2" s="109"/>
      <c r="NYU2" s="109"/>
      <c r="NYV2" s="109"/>
      <c r="NYW2" s="109"/>
      <c r="NYX2" s="109"/>
      <c r="NYY2" s="109"/>
      <c r="NYZ2" s="109"/>
      <c r="NZA2" s="109"/>
      <c r="NZB2" s="109"/>
      <c r="NZC2" s="109"/>
      <c r="NZD2" s="109"/>
      <c r="NZE2" s="109"/>
      <c r="NZF2" s="109"/>
      <c r="NZG2" s="109"/>
      <c r="NZH2" s="109"/>
      <c r="NZI2" s="109"/>
      <c r="NZJ2" s="109"/>
      <c r="NZK2" s="109"/>
      <c r="NZL2" s="109"/>
      <c r="NZM2" s="109"/>
      <c r="NZN2" s="109"/>
      <c r="NZO2" s="109"/>
      <c r="NZP2" s="109"/>
      <c r="NZQ2" s="109"/>
      <c r="NZR2" s="109"/>
      <c r="NZS2" s="109"/>
      <c r="NZT2" s="109"/>
      <c r="NZU2" s="109"/>
      <c r="NZV2" s="109"/>
      <c r="NZW2" s="109"/>
      <c r="NZX2" s="109"/>
      <c r="NZY2" s="109"/>
      <c r="NZZ2" s="109"/>
      <c r="OAA2" s="109"/>
      <c r="OAB2" s="109"/>
      <c r="OAC2" s="109"/>
      <c r="OAD2" s="109"/>
      <c r="OAE2" s="109"/>
      <c r="OAF2" s="109"/>
      <c r="OAG2" s="109"/>
      <c r="OAH2" s="109"/>
      <c r="OAI2" s="109"/>
      <c r="OAJ2" s="109"/>
      <c r="OAK2" s="109"/>
      <c r="OAL2" s="109"/>
      <c r="OAM2" s="109"/>
      <c r="OAN2" s="109"/>
      <c r="OAO2" s="109"/>
      <c r="OAP2" s="109"/>
      <c r="OAQ2" s="109"/>
      <c r="OAR2" s="109"/>
      <c r="OAS2" s="109"/>
      <c r="OAT2" s="109"/>
      <c r="OAU2" s="109"/>
      <c r="OAV2" s="109"/>
      <c r="OAW2" s="109"/>
      <c r="OAX2" s="109"/>
      <c r="OAY2" s="109"/>
      <c r="OAZ2" s="109"/>
      <c r="OBA2" s="109"/>
      <c r="OBB2" s="109"/>
      <c r="OBC2" s="109"/>
      <c r="OBD2" s="109"/>
      <c r="OBE2" s="109"/>
      <c r="OBF2" s="109"/>
      <c r="OBG2" s="109"/>
      <c r="OBH2" s="109"/>
      <c r="OBI2" s="109"/>
      <c r="OBJ2" s="109"/>
      <c r="OBK2" s="109"/>
      <c r="OBL2" s="109"/>
      <c r="OBM2" s="109"/>
      <c r="OBN2" s="109"/>
      <c r="OBO2" s="109"/>
      <c r="OBP2" s="109"/>
      <c r="OBQ2" s="109"/>
      <c r="OBR2" s="109"/>
      <c r="OBS2" s="109"/>
      <c r="OBT2" s="109"/>
      <c r="OBU2" s="109"/>
      <c r="OBV2" s="109"/>
      <c r="OBW2" s="109"/>
      <c r="OBX2" s="109"/>
      <c r="OBY2" s="109"/>
      <c r="OBZ2" s="109"/>
      <c r="OCA2" s="109"/>
      <c r="OCB2" s="109"/>
      <c r="OCC2" s="109"/>
      <c r="OCD2" s="109"/>
      <c r="OCE2" s="109"/>
      <c r="OCF2" s="109"/>
      <c r="OCG2" s="109"/>
      <c r="OCH2" s="109"/>
      <c r="OCI2" s="109"/>
      <c r="OCJ2" s="109"/>
      <c r="OCK2" s="109"/>
      <c r="OCL2" s="109"/>
      <c r="OCM2" s="109"/>
      <c r="OCN2" s="109"/>
      <c r="OCO2" s="109"/>
      <c r="OCP2" s="109"/>
      <c r="OCQ2" s="109"/>
      <c r="OCR2" s="109"/>
      <c r="OCS2" s="109"/>
      <c r="OCT2" s="109"/>
      <c r="OCU2" s="109"/>
      <c r="OCV2" s="109"/>
      <c r="OCW2" s="109"/>
      <c r="OCX2" s="109"/>
      <c r="OCY2" s="109"/>
      <c r="OCZ2" s="109"/>
      <c r="ODA2" s="109"/>
      <c r="ODB2" s="109"/>
      <c r="ODC2" s="109"/>
      <c r="ODD2" s="109"/>
      <c r="ODE2" s="109"/>
      <c r="ODF2" s="109"/>
      <c r="ODG2" s="109"/>
      <c r="ODH2" s="109"/>
      <c r="ODI2" s="109"/>
      <c r="ODJ2" s="109"/>
      <c r="ODK2" s="109"/>
      <c r="ODL2" s="109"/>
      <c r="ODM2" s="109"/>
      <c r="ODN2" s="109"/>
      <c r="ODO2" s="109"/>
      <c r="ODP2" s="109"/>
      <c r="ODQ2" s="109"/>
      <c r="ODR2" s="109"/>
      <c r="ODS2" s="109"/>
      <c r="ODT2" s="109"/>
      <c r="ODU2" s="109"/>
      <c r="ODV2" s="109"/>
      <c r="ODW2" s="109"/>
      <c r="ODX2" s="109"/>
      <c r="ODY2" s="109"/>
      <c r="ODZ2" s="109"/>
      <c r="OEA2" s="109"/>
      <c r="OEB2" s="109"/>
      <c r="OEC2" s="109"/>
      <c r="OED2" s="109"/>
      <c r="OEE2" s="109"/>
      <c r="OEF2" s="109"/>
      <c r="OEG2" s="109"/>
      <c r="OEH2" s="109"/>
      <c r="OEI2" s="109"/>
      <c r="OEJ2" s="109"/>
      <c r="OEK2" s="109"/>
      <c r="OEL2" s="109"/>
      <c r="OEM2" s="109"/>
      <c r="OEN2" s="109"/>
      <c r="OEO2" s="109"/>
      <c r="OEP2" s="109"/>
      <c r="OEQ2" s="109"/>
      <c r="OER2" s="109"/>
      <c r="OES2" s="109"/>
      <c r="OET2" s="109"/>
      <c r="OEU2" s="109"/>
      <c r="OEV2" s="109"/>
      <c r="OEW2" s="109"/>
      <c r="OEX2" s="109"/>
      <c r="OEY2" s="109"/>
      <c r="OEZ2" s="109"/>
      <c r="OFA2" s="109"/>
      <c r="OFB2" s="109"/>
      <c r="OFC2" s="109"/>
      <c r="OFD2" s="109"/>
      <c r="OFE2" s="109"/>
      <c r="OFF2" s="109"/>
      <c r="OFG2" s="109"/>
      <c r="OFH2" s="109"/>
      <c r="OFI2" s="109"/>
      <c r="OFJ2" s="109"/>
      <c r="OFK2" s="109"/>
      <c r="OFL2" s="109"/>
      <c r="OFM2" s="109"/>
      <c r="OFN2" s="109"/>
      <c r="OFO2" s="109"/>
      <c r="OFP2" s="109"/>
      <c r="OFQ2" s="109"/>
      <c r="OFR2" s="109"/>
      <c r="OFS2" s="109"/>
      <c r="OFT2" s="109"/>
      <c r="OFU2" s="109"/>
      <c r="OFV2" s="109"/>
      <c r="OFW2" s="109"/>
      <c r="OFX2" s="109"/>
      <c r="OFY2" s="109"/>
      <c r="OFZ2" s="109"/>
      <c r="OGA2" s="109"/>
      <c r="OGB2" s="109"/>
      <c r="OGC2" s="109"/>
      <c r="OGD2" s="109"/>
      <c r="OGE2" s="109"/>
      <c r="OGF2" s="109"/>
      <c r="OGG2" s="109"/>
      <c r="OGH2" s="109"/>
      <c r="OGI2" s="109"/>
      <c r="OGJ2" s="109"/>
      <c r="OGK2" s="109"/>
      <c r="OGL2" s="109"/>
      <c r="OGM2" s="109"/>
      <c r="OGN2" s="109"/>
      <c r="OGO2" s="109"/>
      <c r="OGP2" s="109"/>
      <c r="OGQ2" s="109"/>
      <c r="OGR2" s="109"/>
      <c r="OGS2" s="109"/>
      <c r="OGT2" s="109"/>
      <c r="OGU2" s="109"/>
      <c r="OGV2" s="109"/>
      <c r="OGW2" s="109"/>
      <c r="OGX2" s="109"/>
      <c r="OGY2" s="109"/>
      <c r="OGZ2" s="109"/>
      <c r="OHA2" s="109"/>
      <c r="OHB2" s="109"/>
      <c r="OHC2" s="109"/>
      <c r="OHD2" s="109"/>
      <c r="OHE2" s="109"/>
      <c r="OHF2" s="109"/>
      <c r="OHG2" s="109"/>
      <c r="OHH2" s="109"/>
      <c r="OHI2" s="109"/>
      <c r="OHJ2" s="109"/>
      <c r="OHK2" s="109"/>
      <c r="OHL2" s="109"/>
      <c r="OHM2" s="109"/>
      <c r="OHN2" s="109"/>
      <c r="OHO2" s="109"/>
      <c r="OHP2" s="109"/>
      <c r="OHQ2" s="109"/>
      <c r="OHR2" s="109"/>
      <c r="OHS2" s="109"/>
      <c r="OHT2" s="109"/>
      <c r="OHU2" s="109"/>
      <c r="OHV2" s="109"/>
      <c r="OHW2" s="109"/>
      <c r="OHX2" s="109"/>
      <c r="OHY2" s="109"/>
      <c r="OHZ2" s="109"/>
      <c r="OIA2" s="109"/>
      <c r="OIB2" s="109"/>
      <c r="OIC2" s="109"/>
      <c r="OID2" s="109"/>
      <c r="OIE2" s="109"/>
      <c r="OIF2" s="109"/>
      <c r="OIG2" s="109"/>
      <c r="OIH2" s="109"/>
      <c r="OII2" s="109"/>
      <c r="OIJ2" s="109"/>
      <c r="OIK2" s="109"/>
      <c r="OIL2" s="109"/>
      <c r="OIM2" s="109"/>
      <c r="OIN2" s="109"/>
      <c r="OIO2" s="109"/>
      <c r="OIP2" s="109"/>
      <c r="OIQ2" s="109"/>
      <c r="OIR2" s="109"/>
      <c r="OIS2" s="109"/>
      <c r="OIT2" s="109"/>
      <c r="OIU2" s="109"/>
      <c r="OIV2" s="109"/>
      <c r="OIW2" s="109"/>
      <c r="OIX2" s="109"/>
      <c r="OIY2" s="109"/>
      <c r="OIZ2" s="109"/>
      <c r="OJA2" s="109"/>
      <c r="OJB2" s="109"/>
      <c r="OJC2" s="109"/>
      <c r="OJD2" s="109"/>
      <c r="OJE2" s="109"/>
      <c r="OJF2" s="109"/>
      <c r="OJG2" s="109"/>
      <c r="OJH2" s="109"/>
      <c r="OJI2" s="109"/>
      <c r="OJJ2" s="109"/>
      <c r="OJK2" s="109"/>
      <c r="OJL2" s="109"/>
      <c r="OJM2" s="109"/>
      <c r="OJN2" s="109"/>
      <c r="OJO2" s="109"/>
      <c r="OJP2" s="109"/>
      <c r="OJQ2" s="109"/>
      <c r="OJR2" s="109"/>
      <c r="OJS2" s="109"/>
      <c r="OJT2" s="109"/>
      <c r="OJU2" s="109"/>
      <c r="OJV2" s="109"/>
      <c r="OJW2" s="109"/>
      <c r="OJX2" s="109"/>
      <c r="OJY2" s="109"/>
      <c r="OJZ2" s="109"/>
      <c r="OKA2" s="109"/>
      <c r="OKB2" s="109"/>
      <c r="OKC2" s="109"/>
      <c r="OKD2" s="109"/>
      <c r="OKE2" s="109"/>
      <c r="OKF2" s="109"/>
      <c r="OKG2" s="109"/>
      <c r="OKH2" s="109"/>
      <c r="OKI2" s="109"/>
      <c r="OKJ2" s="109"/>
      <c r="OKK2" s="109"/>
      <c r="OKL2" s="109"/>
      <c r="OKM2" s="109"/>
      <c r="OKN2" s="109"/>
      <c r="OKO2" s="109"/>
      <c r="OKP2" s="109"/>
      <c r="OKQ2" s="109"/>
      <c r="OKR2" s="109"/>
      <c r="OKS2" s="109"/>
      <c r="OKT2" s="109"/>
      <c r="OKU2" s="109"/>
      <c r="OKV2" s="109"/>
      <c r="OKW2" s="109"/>
      <c r="OKX2" s="109"/>
      <c r="OKY2" s="109"/>
      <c r="OKZ2" s="109"/>
      <c r="OLA2" s="109"/>
      <c r="OLB2" s="109"/>
      <c r="OLC2" s="109"/>
      <c r="OLD2" s="109"/>
      <c r="OLE2" s="109"/>
      <c r="OLF2" s="109"/>
      <c r="OLG2" s="109"/>
      <c r="OLH2" s="109"/>
      <c r="OLI2" s="109"/>
      <c r="OLJ2" s="109"/>
      <c r="OLK2" s="109"/>
      <c r="OLL2" s="109"/>
      <c r="OLM2" s="109"/>
      <c r="OLN2" s="109"/>
      <c r="OLO2" s="109"/>
      <c r="OLP2" s="109"/>
      <c r="OLQ2" s="109"/>
      <c r="OLR2" s="109"/>
      <c r="OLS2" s="109"/>
      <c r="OLT2" s="109"/>
      <c r="OLU2" s="109"/>
      <c r="OLV2" s="109"/>
      <c r="OLW2" s="109"/>
      <c r="OLX2" s="109"/>
      <c r="OLY2" s="109"/>
      <c r="OLZ2" s="109"/>
      <c r="OMA2" s="109"/>
      <c r="OMB2" s="109"/>
      <c r="OMC2" s="109"/>
      <c r="OMD2" s="109"/>
      <c r="OME2" s="109"/>
      <c r="OMF2" s="109"/>
      <c r="OMG2" s="109"/>
      <c r="OMH2" s="109"/>
      <c r="OMI2" s="109"/>
      <c r="OMJ2" s="109"/>
      <c r="OMK2" s="109"/>
      <c r="OML2" s="109"/>
      <c r="OMM2" s="109"/>
      <c r="OMN2" s="109"/>
      <c r="OMO2" s="109"/>
      <c r="OMP2" s="109"/>
      <c r="OMQ2" s="109"/>
      <c r="OMR2" s="109"/>
      <c r="OMS2" s="109"/>
      <c r="OMT2" s="109"/>
      <c r="OMU2" s="109"/>
      <c r="OMV2" s="109"/>
      <c r="OMW2" s="109"/>
      <c r="OMX2" s="109"/>
      <c r="OMY2" s="109"/>
      <c r="OMZ2" s="109"/>
      <c r="ONA2" s="109"/>
      <c r="ONB2" s="109"/>
      <c r="ONC2" s="109"/>
      <c r="OND2" s="109"/>
      <c r="ONE2" s="109"/>
      <c r="ONF2" s="109"/>
      <c r="ONG2" s="109"/>
      <c r="ONH2" s="109"/>
      <c r="ONI2" s="109"/>
      <c r="ONJ2" s="109"/>
      <c r="ONK2" s="109"/>
      <c r="ONL2" s="109"/>
      <c r="ONM2" s="109"/>
      <c r="ONN2" s="109"/>
      <c r="ONO2" s="109"/>
      <c r="ONP2" s="109"/>
      <c r="ONQ2" s="109"/>
      <c r="ONR2" s="109"/>
      <c r="ONS2" s="109"/>
      <c r="ONT2" s="109"/>
      <c r="ONU2" s="109"/>
      <c r="ONV2" s="109"/>
      <c r="ONW2" s="109"/>
      <c r="ONX2" s="109"/>
      <c r="ONY2" s="109"/>
      <c r="ONZ2" s="109"/>
      <c r="OOA2" s="109"/>
      <c r="OOB2" s="109"/>
      <c r="OOC2" s="109"/>
      <c r="OOD2" s="109"/>
      <c r="OOE2" s="109"/>
      <c r="OOF2" s="109"/>
      <c r="OOG2" s="109"/>
      <c r="OOH2" s="109"/>
      <c r="OOI2" s="109"/>
      <c r="OOJ2" s="109"/>
      <c r="OOK2" s="109"/>
      <c r="OOL2" s="109"/>
      <c r="OOM2" s="109"/>
      <c r="OON2" s="109"/>
      <c r="OOO2" s="109"/>
      <c r="OOP2" s="109"/>
      <c r="OOQ2" s="109"/>
      <c r="OOR2" s="109"/>
      <c r="OOS2" s="109"/>
      <c r="OOT2" s="109"/>
      <c r="OOU2" s="109"/>
      <c r="OOV2" s="109"/>
      <c r="OOW2" s="109"/>
      <c r="OOX2" s="109"/>
      <c r="OOY2" s="109"/>
      <c r="OOZ2" s="109"/>
      <c r="OPA2" s="109"/>
      <c r="OPB2" s="109"/>
      <c r="OPC2" s="109"/>
      <c r="OPD2" s="109"/>
      <c r="OPE2" s="109"/>
      <c r="OPF2" s="109"/>
      <c r="OPG2" s="109"/>
      <c r="OPH2" s="109"/>
      <c r="OPI2" s="109"/>
      <c r="OPJ2" s="109"/>
      <c r="OPK2" s="109"/>
      <c r="OPL2" s="109"/>
      <c r="OPM2" s="109"/>
      <c r="OPN2" s="109"/>
      <c r="OPO2" s="109"/>
      <c r="OPP2" s="109"/>
      <c r="OPQ2" s="109"/>
      <c r="OPR2" s="109"/>
      <c r="OPS2" s="109"/>
      <c r="OPT2" s="109"/>
      <c r="OPU2" s="109"/>
      <c r="OPV2" s="109"/>
      <c r="OPW2" s="109"/>
      <c r="OPX2" s="109"/>
      <c r="OPY2" s="109"/>
      <c r="OPZ2" s="109"/>
      <c r="OQA2" s="109"/>
      <c r="OQB2" s="109"/>
      <c r="OQC2" s="109"/>
      <c r="OQD2" s="109"/>
      <c r="OQE2" s="109"/>
      <c r="OQF2" s="109"/>
      <c r="OQG2" s="109"/>
      <c r="OQH2" s="109"/>
      <c r="OQI2" s="109"/>
      <c r="OQJ2" s="109"/>
      <c r="OQK2" s="109"/>
      <c r="OQL2" s="109"/>
      <c r="OQM2" s="109"/>
      <c r="OQN2" s="109"/>
      <c r="OQO2" s="109"/>
      <c r="OQP2" s="109"/>
      <c r="OQQ2" s="109"/>
      <c r="OQR2" s="109"/>
      <c r="OQS2" s="109"/>
      <c r="OQT2" s="109"/>
      <c r="OQU2" s="109"/>
      <c r="OQV2" s="109"/>
      <c r="OQW2" s="109"/>
      <c r="OQX2" s="109"/>
      <c r="OQY2" s="109"/>
      <c r="OQZ2" s="109"/>
      <c r="ORA2" s="109"/>
      <c r="ORB2" s="109"/>
      <c r="ORC2" s="109"/>
      <c r="ORD2" s="109"/>
      <c r="ORE2" s="109"/>
      <c r="ORF2" s="109"/>
      <c r="ORG2" s="109"/>
      <c r="ORH2" s="109"/>
      <c r="ORI2" s="109"/>
      <c r="ORJ2" s="109"/>
      <c r="ORK2" s="109"/>
      <c r="ORL2" s="109"/>
      <c r="ORM2" s="109"/>
      <c r="ORN2" s="109"/>
      <c r="ORO2" s="109"/>
      <c r="ORP2" s="109"/>
      <c r="ORQ2" s="109"/>
      <c r="ORR2" s="109"/>
      <c r="ORS2" s="109"/>
      <c r="ORT2" s="109"/>
      <c r="ORU2" s="109"/>
      <c r="ORV2" s="109"/>
      <c r="ORW2" s="109"/>
      <c r="ORX2" s="109"/>
      <c r="ORY2" s="109"/>
      <c r="ORZ2" s="109"/>
      <c r="OSA2" s="109"/>
      <c r="OSB2" s="109"/>
      <c r="OSC2" s="109"/>
      <c r="OSD2" s="109"/>
      <c r="OSE2" s="109"/>
      <c r="OSF2" s="109"/>
      <c r="OSG2" s="109"/>
      <c r="OSH2" s="109"/>
      <c r="OSI2" s="109"/>
      <c r="OSJ2" s="109"/>
      <c r="OSK2" s="109"/>
      <c r="OSL2" s="109"/>
      <c r="OSM2" s="109"/>
      <c r="OSN2" s="109"/>
      <c r="OSO2" s="109"/>
      <c r="OSP2" s="109"/>
      <c r="OSQ2" s="109"/>
      <c r="OSR2" s="109"/>
      <c r="OSS2" s="109"/>
      <c r="OST2" s="109"/>
      <c r="OSU2" s="109"/>
      <c r="OSV2" s="109"/>
      <c r="OSW2" s="109"/>
      <c r="OSX2" s="109"/>
      <c r="OSY2" s="109"/>
      <c r="OSZ2" s="109"/>
      <c r="OTA2" s="109"/>
      <c r="OTB2" s="109"/>
      <c r="OTC2" s="109"/>
      <c r="OTD2" s="109"/>
      <c r="OTE2" s="109"/>
      <c r="OTF2" s="109"/>
      <c r="OTG2" s="109"/>
      <c r="OTH2" s="109"/>
      <c r="OTI2" s="109"/>
      <c r="OTJ2" s="109"/>
      <c r="OTK2" s="109"/>
      <c r="OTL2" s="109"/>
      <c r="OTM2" s="109"/>
      <c r="OTN2" s="109"/>
      <c r="OTO2" s="109"/>
      <c r="OTP2" s="109"/>
      <c r="OTQ2" s="109"/>
      <c r="OTR2" s="109"/>
      <c r="OTS2" s="109"/>
      <c r="OTT2" s="109"/>
      <c r="OTU2" s="109"/>
      <c r="OTV2" s="109"/>
      <c r="OTW2" s="109"/>
      <c r="OTX2" s="109"/>
      <c r="OTY2" s="109"/>
      <c r="OTZ2" s="109"/>
      <c r="OUA2" s="109"/>
      <c r="OUB2" s="109"/>
      <c r="OUC2" s="109"/>
      <c r="OUD2" s="109"/>
      <c r="OUE2" s="109"/>
      <c r="OUF2" s="109"/>
      <c r="OUG2" s="109"/>
      <c r="OUH2" s="109"/>
      <c r="OUI2" s="109"/>
      <c r="OUJ2" s="109"/>
      <c r="OUK2" s="109"/>
      <c r="OUL2" s="109"/>
      <c r="OUM2" s="109"/>
      <c r="OUN2" s="109"/>
      <c r="OUO2" s="109"/>
      <c r="OUP2" s="109"/>
      <c r="OUQ2" s="109"/>
      <c r="OUR2" s="109"/>
      <c r="OUS2" s="109"/>
      <c r="OUT2" s="109"/>
      <c r="OUU2" s="109"/>
      <c r="OUV2" s="109"/>
      <c r="OUW2" s="109"/>
      <c r="OUX2" s="109"/>
      <c r="OUY2" s="109"/>
      <c r="OUZ2" s="109"/>
      <c r="OVA2" s="109"/>
      <c r="OVB2" s="109"/>
      <c r="OVC2" s="109"/>
      <c r="OVD2" s="109"/>
      <c r="OVE2" s="109"/>
      <c r="OVF2" s="109"/>
      <c r="OVG2" s="109"/>
      <c r="OVH2" s="109"/>
      <c r="OVI2" s="109"/>
      <c r="OVJ2" s="109"/>
      <c r="OVK2" s="109"/>
      <c r="OVL2" s="109"/>
      <c r="OVM2" s="109"/>
      <c r="OVN2" s="109"/>
      <c r="OVO2" s="109"/>
      <c r="OVP2" s="109"/>
      <c r="OVQ2" s="109"/>
      <c r="OVR2" s="109"/>
      <c r="OVS2" s="109"/>
      <c r="OVT2" s="109"/>
      <c r="OVU2" s="109"/>
      <c r="OVV2" s="109"/>
      <c r="OVW2" s="109"/>
      <c r="OVX2" s="109"/>
      <c r="OVY2" s="109"/>
      <c r="OVZ2" s="109"/>
      <c r="OWA2" s="109"/>
      <c r="OWB2" s="109"/>
      <c r="OWC2" s="109"/>
      <c r="OWD2" s="109"/>
      <c r="OWE2" s="109"/>
      <c r="OWF2" s="109"/>
      <c r="OWG2" s="109"/>
      <c r="OWH2" s="109"/>
      <c r="OWI2" s="109"/>
      <c r="OWJ2" s="109"/>
      <c r="OWK2" s="109"/>
      <c r="OWL2" s="109"/>
      <c r="OWM2" s="109"/>
      <c r="OWN2" s="109"/>
      <c r="OWO2" s="109"/>
      <c r="OWP2" s="109"/>
      <c r="OWQ2" s="109"/>
      <c r="OWR2" s="109"/>
      <c r="OWS2" s="109"/>
      <c r="OWT2" s="109"/>
      <c r="OWU2" s="109"/>
      <c r="OWV2" s="109"/>
      <c r="OWW2" s="109"/>
      <c r="OWX2" s="109"/>
      <c r="OWY2" s="109"/>
      <c r="OWZ2" s="109"/>
      <c r="OXA2" s="109"/>
      <c r="OXB2" s="109"/>
      <c r="OXC2" s="109"/>
      <c r="OXD2" s="109"/>
      <c r="OXE2" s="109"/>
      <c r="OXF2" s="109"/>
      <c r="OXG2" s="109"/>
      <c r="OXH2" s="109"/>
      <c r="OXI2" s="109"/>
      <c r="OXJ2" s="109"/>
      <c r="OXK2" s="109"/>
      <c r="OXL2" s="109"/>
      <c r="OXM2" s="109"/>
      <c r="OXN2" s="109"/>
      <c r="OXO2" s="109"/>
      <c r="OXP2" s="109"/>
      <c r="OXQ2" s="109"/>
      <c r="OXR2" s="109"/>
      <c r="OXS2" s="109"/>
      <c r="OXT2" s="109"/>
      <c r="OXU2" s="109"/>
      <c r="OXV2" s="109"/>
      <c r="OXW2" s="109"/>
      <c r="OXX2" s="109"/>
      <c r="OXY2" s="109"/>
      <c r="OXZ2" s="109"/>
      <c r="OYA2" s="109"/>
      <c r="OYB2" s="109"/>
      <c r="OYC2" s="109"/>
      <c r="OYD2" s="109"/>
      <c r="OYE2" s="109"/>
      <c r="OYF2" s="109"/>
      <c r="OYG2" s="109"/>
      <c r="OYH2" s="109"/>
      <c r="OYI2" s="109"/>
      <c r="OYJ2" s="109"/>
      <c r="OYK2" s="109"/>
      <c r="OYL2" s="109"/>
      <c r="OYM2" s="109"/>
      <c r="OYN2" s="109"/>
      <c r="OYO2" s="109"/>
      <c r="OYP2" s="109"/>
      <c r="OYQ2" s="109"/>
      <c r="OYR2" s="109"/>
      <c r="OYS2" s="109"/>
      <c r="OYT2" s="109"/>
      <c r="OYU2" s="109"/>
      <c r="OYV2" s="109"/>
      <c r="OYW2" s="109"/>
      <c r="OYX2" s="109"/>
      <c r="OYY2" s="109"/>
      <c r="OYZ2" s="109"/>
      <c r="OZA2" s="109"/>
      <c r="OZB2" s="109"/>
      <c r="OZC2" s="109"/>
      <c r="OZD2" s="109"/>
      <c r="OZE2" s="109"/>
      <c r="OZF2" s="109"/>
      <c r="OZG2" s="109"/>
      <c r="OZH2" s="109"/>
      <c r="OZI2" s="109"/>
      <c r="OZJ2" s="109"/>
      <c r="OZK2" s="109"/>
      <c r="OZL2" s="109"/>
      <c r="OZM2" s="109"/>
      <c r="OZN2" s="109"/>
      <c r="OZO2" s="109"/>
      <c r="OZP2" s="109"/>
      <c r="OZQ2" s="109"/>
      <c r="OZR2" s="109"/>
      <c r="OZS2" s="109"/>
      <c r="OZT2" s="109"/>
      <c r="OZU2" s="109"/>
      <c r="OZV2" s="109"/>
      <c r="OZW2" s="109"/>
      <c r="OZX2" s="109"/>
      <c r="OZY2" s="109"/>
      <c r="OZZ2" s="109"/>
      <c r="PAA2" s="109"/>
      <c r="PAB2" s="109"/>
      <c r="PAC2" s="109"/>
      <c r="PAD2" s="109"/>
      <c r="PAE2" s="109"/>
      <c r="PAF2" s="109"/>
      <c r="PAG2" s="109"/>
      <c r="PAH2" s="109"/>
      <c r="PAI2" s="109"/>
      <c r="PAJ2" s="109"/>
      <c r="PAK2" s="109"/>
      <c r="PAL2" s="109"/>
      <c r="PAM2" s="109"/>
      <c r="PAN2" s="109"/>
      <c r="PAO2" s="109"/>
      <c r="PAP2" s="109"/>
      <c r="PAQ2" s="109"/>
      <c r="PAR2" s="109"/>
      <c r="PAS2" s="109"/>
      <c r="PAT2" s="109"/>
      <c r="PAU2" s="109"/>
      <c r="PAV2" s="109"/>
      <c r="PAW2" s="109"/>
      <c r="PAX2" s="109"/>
      <c r="PAY2" s="109"/>
      <c r="PAZ2" s="109"/>
      <c r="PBA2" s="109"/>
      <c r="PBB2" s="109"/>
      <c r="PBC2" s="109"/>
      <c r="PBD2" s="109"/>
      <c r="PBE2" s="109"/>
      <c r="PBF2" s="109"/>
      <c r="PBG2" s="109"/>
      <c r="PBH2" s="109"/>
      <c r="PBI2" s="109"/>
      <c r="PBJ2" s="109"/>
      <c r="PBK2" s="109"/>
      <c r="PBL2" s="109"/>
      <c r="PBM2" s="109"/>
      <c r="PBN2" s="109"/>
      <c r="PBO2" s="109"/>
      <c r="PBP2" s="109"/>
      <c r="PBQ2" s="109"/>
      <c r="PBR2" s="109"/>
      <c r="PBS2" s="109"/>
      <c r="PBT2" s="109"/>
      <c r="PBU2" s="109"/>
      <c r="PBV2" s="109"/>
      <c r="PBW2" s="109"/>
      <c r="PBX2" s="109"/>
      <c r="PBY2" s="109"/>
      <c r="PBZ2" s="109"/>
      <c r="PCA2" s="109"/>
      <c r="PCB2" s="109"/>
      <c r="PCC2" s="109"/>
      <c r="PCD2" s="109"/>
      <c r="PCE2" s="109"/>
      <c r="PCF2" s="109"/>
      <c r="PCG2" s="109"/>
      <c r="PCH2" s="109"/>
      <c r="PCI2" s="109"/>
      <c r="PCJ2" s="109"/>
      <c r="PCK2" s="109"/>
      <c r="PCL2" s="109"/>
      <c r="PCM2" s="109"/>
      <c r="PCN2" s="109"/>
      <c r="PCO2" s="109"/>
      <c r="PCP2" s="109"/>
      <c r="PCQ2" s="109"/>
      <c r="PCR2" s="109"/>
      <c r="PCS2" s="109"/>
      <c r="PCT2" s="109"/>
      <c r="PCU2" s="109"/>
      <c r="PCV2" s="109"/>
      <c r="PCW2" s="109"/>
      <c r="PCX2" s="109"/>
      <c r="PCY2" s="109"/>
      <c r="PCZ2" s="109"/>
      <c r="PDA2" s="109"/>
      <c r="PDB2" s="109"/>
      <c r="PDC2" s="109"/>
      <c r="PDD2" s="109"/>
      <c r="PDE2" s="109"/>
      <c r="PDF2" s="109"/>
      <c r="PDG2" s="109"/>
      <c r="PDH2" s="109"/>
      <c r="PDI2" s="109"/>
      <c r="PDJ2" s="109"/>
      <c r="PDK2" s="109"/>
      <c r="PDL2" s="109"/>
      <c r="PDM2" s="109"/>
      <c r="PDN2" s="109"/>
      <c r="PDO2" s="109"/>
      <c r="PDP2" s="109"/>
      <c r="PDQ2" s="109"/>
      <c r="PDR2" s="109"/>
      <c r="PDS2" s="109"/>
      <c r="PDT2" s="109"/>
      <c r="PDU2" s="109"/>
      <c r="PDV2" s="109"/>
      <c r="PDW2" s="109"/>
      <c r="PDX2" s="109"/>
      <c r="PDY2" s="109"/>
      <c r="PDZ2" s="109"/>
      <c r="PEA2" s="109"/>
      <c r="PEB2" s="109"/>
      <c r="PEC2" s="109"/>
      <c r="PED2" s="109"/>
      <c r="PEE2" s="109"/>
      <c r="PEF2" s="109"/>
      <c r="PEG2" s="109"/>
      <c r="PEH2" s="109"/>
      <c r="PEI2" s="109"/>
      <c r="PEJ2" s="109"/>
      <c r="PEK2" s="109"/>
      <c r="PEL2" s="109"/>
      <c r="PEM2" s="109"/>
      <c r="PEN2" s="109"/>
      <c r="PEO2" s="109"/>
      <c r="PEP2" s="109"/>
      <c r="PEQ2" s="109"/>
      <c r="PER2" s="109"/>
      <c r="PES2" s="109"/>
      <c r="PET2" s="109"/>
      <c r="PEU2" s="109"/>
      <c r="PEV2" s="109"/>
      <c r="PEW2" s="109"/>
      <c r="PEX2" s="109"/>
      <c r="PEY2" s="109"/>
      <c r="PEZ2" s="109"/>
      <c r="PFA2" s="109"/>
      <c r="PFB2" s="109"/>
      <c r="PFC2" s="109"/>
      <c r="PFD2" s="109"/>
      <c r="PFE2" s="109"/>
      <c r="PFF2" s="109"/>
      <c r="PFG2" s="109"/>
      <c r="PFH2" s="109"/>
      <c r="PFI2" s="109"/>
      <c r="PFJ2" s="109"/>
      <c r="PFK2" s="109"/>
      <c r="PFL2" s="109"/>
      <c r="PFM2" s="109"/>
      <c r="PFN2" s="109"/>
      <c r="PFO2" s="109"/>
      <c r="PFP2" s="109"/>
      <c r="PFQ2" s="109"/>
      <c r="PFR2" s="109"/>
      <c r="PFS2" s="109"/>
      <c r="PFT2" s="109"/>
      <c r="PFU2" s="109"/>
      <c r="PFV2" s="109"/>
      <c r="PFW2" s="109"/>
      <c r="PFX2" s="109"/>
      <c r="PFY2" s="109"/>
      <c r="PFZ2" s="109"/>
      <c r="PGA2" s="109"/>
      <c r="PGB2" s="109"/>
      <c r="PGC2" s="109"/>
      <c r="PGD2" s="109"/>
      <c r="PGE2" s="109"/>
      <c r="PGF2" s="109"/>
      <c r="PGG2" s="109"/>
      <c r="PGH2" s="109"/>
      <c r="PGI2" s="109"/>
      <c r="PGJ2" s="109"/>
      <c r="PGK2" s="109"/>
      <c r="PGL2" s="109"/>
      <c r="PGM2" s="109"/>
      <c r="PGN2" s="109"/>
      <c r="PGO2" s="109"/>
      <c r="PGP2" s="109"/>
      <c r="PGQ2" s="109"/>
      <c r="PGR2" s="109"/>
      <c r="PGS2" s="109"/>
      <c r="PGT2" s="109"/>
      <c r="PGU2" s="109"/>
      <c r="PGV2" s="109"/>
      <c r="PGW2" s="109"/>
      <c r="PGX2" s="109"/>
      <c r="PGY2" s="109"/>
      <c r="PGZ2" s="109"/>
      <c r="PHA2" s="109"/>
      <c r="PHB2" s="109"/>
      <c r="PHC2" s="109"/>
      <c r="PHD2" s="109"/>
      <c r="PHE2" s="109"/>
      <c r="PHF2" s="109"/>
      <c r="PHG2" s="109"/>
      <c r="PHH2" s="109"/>
      <c r="PHI2" s="109"/>
      <c r="PHJ2" s="109"/>
      <c r="PHK2" s="109"/>
      <c r="PHL2" s="109"/>
      <c r="PHM2" s="109"/>
      <c r="PHN2" s="109"/>
      <c r="PHO2" s="109"/>
      <c r="PHP2" s="109"/>
      <c r="PHQ2" s="109"/>
      <c r="PHR2" s="109"/>
      <c r="PHS2" s="109"/>
      <c r="PHT2" s="109"/>
      <c r="PHU2" s="109"/>
      <c r="PHV2" s="109"/>
      <c r="PHW2" s="109"/>
      <c r="PHX2" s="109"/>
      <c r="PHY2" s="109"/>
      <c r="PHZ2" s="109"/>
      <c r="PIA2" s="109"/>
      <c r="PIB2" s="109"/>
      <c r="PIC2" s="109"/>
      <c r="PID2" s="109"/>
      <c r="PIE2" s="109"/>
      <c r="PIF2" s="109"/>
      <c r="PIG2" s="109"/>
      <c r="PIH2" s="109"/>
      <c r="PII2" s="109"/>
      <c r="PIJ2" s="109"/>
      <c r="PIK2" s="109"/>
      <c r="PIL2" s="109"/>
      <c r="PIM2" s="109"/>
      <c r="PIN2" s="109"/>
      <c r="PIO2" s="109"/>
      <c r="PIP2" s="109"/>
      <c r="PIQ2" s="109"/>
      <c r="PIR2" s="109"/>
      <c r="PIS2" s="109"/>
      <c r="PIT2" s="109"/>
      <c r="PIU2" s="109"/>
      <c r="PIV2" s="109"/>
      <c r="PIW2" s="109"/>
      <c r="PIX2" s="109"/>
      <c r="PIY2" s="109"/>
      <c r="PIZ2" s="109"/>
      <c r="PJA2" s="109"/>
      <c r="PJB2" s="109"/>
      <c r="PJC2" s="109"/>
      <c r="PJD2" s="109"/>
      <c r="PJE2" s="109"/>
      <c r="PJF2" s="109"/>
      <c r="PJG2" s="109"/>
      <c r="PJH2" s="109"/>
      <c r="PJI2" s="109"/>
      <c r="PJJ2" s="109"/>
      <c r="PJK2" s="109"/>
      <c r="PJL2" s="109"/>
      <c r="PJM2" s="109"/>
      <c r="PJN2" s="109"/>
      <c r="PJO2" s="109"/>
      <c r="PJP2" s="109"/>
      <c r="PJQ2" s="109"/>
      <c r="PJR2" s="109"/>
      <c r="PJS2" s="109"/>
      <c r="PJT2" s="109"/>
      <c r="PJU2" s="109"/>
      <c r="PJV2" s="109"/>
      <c r="PJW2" s="109"/>
      <c r="PJX2" s="109"/>
      <c r="PJY2" s="109"/>
      <c r="PJZ2" s="109"/>
      <c r="PKA2" s="109"/>
      <c r="PKB2" s="109"/>
      <c r="PKC2" s="109"/>
      <c r="PKD2" s="109"/>
      <c r="PKE2" s="109"/>
      <c r="PKF2" s="109"/>
      <c r="PKG2" s="109"/>
      <c r="PKH2" s="109"/>
      <c r="PKI2" s="109"/>
      <c r="PKJ2" s="109"/>
      <c r="PKK2" s="109"/>
      <c r="PKL2" s="109"/>
      <c r="PKM2" s="109"/>
      <c r="PKN2" s="109"/>
      <c r="PKO2" s="109"/>
      <c r="PKP2" s="109"/>
      <c r="PKQ2" s="109"/>
      <c r="PKR2" s="109"/>
      <c r="PKS2" s="109"/>
      <c r="PKT2" s="109"/>
      <c r="PKU2" s="109"/>
      <c r="PKV2" s="109"/>
      <c r="PKW2" s="109"/>
      <c r="PKX2" s="109"/>
      <c r="PKY2" s="109"/>
      <c r="PKZ2" s="109"/>
      <c r="PLA2" s="109"/>
      <c r="PLB2" s="109"/>
      <c r="PLC2" s="109"/>
      <c r="PLD2" s="109"/>
      <c r="PLE2" s="109"/>
      <c r="PLF2" s="109"/>
      <c r="PLG2" s="109"/>
      <c r="PLH2" s="109"/>
      <c r="PLI2" s="109"/>
      <c r="PLJ2" s="109"/>
      <c r="PLK2" s="109"/>
      <c r="PLL2" s="109"/>
      <c r="PLM2" s="109"/>
      <c r="PLN2" s="109"/>
      <c r="PLO2" s="109"/>
      <c r="PLP2" s="109"/>
      <c r="PLQ2" s="109"/>
      <c r="PLR2" s="109"/>
      <c r="PLS2" s="109"/>
      <c r="PLT2" s="109"/>
      <c r="PLU2" s="109"/>
      <c r="PLV2" s="109"/>
      <c r="PLW2" s="109"/>
      <c r="PLX2" s="109"/>
      <c r="PLY2" s="109"/>
      <c r="PLZ2" s="109"/>
      <c r="PMA2" s="109"/>
      <c r="PMB2" s="109"/>
      <c r="PMC2" s="109"/>
      <c r="PMD2" s="109"/>
      <c r="PME2" s="109"/>
      <c r="PMF2" s="109"/>
      <c r="PMG2" s="109"/>
      <c r="PMH2" s="109"/>
      <c r="PMI2" s="109"/>
      <c r="PMJ2" s="109"/>
      <c r="PMK2" s="109"/>
      <c r="PML2" s="109"/>
      <c r="PMM2" s="109"/>
      <c r="PMN2" s="109"/>
      <c r="PMO2" s="109"/>
      <c r="PMP2" s="109"/>
      <c r="PMQ2" s="109"/>
      <c r="PMR2" s="109"/>
      <c r="PMS2" s="109"/>
      <c r="PMT2" s="109"/>
      <c r="PMU2" s="109"/>
      <c r="PMV2" s="109"/>
      <c r="PMW2" s="109"/>
      <c r="PMX2" s="109"/>
      <c r="PMY2" s="109"/>
      <c r="PMZ2" s="109"/>
      <c r="PNA2" s="109"/>
      <c r="PNB2" s="109"/>
      <c r="PNC2" s="109"/>
      <c r="PND2" s="109"/>
      <c r="PNE2" s="109"/>
      <c r="PNF2" s="109"/>
      <c r="PNG2" s="109"/>
      <c r="PNH2" s="109"/>
      <c r="PNI2" s="109"/>
      <c r="PNJ2" s="109"/>
      <c r="PNK2" s="109"/>
      <c r="PNL2" s="109"/>
      <c r="PNM2" s="109"/>
      <c r="PNN2" s="109"/>
      <c r="PNO2" s="109"/>
      <c r="PNP2" s="109"/>
      <c r="PNQ2" s="109"/>
      <c r="PNR2" s="109"/>
      <c r="PNS2" s="109"/>
      <c r="PNT2" s="109"/>
      <c r="PNU2" s="109"/>
      <c r="PNV2" s="109"/>
      <c r="PNW2" s="109"/>
      <c r="PNX2" s="109"/>
      <c r="PNY2" s="109"/>
      <c r="PNZ2" s="109"/>
      <c r="POA2" s="109"/>
      <c r="POB2" s="109"/>
      <c r="POC2" s="109"/>
      <c r="POD2" s="109"/>
      <c r="POE2" s="109"/>
      <c r="POF2" s="109"/>
      <c r="POG2" s="109"/>
      <c r="POH2" s="109"/>
      <c r="POI2" s="109"/>
      <c r="POJ2" s="109"/>
      <c r="POK2" s="109"/>
      <c r="POL2" s="109"/>
      <c r="POM2" s="109"/>
      <c r="PON2" s="109"/>
      <c r="POO2" s="109"/>
      <c r="POP2" s="109"/>
      <c r="POQ2" s="109"/>
      <c r="POR2" s="109"/>
      <c r="POS2" s="109"/>
      <c r="POT2" s="109"/>
      <c r="POU2" s="109"/>
      <c r="POV2" s="109"/>
      <c r="POW2" s="109"/>
      <c r="POX2" s="109"/>
      <c r="POY2" s="109"/>
      <c r="POZ2" s="109"/>
      <c r="PPA2" s="109"/>
      <c r="PPB2" s="109"/>
      <c r="PPC2" s="109"/>
      <c r="PPD2" s="109"/>
      <c r="PPE2" s="109"/>
      <c r="PPF2" s="109"/>
      <c r="PPG2" s="109"/>
      <c r="PPH2" s="109"/>
      <c r="PPI2" s="109"/>
      <c r="PPJ2" s="109"/>
      <c r="PPK2" s="109"/>
      <c r="PPL2" s="109"/>
      <c r="PPM2" s="109"/>
      <c r="PPN2" s="109"/>
      <c r="PPO2" s="109"/>
      <c r="PPP2" s="109"/>
      <c r="PPQ2" s="109"/>
      <c r="PPR2" s="109"/>
      <c r="PPS2" s="109"/>
      <c r="PPT2" s="109"/>
      <c r="PPU2" s="109"/>
      <c r="PPV2" s="109"/>
      <c r="PPW2" s="109"/>
      <c r="PPX2" s="109"/>
      <c r="PPY2" s="109"/>
      <c r="PPZ2" s="109"/>
      <c r="PQA2" s="109"/>
      <c r="PQB2" s="109"/>
      <c r="PQC2" s="109"/>
      <c r="PQD2" s="109"/>
      <c r="PQE2" s="109"/>
      <c r="PQF2" s="109"/>
      <c r="PQG2" s="109"/>
      <c r="PQH2" s="109"/>
      <c r="PQI2" s="109"/>
      <c r="PQJ2" s="109"/>
      <c r="PQK2" s="109"/>
      <c r="PQL2" s="109"/>
      <c r="PQM2" s="109"/>
      <c r="PQN2" s="109"/>
      <c r="PQO2" s="109"/>
      <c r="PQP2" s="109"/>
      <c r="PQQ2" s="109"/>
      <c r="PQR2" s="109"/>
      <c r="PQS2" s="109"/>
      <c r="PQT2" s="109"/>
      <c r="PQU2" s="109"/>
      <c r="PQV2" s="109"/>
      <c r="PQW2" s="109"/>
      <c r="PQX2" s="109"/>
      <c r="PQY2" s="109"/>
      <c r="PQZ2" s="109"/>
      <c r="PRA2" s="109"/>
      <c r="PRB2" s="109"/>
      <c r="PRC2" s="109"/>
      <c r="PRD2" s="109"/>
      <c r="PRE2" s="109"/>
      <c r="PRF2" s="109"/>
      <c r="PRG2" s="109"/>
      <c r="PRH2" s="109"/>
      <c r="PRI2" s="109"/>
      <c r="PRJ2" s="109"/>
      <c r="PRK2" s="109"/>
      <c r="PRL2" s="109"/>
      <c r="PRM2" s="109"/>
      <c r="PRN2" s="109"/>
      <c r="PRO2" s="109"/>
      <c r="PRP2" s="109"/>
      <c r="PRQ2" s="109"/>
      <c r="PRR2" s="109"/>
      <c r="PRS2" s="109"/>
      <c r="PRT2" s="109"/>
      <c r="PRU2" s="109"/>
      <c r="PRV2" s="109"/>
      <c r="PRW2" s="109"/>
      <c r="PRX2" s="109"/>
      <c r="PRY2" s="109"/>
      <c r="PRZ2" s="109"/>
      <c r="PSA2" s="109"/>
      <c r="PSB2" s="109"/>
      <c r="PSC2" s="109"/>
      <c r="PSD2" s="109"/>
      <c r="PSE2" s="109"/>
      <c r="PSF2" s="109"/>
      <c r="PSG2" s="109"/>
      <c r="PSH2" s="109"/>
      <c r="PSI2" s="109"/>
      <c r="PSJ2" s="109"/>
      <c r="PSK2" s="109"/>
      <c r="PSL2" s="109"/>
      <c r="PSM2" s="109"/>
      <c r="PSN2" s="109"/>
      <c r="PSO2" s="109"/>
      <c r="PSP2" s="109"/>
      <c r="PSQ2" s="109"/>
      <c r="PSR2" s="109"/>
      <c r="PSS2" s="109"/>
      <c r="PST2" s="109"/>
      <c r="PSU2" s="109"/>
      <c r="PSV2" s="109"/>
      <c r="PSW2" s="109"/>
      <c r="PSX2" s="109"/>
      <c r="PSY2" s="109"/>
      <c r="PSZ2" s="109"/>
      <c r="PTA2" s="109"/>
      <c r="PTB2" s="109"/>
      <c r="PTC2" s="109"/>
      <c r="PTD2" s="109"/>
      <c r="PTE2" s="109"/>
      <c r="PTF2" s="109"/>
      <c r="PTG2" s="109"/>
      <c r="PTH2" s="109"/>
      <c r="PTI2" s="109"/>
      <c r="PTJ2" s="109"/>
      <c r="PTK2" s="109"/>
      <c r="PTL2" s="109"/>
      <c r="PTM2" s="109"/>
      <c r="PTN2" s="109"/>
      <c r="PTO2" s="109"/>
      <c r="PTP2" s="109"/>
      <c r="PTQ2" s="109"/>
      <c r="PTR2" s="109"/>
      <c r="PTS2" s="109"/>
      <c r="PTT2" s="109"/>
      <c r="PTU2" s="109"/>
      <c r="PTV2" s="109"/>
      <c r="PTW2" s="109"/>
      <c r="PTX2" s="109"/>
      <c r="PTY2" s="109"/>
      <c r="PTZ2" s="109"/>
      <c r="PUA2" s="109"/>
      <c r="PUB2" s="109"/>
      <c r="PUC2" s="109"/>
      <c r="PUD2" s="109"/>
      <c r="PUE2" s="109"/>
      <c r="PUF2" s="109"/>
      <c r="PUG2" s="109"/>
      <c r="PUH2" s="109"/>
      <c r="PUI2" s="109"/>
      <c r="PUJ2" s="109"/>
      <c r="PUK2" s="109"/>
      <c r="PUL2" s="109"/>
      <c r="PUM2" s="109"/>
      <c r="PUN2" s="109"/>
      <c r="PUO2" s="109"/>
      <c r="PUP2" s="109"/>
      <c r="PUQ2" s="109"/>
      <c r="PUR2" s="109"/>
      <c r="PUS2" s="109"/>
      <c r="PUT2" s="109"/>
      <c r="PUU2" s="109"/>
      <c r="PUV2" s="109"/>
      <c r="PUW2" s="109"/>
      <c r="PUX2" s="109"/>
      <c r="PUY2" s="109"/>
      <c r="PUZ2" s="109"/>
      <c r="PVA2" s="109"/>
      <c r="PVB2" s="109"/>
      <c r="PVC2" s="109"/>
      <c r="PVD2" s="109"/>
      <c r="PVE2" s="109"/>
      <c r="PVF2" s="109"/>
      <c r="PVG2" s="109"/>
      <c r="PVH2" s="109"/>
      <c r="PVI2" s="109"/>
      <c r="PVJ2" s="109"/>
      <c r="PVK2" s="109"/>
      <c r="PVL2" s="109"/>
      <c r="PVM2" s="109"/>
      <c r="PVN2" s="109"/>
      <c r="PVO2" s="109"/>
      <c r="PVP2" s="109"/>
      <c r="PVQ2" s="109"/>
      <c r="PVR2" s="109"/>
      <c r="PVS2" s="109"/>
      <c r="PVT2" s="109"/>
      <c r="PVU2" s="109"/>
      <c r="PVV2" s="109"/>
      <c r="PVW2" s="109"/>
      <c r="PVX2" s="109"/>
      <c r="PVY2" s="109"/>
      <c r="PVZ2" s="109"/>
      <c r="PWA2" s="109"/>
      <c r="PWB2" s="109"/>
      <c r="PWC2" s="109"/>
      <c r="PWD2" s="109"/>
      <c r="PWE2" s="109"/>
      <c r="PWF2" s="109"/>
      <c r="PWG2" s="109"/>
      <c r="PWH2" s="109"/>
      <c r="PWI2" s="109"/>
      <c r="PWJ2" s="109"/>
      <c r="PWK2" s="109"/>
      <c r="PWL2" s="109"/>
      <c r="PWM2" s="109"/>
      <c r="PWN2" s="109"/>
      <c r="PWO2" s="109"/>
      <c r="PWP2" s="109"/>
      <c r="PWQ2" s="109"/>
      <c r="PWR2" s="109"/>
      <c r="PWS2" s="109"/>
      <c r="PWT2" s="109"/>
      <c r="PWU2" s="109"/>
      <c r="PWV2" s="109"/>
      <c r="PWW2" s="109"/>
      <c r="PWX2" s="109"/>
      <c r="PWY2" s="109"/>
      <c r="PWZ2" s="109"/>
      <c r="PXA2" s="109"/>
      <c r="PXB2" s="109"/>
      <c r="PXC2" s="109"/>
      <c r="PXD2" s="109"/>
      <c r="PXE2" s="109"/>
      <c r="PXF2" s="109"/>
      <c r="PXG2" s="109"/>
      <c r="PXH2" s="109"/>
      <c r="PXI2" s="109"/>
      <c r="PXJ2" s="109"/>
      <c r="PXK2" s="109"/>
      <c r="PXL2" s="109"/>
      <c r="PXM2" s="109"/>
      <c r="PXN2" s="109"/>
      <c r="PXO2" s="109"/>
      <c r="PXP2" s="109"/>
      <c r="PXQ2" s="109"/>
      <c r="PXR2" s="109"/>
      <c r="PXS2" s="109"/>
      <c r="PXT2" s="109"/>
      <c r="PXU2" s="109"/>
      <c r="PXV2" s="109"/>
      <c r="PXW2" s="109"/>
      <c r="PXX2" s="109"/>
      <c r="PXY2" s="109"/>
      <c r="PXZ2" s="109"/>
      <c r="PYA2" s="109"/>
      <c r="PYB2" s="109"/>
      <c r="PYC2" s="109"/>
      <c r="PYD2" s="109"/>
      <c r="PYE2" s="109"/>
      <c r="PYF2" s="109"/>
      <c r="PYG2" s="109"/>
      <c r="PYH2" s="109"/>
      <c r="PYI2" s="109"/>
      <c r="PYJ2" s="109"/>
      <c r="PYK2" s="109"/>
      <c r="PYL2" s="109"/>
      <c r="PYM2" s="109"/>
      <c r="PYN2" s="109"/>
      <c r="PYO2" s="109"/>
      <c r="PYP2" s="109"/>
      <c r="PYQ2" s="109"/>
      <c r="PYR2" s="109"/>
      <c r="PYS2" s="109"/>
      <c r="PYT2" s="109"/>
      <c r="PYU2" s="109"/>
      <c r="PYV2" s="109"/>
      <c r="PYW2" s="109"/>
      <c r="PYX2" s="109"/>
      <c r="PYY2" s="109"/>
      <c r="PYZ2" s="109"/>
      <c r="PZA2" s="109"/>
      <c r="PZB2" s="109"/>
      <c r="PZC2" s="109"/>
      <c r="PZD2" s="109"/>
      <c r="PZE2" s="109"/>
      <c r="PZF2" s="109"/>
      <c r="PZG2" s="109"/>
      <c r="PZH2" s="109"/>
      <c r="PZI2" s="109"/>
      <c r="PZJ2" s="109"/>
      <c r="PZK2" s="109"/>
      <c r="PZL2" s="109"/>
      <c r="PZM2" s="109"/>
      <c r="PZN2" s="109"/>
      <c r="PZO2" s="109"/>
      <c r="PZP2" s="109"/>
      <c r="PZQ2" s="109"/>
      <c r="PZR2" s="109"/>
      <c r="PZS2" s="109"/>
      <c r="PZT2" s="109"/>
      <c r="PZU2" s="109"/>
      <c r="PZV2" s="109"/>
      <c r="PZW2" s="109"/>
      <c r="PZX2" s="109"/>
      <c r="PZY2" s="109"/>
      <c r="PZZ2" s="109"/>
      <c r="QAA2" s="109"/>
      <c r="QAB2" s="109"/>
      <c r="QAC2" s="109"/>
      <c r="QAD2" s="109"/>
      <c r="QAE2" s="109"/>
      <c r="QAF2" s="109"/>
      <c r="QAG2" s="109"/>
      <c r="QAH2" s="109"/>
      <c r="QAI2" s="109"/>
      <c r="QAJ2" s="109"/>
      <c r="QAK2" s="109"/>
      <c r="QAL2" s="109"/>
      <c r="QAM2" s="109"/>
      <c r="QAN2" s="109"/>
      <c r="QAO2" s="109"/>
      <c r="QAP2" s="109"/>
      <c r="QAQ2" s="109"/>
      <c r="QAR2" s="109"/>
      <c r="QAS2" s="109"/>
      <c r="QAT2" s="109"/>
      <c r="QAU2" s="109"/>
      <c r="QAV2" s="109"/>
      <c r="QAW2" s="109"/>
      <c r="QAX2" s="109"/>
      <c r="QAY2" s="109"/>
      <c r="QAZ2" s="109"/>
      <c r="QBA2" s="109"/>
      <c r="QBB2" s="109"/>
      <c r="QBC2" s="109"/>
      <c r="QBD2" s="109"/>
      <c r="QBE2" s="109"/>
      <c r="QBF2" s="109"/>
      <c r="QBG2" s="109"/>
      <c r="QBH2" s="109"/>
      <c r="QBI2" s="109"/>
      <c r="QBJ2" s="109"/>
      <c r="QBK2" s="109"/>
      <c r="QBL2" s="109"/>
      <c r="QBM2" s="109"/>
      <c r="QBN2" s="109"/>
      <c r="QBO2" s="109"/>
      <c r="QBP2" s="109"/>
      <c r="QBQ2" s="109"/>
      <c r="QBR2" s="109"/>
      <c r="QBS2" s="109"/>
      <c r="QBT2" s="109"/>
      <c r="QBU2" s="109"/>
      <c r="QBV2" s="109"/>
      <c r="QBW2" s="109"/>
      <c r="QBX2" s="109"/>
      <c r="QBY2" s="109"/>
      <c r="QBZ2" s="109"/>
      <c r="QCA2" s="109"/>
      <c r="QCB2" s="109"/>
      <c r="QCC2" s="109"/>
      <c r="QCD2" s="109"/>
      <c r="QCE2" s="109"/>
      <c r="QCF2" s="109"/>
      <c r="QCG2" s="109"/>
      <c r="QCH2" s="109"/>
      <c r="QCI2" s="109"/>
      <c r="QCJ2" s="109"/>
      <c r="QCK2" s="109"/>
      <c r="QCL2" s="109"/>
      <c r="QCM2" s="109"/>
      <c r="QCN2" s="109"/>
      <c r="QCO2" s="109"/>
      <c r="QCP2" s="109"/>
      <c r="QCQ2" s="109"/>
      <c r="QCR2" s="109"/>
      <c r="QCS2" s="109"/>
      <c r="QCT2" s="109"/>
      <c r="QCU2" s="109"/>
      <c r="QCV2" s="109"/>
      <c r="QCW2" s="109"/>
      <c r="QCX2" s="109"/>
      <c r="QCY2" s="109"/>
      <c r="QCZ2" s="109"/>
      <c r="QDA2" s="109"/>
      <c r="QDB2" s="109"/>
      <c r="QDC2" s="109"/>
      <c r="QDD2" s="109"/>
      <c r="QDE2" s="109"/>
      <c r="QDF2" s="109"/>
      <c r="QDG2" s="109"/>
      <c r="QDH2" s="109"/>
      <c r="QDI2" s="109"/>
      <c r="QDJ2" s="109"/>
      <c r="QDK2" s="109"/>
      <c r="QDL2" s="109"/>
      <c r="QDM2" s="109"/>
      <c r="QDN2" s="109"/>
      <c r="QDO2" s="109"/>
      <c r="QDP2" s="109"/>
      <c r="QDQ2" s="109"/>
      <c r="QDR2" s="109"/>
      <c r="QDS2" s="109"/>
      <c r="QDT2" s="109"/>
      <c r="QDU2" s="109"/>
      <c r="QDV2" s="109"/>
      <c r="QDW2" s="109"/>
      <c r="QDX2" s="109"/>
      <c r="QDY2" s="109"/>
      <c r="QDZ2" s="109"/>
      <c r="QEA2" s="109"/>
      <c r="QEB2" s="109"/>
      <c r="QEC2" s="109"/>
      <c r="QED2" s="109"/>
      <c r="QEE2" s="109"/>
      <c r="QEF2" s="109"/>
      <c r="QEG2" s="109"/>
      <c r="QEH2" s="109"/>
      <c r="QEI2" s="109"/>
      <c r="QEJ2" s="109"/>
      <c r="QEK2" s="109"/>
      <c r="QEL2" s="109"/>
      <c r="QEM2" s="109"/>
      <c r="QEN2" s="109"/>
      <c r="QEO2" s="109"/>
      <c r="QEP2" s="109"/>
      <c r="QEQ2" s="109"/>
      <c r="QER2" s="109"/>
      <c r="QES2" s="109"/>
      <c r="QET2" s="109"/>
      <c r="QEU2" s="109"/>
      <c r="QEV2" s="109"/>
      <c r="QEW2" s="109"/>
      <c r="QEX2" s="109"/>
      <c r="QEY2" s="109"/>
      <c r="QEZ2" s="109"/>
      <c r="QFA2" s="109"/>
      <c r="QFB2" s="109"/>
      <c r="QFC2" s="109"/>
      <c r="QFD2" s="109"/>
      <c r="QFE2" s="109"/>
      <c r="QFF2" s="109"/>
      <c r="QFG2" s="109"/>
      <c r="QFH2" s="109"/>
      <c r="QFI2" s="109"/>
      <c r="QFJ2" s="109"/>
      <c r="QFK2" s="109"/>
      <c r="QFL2" s="109"/>
      <c r="QFM2" s="109"/>
      <c r="QFN2" s="109"/>
      <c r="QFO2" s="109"/>
      <c r="QFP2" s="109"/>
      <c r="QFQ2" s="109"/>
      <c r="QFR2" s="109"/>
      <c r="QFS2" s="109"/>
      <c r="QFT2" s="109"/>
      <c r="QFU2" s="109"/>
      <c r="QFV2" s="109"/>
      <c r="QFW2" s="109"/>
      <c r="QFX2" s="109"/>
      <c r="QFY2" s="109"/>
      <c r="QFZ2" s="109"/>
      <c r="QGA2" s="109"/>
      <c r="QGB2" s="109"/>
      <c r="QGC2" s="109"/>
      <c r="QGD2" s="109"/>
      <c r="QGE2" s="109"/>
      <c r="QGF2" s="109"/>
      <c r="QGG2" s="109"/>
      <c r="QGH2" s="109"/>
      <c r="QGI2" s="109"/>
      <c r="QGJ2" s="109"/>
      <c r="QGK2" s="109"/>
      <c r="QGL2" s="109"/>
      <c r="QGM2" s="109"/>
      <c r="QGN2" s="109"/>
      <c r="QGO2" s="109"/>
      <c r="QGP2" s="109"/>
      <c r="QGQ2" s="109"/>
      <c r="QGR2" s="109"/>
      <c r="QGS2" s="109"/>
      <c r="QGT2" s="109"/>
      <c r="QGU2" s="109"/>
      <c r="QGV2" s="109"/>
      <c r="QGW2" s="109"/>
      <c r="QGX2" s="109"/>
      <c r="QGY2" s="109"/>
      <c r="QGZ2" s="109"/>
      <c r="QHA2" s="109"/>
      <c r="QHB2" s="109"/>
      <c r="QHC2" s="109"/>
      <c r="QHD2" s="109"/>
      <c r="QHE2" s="109"/>
      <c r="QHF2" s="109"/>
      <c r="QHG2" s="109"/>
      <c r="QHH2" s="109"/>
      <c r="QHI2" s="109"/>
      <c r="QHJ2" s="109"/>
      <c r="QHK2" s="109"/>
      <c r="QHL2" s="109"/>
      <c r="QHM2" s="109"/>
      <c r="QHN2" s="109"/>
      <c r="QHO2" s="109"/>
      <c r="QHP2" s="109"/>
      <c r="QHQ2" s="109"/>
      <c r="QHR2" s="109"/>
      <c r="QHS2" s="109"/>
      <c r="QHT2" s="109"/>
      <c r="QHU2" s="109"/>
      <c r="QHV2" s="109"/>
      <c r="QHW2" s="109"/>
      <c r="QHX2" s="109"/>
      <c r="QHY2" s="109"/>
      <c r="QHZ2" s="109"/>
      <c r="QIA2" s="109"/>
      <c r="QIB2" s="109"/>
      <c r="QIC2" s="109"/>
      <c r="QID2" s="109"/>
      <c r="QIE2" s="109"/>
      <c r="QIF2" s="109"/>
      <c r="QIG2" s="109"/>
      <c r="QIH2" s="109"/>
      <c r="QII2" s="109"/>
      <c r="QIJ2" s="109"/>
      <c r="QIK2" s="109"/>
      <c r="QIL2" s="109"/>
      <c r="QIM2" s="109"/>
      <c r="QIN2" s="109"/>
      <c r="QIO2" s="109"/>
      <c r="QIP2" s="109"/>
      <c r="QIQ2" s="109"/>
      <c r="QIR2" s="109"/>
      <c r="QIS2" s="109"/>
      <c r="QIT2" s="109"/>
      <c r="QIU2" s="109"/>
      <c r="QIV2" s="109"/>
      <c r="QIW2" s="109"/>
      <c r="QIX2" s="109"/>
      <c r="QIY2" s="109"/>
      <c r="QIZ2" s="109"/>
      <c r="QJA2" s="109"/>
      <c r="QJB2" s="109"/>
      <c r="QJC2" s="109"/>
      <c r="QJD2" s="109"/>
      <c r="QJE2" s="109"/>
      <c r="QJF2" s="109"/>
      <c r="QJG2" s="109"/>
      <c r="QJH2" s="109"/>
      <c r="QJI2" s="109"/>
      <c r="QJJ2" s="109"/>
      <c r="QJK2" s="109"/>
      <c r="QJL2" s="109"/>
      <c r="QJM2" s="109"/>
      <c r="QJN2" s="109"/>
      <c r="QJO2" s="109"/>
      <c r="QJP2" s="109"/>
      <c r="QJQ2" s="109"/>
      <c r="QJR2" s="109"/>
      <c r="QJS2" s="109"/>
      <c r="QJT2" s="109"/>
      <c r="QJU2" s="109"/>
      <c r="QJV2" s="109"/>
      <c r="QJW2" s="109"/>
      <c r="QJX2" s="109"/>
      <c r="QJY2" s="109"/>
      <c r="QJZ2" s="109"/>
      <c r="QKA2" s="109"/>
      <c r="QKB2" s="109"/>
      <c r="QKC2" s="109"/>
      <c r="QKD2" s="109"/>
      <c r="QKE2" s="109"/>
      <c r="QKF2" s="109"/>
      <c r="QKG2" s="109"/>
      <c r="QKH2" s="109"/>
      <c r="QKI2" s="109"/>
      <c r="QKJ2" s="109"/>
      <c r="QKK2" s="109"/>
      <c r="QKL2" s="109"/>
      <c r="QKM2" s="109"/>
      <c r="QKN2" s="109"/>
      <c r="QKO2" s="109"/>
      <c r="QKP2" s="109"/>
      <c r="QKQ2" s="109"/>
      <c r="QKR2" s="109"/>
      <c r="QKS2" s="109"/>
      <c r="QKT2" s="109"/>
      <c r="QKU2" s="109"/>
      <c r="QKV2" s="109"/>
      <c r="QKW2" s="109"/>
      <c r="QKX2" s="109"/>
      <c r="QKY2" s="109"/>
      <c r="QKZ2" s="109"/>
      <c r="QLA2" s="109"/>
      <c r="QLB2" s="109"/>
      <c r="QLC2" s="109"/>
      <c r="QLD2" s="109"/>
      <c r="QLE2" s="109"/>
      <c r="QLF2" s="109"/>
      <c r="QLG2" s="109"/>
      <c r="QLH2" s="109"/>
      <c r="QLI2" s="109"/>
      <c r="QLJ2" s="109"/>
      <c r="QLK2" s="109"/>
      <c r="QLL2" s="109"/>
      <c r="QLM2" s="109"/>
      <c r="QLN2" s="109"/>
      <c r="QLO2" s="109"/>
      <c r="QLP2" s="109"/>
      <c r="QLQ2" s="109"/>
      <c r="QLR2" s="109"/>
      <c r="QLS2" s="109"/>
      <c r="QLT2" s="109"/>
      <c r="QLU2" s="109"/>
      <c r="QLV2" s="109"/>
      <c r="QLW2" s="109"/>
      <c r="QLX2" s="109"/>
      <c r="QLY2" s="109"/>
      <c r="QLZ2" s="109"/>
      <c r="QMA2" s="109"/>
      <c r="QMB2" s="109"/>
      <c r="QMC2" s="109"/>
      <c r="QMD2" s="109"/>
      <c r="QME2" s="109"/>
      <c r="QMF2" s="109"/>
      <c r="QMG2" s="109"/>
      <c r="QMH2" s="109"/>
      <c r="QMI2" s="109"/>
      <c r="QMJ2" s="109"/>
      <c r="QMK2" s="109"/>
      <c r="QML2" s="109"/>
      <c r="QMM2" s="109"/>
      <c r="QMN2" s="109"/>
      <c r="QMO2" s="109"/>
      <c r="QMP2" s="109"/>
      <c r="QMQ2" s="109"/>
      <c r="QMR2" s="109"/>
      <c r="QMS2" s="109"/>
      <c r="QMT2" s="109"/>
      <c r="QMU2" s="109"/>
      <c r="QMV2" s="109"/>
      <c r="QMW2" s="109"/>
      <c r="QMX2" s="109"/>
      <c r="QMY2" s="109"/>
      <c r="QMZ2" s="109"/>
      <c r="QNA2" s="109"/>
      <c r="QNB2" s="109"/>
      <c r="QNC2" s="109"/>
      <c r="QND2" s="109"/>
      <c r="QNE2" s="109"/>
      <c r="QNF2" s="109"/>
      <c r="QNG2" s="109"/>
      <c r="QNH2" s="109"/>
      <c r="QNI2" s="109"/>
      <c r="QNJ2" s="109"/>
      <c r="QNK2" s="109"/>
      <c r="QNL2" s="109"/>
      <c r="QNM2" s="109"/>
      <c r="QNN2" s="109"/>
      <c r="QNO2" s="109"/>
      <c r="QNP2" s="109"/>
      <c r="QNQ2" s="109"/>
      <c r="QNR2" s="109"/>
      <c r="QNS2" s="109"/>
      <c r="QNT2" s="109"/>
      <c r="QNU2" s="109"/>
      <c r="QNV2" s="109"/>
      <c r="QNW2" s="109"/>
      <c r="QNX2" s="109"/>
      <c r="QNY2" s="109"/>
      <c r="QNZ2" s="109"/>
      <c r="QOA2" s="109"/>
      <c r="QOB2" s="109"/>
      <c r="QOC2" s="109"/>
      <c r="QOD2" s="109"/>
      <c r="QOE2" s="109"/>
      <c r="QOF2" s="109"/>
      <c r="QOG2" s="109"/>
      <c r="QOH2" s="109"/>
      <c r="QOI2" s="109"/>
      <c r="QOJ2" s="109"/>
      <c r="QOK2" s="109"/>
      <c r="QOL2" s="109"/>
      <c r="QOM2" s="109"/>
      <c r="QON2" s="109"/>
      <c r="QOO2" s="109"/>
      <c r="QOP2" s="109"/>
      <c r="QOQ2" s="109"/>
      <c r="QOR2" s="109"/>
      <c r="QOS2" s="109"/>
      <c r="QOT2" s="109"/>
      <c r="QOU2" s="109"/>
      <c r="QOV2" s="109"/>
      <c r="QOW2" s="109"/>
      <c r="QOX2" s="109"/>
      <c r="QOY2" s="109"/>
      <c r="QOZ2" s="109"/>
      <c r="QPA2" s="109"/>
      <c r="QPB2" s="109"/>
      <c r="QPC2" s="109"/>
      <c r="QPD2" s="109"/>
      <c r="QPE2" s="109"/>
      <c r="QPF2" s="109"/>
      <c r="QPG2" s="109"/>
      <c r="QPH2" s="109"/>
      <c r="QPI2" s="109"/>
      <c r="QPJ2" s="109"/>
      <c r="QPK2" s="109"/>
      <c r="QPL2" s="109"/>
      <c r="QPM2" s="109"/>
      <c r="QPN2" s="109"/>
      <c r="QPO2" s="109"/>
      <c r="QPP2" s="109"/>
      <c r="QPQ2" s="109"/>
      <c r="QPR2" s="109"/>
      <c r="QPS2" s="109"/>
      <c r="QPT2" s="109"/>
      <c r="QPU2" s="109"/>
      <c r="QPV2" s="109"/>
      <c r="QPW2" s="109"/>
      <c r="QPX2" s="109"/>
      <c r="QPY2" s="109"/>
      <c r="QPZ2" s="109"/>
      <c r="QQA2" s="109"/>
      <c r="QQB2" s="109"/>
      <c r="QQC2" s="109"/>
      <c r="QQD2" s="109"/>
      <c r="QQE2" s="109"/>
      <c r="QQF2" s="109"/>
      <c r="QQG2" s="109"/>
      <c r="QQH2" s="109"/>
      <c r="QQI2" s="109"/>
      <c r="QQJ2" s="109"/>
      <c r="QQK2" s="109"/>
      <c r="QQL2" s="109"/>
      <c r="QQM2" s="109"/>
      <c r="QQN2" s="109"/>
      <c r="QQO2" s="109"/>
      <c r="QQP2" s="109"/>
      <c r="QQQ2" s="109"/>
      <c r="QQR2" s="109"/>
      <c r="QQS2" s="109"/>
      <c r="QQT2" s="109"/>
      <c r="QQU2" s="109"/>
      <c r="QQV2" s="109"/>
      <c r="QQW2" s="109"/>
      <c r="QQX2" s="109"/>
      <c r="QQY2" s="109"/>
      <c r="QQZ2" s="109"/>
      <c r="QRA2" s="109"/>
      <c r="QRB2" s="109"/>
      <c r="QRC2" s="109"/>
      <c r="QRD2" s="109"/>
      <c r="QRE2" s="109"/>
      <c r="QRF2" s="109"/>
      <c r="QRG2" s="109"/>
      <c r="QRH2" s="109"/>
      <c r="QRI2" s="109"/>
      <c r="QRJ2" s="109"/>
      <c r="QRK2" s="109"/>
      <c r="QRL2" s="109"/>
      <c r="QRM2" s="109"/>
      <c r="QRN2" s="109"/>
      <c r="QRO2" s="109"/>
      <c r="QRP2" s="109"/>
      <c r="QRQ2" s="109"/>
      <c r="QRR2" s="109"/>
      <c r="QRS2" s="109"/>
      <c r="QRT2" s="109"/>
      <c r="QRU2" s="109"/>
      <c r="QRV2" s="109"/>
      <c r="QRW2" s="109"/>
      <c r="QRX2" s="109"/>
      <c r="QRY2" s="109"/>
      <c r="QRZ2" s="109"/>
      <c r="QSA2" s="109"/>
      <c r="QSB2" s="109"/>
      <c r="QSC2" s="109"/>
      <c r="QSD2" s="109"/>
      <c r="QSE2" s="109"/>
      <c r="QSF2" s="109"/>
      <c r="QSG2" s="109"/>
      <c r="QSH2" s="109"/>
      <c r="QSI2" s="109"/>
      <c r="QSJ2" s="109"/>
      <c r="QSK2" s="109"/>
      <c r="QSL2" s="109"/>
      <c r="QSM2" s="109"/>
      <c r="QSN2" s="109"/>
      <c r="QSO2" s="109"/>
      <c r="QSP2" s="109"/>
      <c r="QSQ2" s="109"/>
      <c r="QSR2" s="109"/>
      <c r="QSS2" s="109"/>
      <c r="QST2" s="109"/>
      <c r="QSU2" s="109"/>
      <c r="QSV2" s="109"/>
      <c r="QSW2" s="109"/>
      <c r="QSX2" s="109"/>
      <c r="QSY2" s="109"/>
      <c r="QSZ2" s="109"/>
      <c r="QTA2" s="109"/>
      <c r="QTB2" s="109"/>
      <c r="QTC2" s="109"/>
      <c r="QTD2" s="109"/>
      <c r="QTE2" s="109"/>
      <c r="QTF2" s="109"/>
      <c r="QTG2" s="109"/>
      <c r="QTH2" s="109"/>
      <c r="QTI2" s="109"/>
      <c r="QTJ2" s="109"/>
      <c r="QTK2" s="109"/>
      <c r="QTL2" s="109"/>
      <c r="QTM2" s="109"/>
      <c r="QTN2" s="109"/>
      <c r="QTO2" s="109"/>
      <c r="QTP2" s="109"/>
      <c r="QTQ2" s="109"/>
      <c r="QTR2" s="109"/>
      <c r="QTS2" s="109"/>
      <c r="QTT2" s="109"/>
      <c r="QTU2" s="109"/>
      <c r="QTV2" s="109"/>
      <c r="QTW2" s="109"/>
      <c r="QTX2" s="109"/>
      <c r="QTY2" s="109"/>
      <c r="QTZ2" s="109"/>
      <c r="QUA2" s="109"/>
      <c r="QUB2" s="109"/>
      <c r="QUC2" s="109"/>
      <c r="QUD2" s="109"/>
      <c r="QUE2" s="109"/>
      <c r="QUF2" s="109"/>
      <c r="QUG2" s="109"/>
      <c r="QUH2" s="109"/>
      <c r="QUI2" s="109"/>
      <c r="QUJ2" s="109"/>
      <c r="QUK2" s="109"/>
      <c r="QUL2" s="109"/>
      <c r="QUM2" s="109"/>
      <c r="QUN2" s="109"/>
      <c r="QUO2" s="109"/>
      <c r="QUP2" s="109"/>
      <c r="QUQ2" s="109"/>
      <c r="QUR2" s="109"/>
      <c r="QUS2" s="109"/>
      <c r="QUT2" s="109"/>
      <c r="QUU2" s="109"/>
      <c r="QUV2" s="109"/>
      <c r="QUW2" s="109"/>
      <c r="QUX2" s="109"/>
      <c r="QUY2" s="109"/>
      <c r="QUZ2" s="109"/>
      <c r="QVA2" s="109"/>
      <c r="QVB2" s="109"/>
      <c r="QVC2" s="109"/>
      <c r="QVD2" s="109"/>
      <c r="QVE2" s="109"/>
      <c r="QVF2" s="109"/>
      <c r="QVG2" s="109"/>
      <c r="QVH2" s="109"/>
      <c r="QVI2" s="109"/>
      <c r="QVJ2" s="109"/>
      <c r="QVK2" s="109"/>
      <c r="QVL2" s="109"/>
      <c r="QVM2" s="109"/>
      <c r="QVN2" s="109"/>
      <c r="QVO2" s="109"/>
      <c r="QVP2" s="109"/>
      <c r="QVQ2" s="109"/>
      <c r="QVR2" s="109"/>
      <c r="QVS2" s="109"/>
      <c r="QVT2" s="109"/>
      <c r="QVU2" s="109"/>
      <c r="QVV2" s="109"/>
      <c r="QVW2" s="109"/>
      <c r="QVX2" s="109"/>
      <c r="QVY2" s="109"/>
      <c r="QVZ2" s="109"/>
      <c r="QWA2" s="109"/>
      <c r="QWB2" s="109"/>
      <c r="QWC2" s="109"/>
      <c r="QWD2" s="109"/>
      <c r="QWE2" s="109"/>
      <c r="QWF2" s="109"/>
      <c r="QWG2" s="109"/>
      <c r="QWH2" s="109"/>
      <c r="QWI2" s="109"/>
      <c r="QWJ2" s="109"/>
      <c r="QWK2" s="109"/>
      <c r="QWL2" s="109"/>
      <c r="QWM2" s="109"/>
      <c r="QWN2" s="109"/>
      <c r="QWO2" s="109"/>
      <c r="QWP2" s="109"/>
      <c r="QWQ2" s="109"/>
      <c r="QWR2" s="109"/>
      <c r="QWS2" s="109"/>
      <c r="QWT2" s="109"/>
      <c r="QWU2" s="109"/>
      <c r="QWV2" s="109"/>
      <c r="QWW2" s="109"/>
      <c r="QWX2" s="109"/>
      <c r="QWY2" s="109"/>
      <c r="QWZ2" s="109"/>
      <c r="QXA2" s="109"/>
      <c r="QXB2" s="109"/>
      <c r="QXC2" s="109"/>
      <c r="QXD2" s="109"/>
      <c r="QXE2" s="109"/>
      <c r="QXF2" s="109"/>
      <c r="QXG2" s="109"/>
      <c r="QXH2" s="109"/>
      <c r="QXI2" s="109"/>
      <c r="QXJ2" s="109"/>
      <c r="QXK2" s="109"/>
      <c r="QXL2" s="109"/>
      <c r="QXM2" s="109"/>
      <c r="QXN2" s="109"/>
      <c r="QXO2" s="109"/>
      <c r="QXP2" s="109"/>
      <c r="QXQ2" s="109"/>
      <c r="QXR2" s="109"/>
      <c r="QXS2" s="109"/>
      <c r="QXT2" s="109"/>
      <c r="QXU2" s="109"/>
      <c r="QXV2" s="109"/>
      <c r="QXW2" s="109"/>
      <c r="QXX2" s="109"/>
      <c r="QXY2" s="109"/>
      <c r="QXZ2" s="109"/>
      <c r="QYA2" s="109"/>
      <c r="QYB2" s="109"/>
      <c r="QYC2" s="109"/>
      <c r="QYD2" s="109"/>
      <c r="QYE2" s="109"/>
      <c r="QYF2" s="109"/>
      <c r="QYG2" s="109"/>
      <c r="QYH2" s="109"/>
      <c r="QYI2" s="109"/>
      <c r="QYJ2" s="109"/>
      <c r="QYK2" s="109"/>
      <c r="QYL2" s="109"/>
      <c r="QYM2" s="109"/>
      <c r="QYN2" s="109"/>
      <c r="QYO2" s="109"/>
      <c r="QYP2" s="109"/>
      <c r="QYQ2" s="109"/>
      <c r="QYR2" s="109"/>
      <c r="QYS2" s="109"/>
      <c r="QYT2" s="109"/>
      <c r="QYU2" s="109"/>
      <c r="QYV2" s="109"/>
      <c r="QYW2" s="109"/>
      <c r="QYX2" s="109"/>
      <c r="QYY2" s="109"/>
      <c r="QYZ2" s="109"/>
      <c r="QZA2" s="109"/>
      <c r="QZB2" s="109"/>
      <c r="QZC2" s="109"/>
      <c r="QZD2" s="109"/>
      <c r="QZE2" s="109"/>
      <c r="QZF2" s="109"/>
      <c r="QZG2" s="109"/>
      <c r="QZH2" s="109"/>
      <c r="QZI2" s="109"/>
      <c r="QZJ2" s="109"/>
      <c r="QZK2" s="109"/>
      <c r="QZL2" s="109"/>
      <c r="QZM2" s="109"/>
      <c r="QZN2" s="109"/>
      <c r="QZO2" s="109"/>
      <c r="QZP2" s="109"/>
      <c r="QZQ2" s="109"/>
      <c r="QZR2" s="109"/>
      <c r="QZS2" s="109"/>
      <c r="QZT2" s="109"/>
      <c r="QZU2" s="109"/>
      <c r="QZV2" s="109"/>
      <c r="QZW2" s="109"/>
      <c r="QZX2" s="109"/>
      <c r="QZY2" s="109"/>
      <c r="QZZ2" s="109"/>
      <c r="RAA2" s="109"/>
      <c r="RAB2" s="109"/>
      <c r="RAC2" s="109"/>
      <c r="RAD2" s="109"/>
      <c r="RAE2" s="109"/>
      <c r="RAF2" s="109"/>
      <c r="RAG2" s="109"/>
      <c r="RAH2" s="109"/>
      <c r="RAI2" s="109"/>
      <c r="RAJ2" s="109"/>
      <c r="RAK2" s="109"/>
      <c r="RAL2" s="109"/>
      <c r="RAM2" s="109"/>
      <c r="RAN2" s="109"/>
      <c r="RAO2" s="109"/>
      <c r="RAP2" s="109"/>
      <c r="RAQ2" s="109"/>
      <c r="RAR2" s="109"/>
      <c r="RAS2" s="109"/>
      <c r="RAT2" s="109"/>
      <c r="RAU2" s="109"/>
      <c r="RAV2" s="109"/>
      <c r="RAW2" s="109"/>
      <c r="RAX2" s="109"/>
      <c r="RAY2" s="109"/>
      <c r="RAZ2" s="109"/>
      <c r="RBA2" s="109"/>
      <c r="RBB2" s="109"/>
      <c r="RBC2" s="109"/>
      <c r="RBD2" s="109"/>
      <c r="RBE2" s="109"/>
      <c r="RBF2" s="109"/>
      <c r="RBG2" s="109"/>
      <c r="RBH2" s="109"/>
      <c r="RBI2" s="109"/>
      <c r="RBJ2" s="109"/>
      <c r="RBK2" s="109"/>
      <c r="RBL2" s="109"/>
      <c r="RBM2" s="109"/>
      <c r="RBN2" s="109"/>
      <c r="RBO2" s="109"/>
      <c r="RBP2" s="109"/>
      <c r="RBQ2" s="109"/>
      <c r="RBR2" s="109"/>
      <c r="RBS2" s="109"/>
      <c r="RBT2" s="109"/>
      <c r="RBU2" s="109"/>
      <c r="RBV2" s="109"/>
      <c r="RBW2" s="109"/>
      <c r="RBX2" s="109"/>
      <c r="RBY2" s="109"/>
      <c r="RBZ2" s="109"/>
      <c r="RCA2" s="109"/>
      <c r="RCB2" s="109"/>
      <c r="RCC2" s="109"/>
      <c r="RCD2" s="109"/>
      <c r="RCE2" s="109"/>
      <c r="RCF2" s="109"/>
      <c r="RCG2" s="109"/>
      <c r="RCH2" s="109"/>
      <c r="RCI2" s="109"/>
      <c r="RCJ2" s="109"/>
      <c r="RCK2" s="109"/>
      <c r="RCL2" s="109"/>
      <c r="RCM2" s="109"/>
      <c r="RCN2" s="109"/>
      <c r="RCO2" s="109"/>
      <c r="RCP2" s="109"/>
      <c r="RCQ2" s="109"/>
      <c r="RCR2" s="109"/>
      <c r="RCS2" s="109"/>
      <c r="RCT2" s="109"/>
      <c r="RCU2" s="109"/>
      <c r="RCV2" s="109"/>
      <c r="RCW2" s="109"/>
      <c r="RCX2" s="109"/>
      <c r="RCY2" s="109"/>
      <c r="RCZ2" s="109"/>
      <c r="RDA2" s="109"/>
      <c r="RDB2" s="109"/>
      <c r="RDC2" s="109"/>
      <c r="RDD2" s="109"/>
      <c r="RDE2" s="109"/>
      <c r="RDF2" s="109"/>
      <c r="RDG2" s="109"/>
      <c r="RDH2" s="109"/>
      <c r="RDI2" s="109"/>
      <c r="RDJ2" s="109"/>
      <c r="RDK2" s="109"/>
      <c r="RDL2" s="109"/>
      <c r="RDM2" s="109"/>
      <c r="RDN2" s="109"/>
      <c r="RDO2" s="109"/>
      <c r="RDP2" s="109"/>
      <c r="RDQ2" s="109"/>
      <c r="RDR2" s="109"/>
      <c r="RDS2" s="109"/>
      <c r="RDT2" s="109"/>
      <c r="RDU2" s="109"/>
      <c r="RDV2" s="109"/>
      <c r="RDW2" s="109"/>
      <c r="RDX2" s="109"/>
      <c r="RDY2" s="109"/>
      <c r="RDZ2" s="109"/>
      <c r="REA2" s="109"/>
      <c r="REB2" s="109"/>
      <c r="REC2" s="109"/>
      <c r="RED2" s="109"/>
      <c r="REE2" s="109"/>
      <c r="REF2" s="109"/>
      <c r="REG2" s="109"/>
      <c r="REH2" s="109"/>
      <c r="REI2" s="109"/>
      <c r="REJ2" s="109"/>
      <c r="REK2" s="109"/>
      <c r="REL2" s="109"/>
      <c r="REM2" s="109"/>
      <c r="REN2" s="109"/>
      <c r="REO2" s="109"/>
      <c r="REP2" s="109"/>
      <c r="REQ2" s="109"/>
      <c r="RER2" s="109"/>
      <c r="RES2" s="109"/>
      <c r="RET2" s="109"/>
      <c r="REU2" s="109"/>
      <c r="REV2" s="109"/>
      <c r="REW2" s="109"/>
      <c r="REX2" s="109"/>
      <c r="REY2" s="109"/>
      <c r="REZ2" s="109"/>
      <c r="RFA2" s="109"/>
      <c r="RFB2" s="109"/>
      <c r="RFC2" s="109"/>
      <c r="RFD2" s="109"/>
      <c r="RFE2" s="109"/>
      <c r="RFF2" s="109"/>
      <c r="RFG2" s="109"/>
      <c r="RFH2" s="109"/>
      <c r="RFI2" s="109"/>
      <c r="RFJ2" s="109"/>
      <c r="RFK2" s="109"/>
      <c r="RFL2" s="109"/>
      <c r="RFM2" s="109"/>
      <c r="RFN2" s="109"/>
      <c r="RFO2" s="109"/>
      <c r="RFP2" s="109"/>
      <c r="RFQ2" s="109"/>
      <c r="RFR2" s="109"/>
      <c r="RFS2" s="109"/>
      <c r="RFT2" s="109"/>
      <c r="RFU2" s="109"/>
      <c r="RFV2" s="109"/>
      <c r="RFW2" s="109"/>
      <c r="RFX2" s="109"/>
      <c r="RFY2" s="109"/>
      <c r="RFZ2" s="109"/>
      <c r="RGA2" s="109"/>
      <c r="RGB2" s="109"/>
      <c r="RGC2" s="109"/>
      <c r="RGD2" s="109"/>
      <c r="RGE2" s="109"/>
      <c r="RGF2" s="109"/>
      <c r="RGG2" s="109"/>
      <c r="RGH2" s="109"/>
      <c r="RGI2" s="109"/>
      <c r="RGJ2" s="109"/>
      <c r="RGK2" s="109"/>
      <c r="RGL2" s="109"/>
      <c r="RGM2" s="109"/>
      <c r="RGN2" s="109"/>
      <c r="RGO2" s="109"/>
      <c r="RGP2" s="109"/>
      <c r="RGQ2" s="109"/>
      <c r="RGR2" s="109"/>
      <c r="RGS2" s="109"/>
      <c r="RGT2" s="109"/>
      <c r="RGU2" s="109"/>
      <c r="RGV2" s="109"/>
      <c r="RGW2" s="109"/>
      <c r="RGX2" s="109"/>
      <c r="RGY2" s="109"/>
      <c r="RGZ2" s="109"/>
      <c r="RHA2" s="109"/>
      <c r="RHB2" s="109"/>
      <c r="RHC2" s="109"/>
      <c r="RHD2" s="109"/>
      <c r="RHE2" s="109"/>
      <c r="RHF2" s="109"/>
      <c r="RHG2" s="109"/>
      <c r="RHH2" s="109"/>
      <c r="RHI2" s="109"/>
      <c r="RHJ2" s="109"/>
      <c r="RHK2" s="109"/>
      <c r="RHL2" s="109"/>
      <c r="RHM2" s="109"/>
      <c r="RHN2" s="109"/>
      <c r="RHO2" s="109"/>
      <c r="RHP2" s="109"/>
      <c r="RHQ2" s="109"/>
      <c r="RHR2" s="109"/>
      <c r="RHS2" s="109"/>
      <c r="RHT2" s="109"/>
      <c r="RHU2" s="109"/>
      <c r="RHV2" s="109"/>
      <c r="RHW2" s="109"/>
      <c r="RHX2" s="109"/>
      <c r="RHY2" s="109"/>
      <c r="RHZ2" s="109"/>
      <c r="RIA2" s="109"/>
      <c r="RIB2" s="109"/>
      <c r="RIC2" s="109"/>
      <c r="RID2" s="109"/>
      <c r="RIE2" s="109"/>
      <c r="RIF2" s="109"/>
      <c r="RIG2" s="109"/>
      <c r="RIH2" s="109"/>
      <c r="RII2" s="109"/>
      <c r="RIJ2" s="109"/>
      <c r="RIK2" s="109"/>
      <c r="RIL2" s="109"/>
      <c r="RIM2" s="109"/>
      <c r="RIN2" s="109"/>
      <c r="RIO2" s="109"/>
      <c r="RIP2" s="109"/>
      <c r="RIQ2" s="109"/>
      <c r="RIR2" s="109"/>
      <c r="RIS2" s="109"/>
      <c r="RIT2" s="109"/>
      <c r="RIU2" s="109"/>
      <c r="RIV2" s="109"/>
      <c r="RIW2" s="109"/>
      <c r="RIX2" s="109"/>
      <c r="RIY2" s="109"/>
      <c r="RIZ2" s="109"/>
      <c r="RJA2" s="109"/>
      <c r="RJB2" s="109"/>
      <c r="RJC2" s="109"/>
      <c r="RJD2" s="109"/>
      <c r="RJE2" s="109"/>
      <c r="RJF2" s="109"/>
      <c r="RJG2" s="109"/>
      <c r="RJH2" s="109"/>
      <c r="RJI2" s="109"/>
      <c r="RJJ2" s="109"/>
      <c r="RJK2" s="109"/>
      <c r="RJL2" s="109"/>
      <c r="RJM2" s="109"/>
      <c r="RJN2" s="109"/>
      <c r="RJO2" s="109"/>
      <c r="RJP2" s="109"/>
      <c r="RJQ2" s="109"/>
      <c r="RJR2" s="109"/>
      <c r="RJS2" s="109"/>
      <c r="RJT2" s="109"/>
      <c r="RJU2" s="109"/>
      <c r="RJV2" s="109"/>
      <c r="RJW2" s="109"/>
      <c r="RJX2" s="109"/>
      <c r="RJY2" s="109"/>
      <c r="RJZ2" s="109"/>
      <c r="RKA2" s="109"/>
      <c r="RKB2" s="109"/>
      <c r="RKC2" s="109"/>
      <c r="RKD2" s="109"/>
      <c r="RKE2" s="109"/>
      <c r="RKF2" s="109"/>
      <c r="RKG2" s="109"/>
      <c r="RKH2" s="109"/>
      <c r="RKI2" s="109"/>
      <c r="RKJ2" s="109"/>
      <c r="RKK2" s="109"/>
      <c r="RKL2" s="109"/>
      <c r="RKM2" s="109"/>
      <c r="RKN2" s="109"/>
      <c r="RKO2" s="109"/>
      <c r="RKP2" s="109"/>
      <c r="RKQ2" s="109"/>
      <c r="RKR2" s="109"/>
      <c r="RKS2" s="109"/>
      <c r="RKT2" s="109"/>
      <c r="RKU2" s="109"/>
      <c r="RKV2" s="109"/>
      <c r="RKW2" s="109"/>
      <c r="RKX2" s="109"/>
      <c r="RKY2" s="109"/>
      <c r="RKZ2" s="109"/>
      <c r="RLA2" s="109"/>
      <c r="RLB2" s="109"/>
      <c r="RLC2" s="109"/>
      <c r="RLD2" s="109"/>
      <c r="RLE2" s="109"/>
      <c r="RLF2" s="109"/>
      <c r="RLG2" s="109"/>
      <c r="RLH2" s="109"/>
      <c r="RLI2" s="109"/>
      <c r="RLJ2" s="109"/>
      <c r="RLK2" s="109"/>
      <c r="RLL2" s="109"/>
      <c r="RLM2" s="109"/>
      <c r="RLN2" s="109"/>
      <c r="RLO2" s="109"/>
      <c r="RLP2" s="109"/>
      <c r="RLQ2" s="109"/>
      <c r="RLR2" s="109"/>
      <c r="RLS2" s="109"/>
      <c r="RLT2" s="109"/>
      <c r="RLU2" s="109"/>
      <c r="RLV2" s="109"/>
      <c r="RLW2" s="109"/>
      <c r="RLX2" s="109"/>
      <c r="RLY2" s="109"/>
      <c r="RLZ2" s="109"/>
      <c r="RMA2" s="109"/>
      <c r="RMB2" s="109"/>
      <c r="RMC2" s="109"/>
      <c r="RMD2" s="109"/>
      <c r="RME2" s="109"/>
      <c r="RMF2" s="109"/>
      <c r="RMG2" s="109"/>
      <c r="RMH2" s="109"/>
      <c r="RMI2" s="109"/>
      <c r="RMJ2" s="109"/>
      <c r="RMK2" s="109"/>
      <c r="RML2" s="109"/>
      <c r="RMM2" s="109"/>
      <c r="RMN2" s="109"/>
      <c r="RMO2" s="109"/>
      <c r="RMP2" s="109"/>
      <c r="RMQ2" s="109"/>
      <c r="RMR2" s="109"/>
      <c r="RMS2" s="109"/>
      <c r="RMT2" s="109"/>
      <c r="RMU2" s="109"/>
      <c r="RMV2" s="109"/>
      <c r="RMW2" s="109"/>
      <c r="RMX2" s="109"/>
      <c r="RMY2" s="109"/>
      <c r="RMZ2" s="109"/>
      <c r="RNA2" s="109"/>
      <c r="RNB2" s="109"/>
      <c r="RNC2" s="109"/>
      <c r="RND2" s="109"/>
      <c r="RNE2" s="109"/>
      <c r="RNF2" s="109"/>
      <c r="RNG2" s="109"/>
      <c r="RNH2" s="109"/>
      <c r="RNI2" s="109"/>
      <c r="RNJ2" s="109"/>
      <c r="RNK2" s="109"/>
      <c r="RNL2" s="109"/>
      <c r="RNM2" s="109"/>
      <c r="RNN2" s="109"/>
      <c r="RNO2" s="109"/>
      <c r="RNP2" s="109"/>
      <c r="RNQ2" s="109"/>
      <c r="RNR2" s="109"/>
      <c r="RNS2" s="109"/>
      <c r="RNT2" s="109"/>
      <c r="RNU2" s="109"/>
      <c r="RNV2" s="109"/>
      <c r="RNW2" s="109"/>
      <c r="RNX2" s="109"/>
      <c r="RNY2" s="109"/>
      <c r="RNZ2" s="109"/>
      <c r="ROA2" s="109"/>
      <c r="ROB2" s="109"/>
      <c r="ROC2" s="109"/>
      <c r="ROD2" s="109"/>
      <c r="ROE2" s="109"/>
      <c r="ROF2" s="109"/>
      <c r="ROG2" s="109"/>
      <c r="ROH2" s="109"/>
      <c r="ROI2" s="109"/>
      <c r="ROJ2" s="109"/>
      <c r="ROK2" s="109"/>
      <c r="ROL2" s="109"/>
      <c r="ROM2" s="109"/>
      <c r="RON2" s="109"/>
      <c r="ROO2" s="109"/>
      <c r="ROP2" s="109"/>
      <c r="ROQ2" s="109"/>
      <c r="ROR2" s="109"/>
      <c r="ROS2" s="109"/>
      <c r="ROT2" s="109"/>
      <c r="ROU2" s="109"/>
      <c r="ROV2" s="109"/>
      <c r="ROW2" s="109"/>
      <c r="ROX2" s="109"/>
      <c r="ROY2" s="109"/>
      <c r="ROZ2" s="109"/>
      <c r="RPA2" s="109"/>
      <c r="RPB2" s="109"/>
      <c r="RPC2" s="109"/>
      <c r="RPD2" s="109"/>
      <c r="RPE2" s="109"/>
      <c r="RPF2" s="109"/>
      <c r="RPG2" s="109"/>
      <c r="RPH2" s="109"/>
      <c r="RPI2" s="109"/>
      <c r="RPJ2" s="109"/>
      <c r="RPK2" s="109"/>
      <c r="RPL2" s="109"/>
      <c r="RPM2" s="109"/>
      <c r="RPN2" s="109"/>
      <c r="RPO2" s="109"/>
      <c r="RPP2" s="109"/>
      <c r="RPQ2" s="109"/>
      <c r="RPR2" s="109"/>
      <c r="RPS2" s="109"/>
      <c r="RPT2" s="109"/>
      <c r="RPU2" s="109"/>
      <c r="RPV2" s="109"/>
      <c r="RPW2" s="109"/>
      <c r="RPX2" s="109"/>
      <c r="RPY2" s="109"/>
      <c r="RPZ2" s="109"/>
      <c r="RQA2" s="109"/>
      <c r="RQB2" s="109"/>
      <c r="RQC2" s="109"/>
      <c r="RQD2" s="109"/>
      <c r="RQE2" s="109"/>
      <c r="RQF2" s="109"/>
      <c r="RQG2" s="109"/>
      <c r="RQH2" s="109"/>
      <c r="RQI2" s="109"/>
      <c r="RQJ2" s="109"/>
      <c r="RQK2" s="109"/>
      <c r="RQL2" s="109"/>
      <c r="RQM2" s="109"/>
      <c r="RQN2" s="109"/>
      <c r="RQO2" s="109"/>
      <c r="RQP2" s="109"/>
      <c r="RQQ2" s="109"/>
      <c r="RQR2" s="109"/>
      <c r="RQS2" s="109"/>
      <c r="RQT2" s="109"/>
      <c r="RQU2" s="109"/>
      <c r="RQV2" s="109"/>
      <c r="RQW2" s="109"/>
      <c r="RQX2" s="109"/>
      <c r="RQY2" s="109"/>
      <c r="RQZ2" s="109"/>
      <c r="RRA2" s="109"/>
      <c r="RRB2" s="109"/>
      <c r="RRC2" s="109"/>
      <c r="RRD2" s="109"/>
      <c r="RRE2" s="109"/>
      <c r="RRF2" s="109"/>
      <c r="RRG2" s="109"/>
      <c r="RRH2" s="109"/>
      <c r="RRI2" s="109"/>
      <c r="RRJ2" s="109"/>
      <c r="RRK2" s="109"/>
      <c r="RRL2" s="109"/>
      <c r="RRM2" s="109"/>
      <c r="RRN2" s="109"/>
      <c r="RRO2" s="109"/>
      <c r="RRP2" s="109"/>
      <c r="RRQ2" s="109"/>
      <c r="RRR2" s="109"/>
      <c r="RRS2" s="109"/>
      <c r="RRT2" s="109"/>
      <c r="RRU2" s="109"/>
      <c r="RRV2" s="109"/>
      <c r="RRW2" s="109"/>
      <c r="RRX2" s="109"/>
      <c r="RRY2" s="109"/>
      <c r="RRZ2" s="109"/>
      <c r="RSA2" s="109"/>
      <c r="RSB2" s="109"/>
      <c r="RSC2" s="109"/>
      <c r="RSD2" s="109"/>
      <c r="RSE2" s="109"/>
      <c r="RSF2" s="109"/>
      <c r="RSG2" s="109"/>
      <c r="RSH2" s="109"/>
      <c r="RSI2" s="109"/>
      <c r="RSJ2" s="109"/>
      <c r="RSK2" s="109"/>
      <c r="RSL2" s="109"/>
      <c r="RSM2" s="109"/>
      <c r="RSN2" s="109"/>
      <c r="RSO2" s="109"/>
      <c r="RSP2" s="109"/>
      <c r="RSQ2" s="109"/>
      <c r="RSR2" s="109"/>
      <c r="RSS2" s="109"/>
      <c r="RST2" s="109"/>
      <c r="RSU2" s="109"/>
      <c r="RSV2" s="109"/>
      <c r="RSW2" s="109"/>
      <c r="RSX2" s="109"/>
      <c r="RSY2" s="109"/>
      <c r="RSZ2" s="109"/>
      <c r="RTA2" s="109"/>
      <c r="RTB2" s="109"/>
      <c r="RTC2" s="109"/>
      <c r="RTD2" s="109"/>
      <c r="RTE2" s="109"/>
      <c r="RTF2" s="109"/>
      <c r="RTG2" s="109"/>
      <c r="RTH2" s="109"/>
      <c r="RTI2" s="109"/>
      <c r="RTJ2" s="109"/>
      <c r="RTK2" s="109"/>
      <c r="RTL2" s="109"/>
      <c r="RTM2" s="109"/>
      <c r="RTN2" s="109"/>
      <c r="RTO2" s="109"/>
      <c r="RTP2" s="109"/>
      <c r="RTQ2" s="109"/>
      <c r="RTR2" s="109"/>
      <c r="RTS2" s="109"/>
      <c r="RTT2" s="109"/>
      <c r="RTU2" s="109"/>
      <c r="RTV2" s="109"/>
      <c r="RTW2" s="109"/>
      <c r="RTX2" s="109"/>
      <c r="RTY2" s="109"/>
      <c r="RTZ2" s="109"/>
      <c r="RUA2" s="109"/>
      <c r="RUB2" s="109"/>
      <c r="RUC2" s="109"/>
      <c r="RUD2" s="109"/>
      <c r="RUE2" s="109"/>
      <c r="RUF2" s="109"/>
      <c r="RUG2" s="109"/>
      <c r="RUH2" s="109"/>
      <c r="RUI2" s="109"/>
      <c r="RUJ2" s="109"/>
      <c r="RUK2" s="109"/>
      <c r="RUL2" s="109"/>
      <c r="RUM2" s="109"/>
      <c r="RUN2" s="109"/>
      <c r="RUO2" s="109"/>
      <c r="RUP2" s="109"/>
      <c r="RUQ2" s="109"/>
      <c r="RUR2" s="109"/>
      <c r="RUS2" s="109"/>
      <c r="RUT2" s="109"/>
      <c r="RUU2" s="109"/>
      <c r="RUV2" s="109"/>
      <c r="RUW2" s="109"/>
      <c r="RUX2" s="109"/>
      <c r="RUY2" s="109"/>
      <c r="RUZ2" s="109"/>
      <c r="RVA2" s="109"/>
      <c r="RVB2" s="109"/>
      <c r="RVC2" s="109"/>
      <c r="RVD2" s="109"/>
      <c r="RVE2" s="109"/>
      <c r="RVF2" s="109"/>
      <c r="RVG2" s="109"/>
      <c r="RVH2" s="109"/>
      <c r="RVI2" s="109"/>
      <c r="RVJ2" s="109"/>
      <c r="RVK2" s="109"/>
      <c r="RVL2" s="109"/>
      <c r="RVM2" s="109"/>
      <c r="RVN2" s="109"/>
      <c r="RVO2" s="109"/>
      <c r="RVP2" s="109"/>
      <c r="RVQ2" s="109"/>
      <c r="RVR2" s="109"/>
      <c r="RVS2" s="109"/>
      <c r="RVT2" s="109"/>
      <c r="RVU2" s="109"/>
      <c r="RVV2" s="109"/>
      <c r="RVW2" s="109"/>
      <c r="RVX2" s="109"/>
      <c r="RVY2" s="109"/>
      <c r="RVZ2" s="109"/>
      <c r="RWA2" s="109"/>
      <c r="RWB2" s="109"/>
      <c r="RWC2" s="109"/>
      <c r="RWD2" s="109"/>
      <c r="RWE2" s="109"/>
      <c r="RWF2" s="109"/>
      <c r="RWG2" s="109"/>
      <c r="RWH2" s="109"/>
      <c r="RWI2" s="109"/>
      <c r="RWJ2" s="109"/>
      <c r="RWK2" s="109"/>
      <c r="RWL2" s="109"/>
      <c r="RWM2" s="109"/>
      <c r="RWN2" s="109"/>
      <c r="RWO2" s="109"/>
      <c r="RWP2" s="109"/>
      <c r="RWQ2" s="109"/>
      <c r="RWR2" s="109"/>
      <c r="RWS2" s="109"/>
      <c r="RWT2" s="109"/>
      <c r="RWU2" s="109"/>
      <c r="RWV2" s="109"/>
      <c r="RWW2" s="109"/>
      <c r="RWX2" s="109"/>
      <c r="RWY2" s="109"/>
      <c r="RWZ2" s="109"/>
      <c r="RXA2" s="109"/>
      <c r="RXB2" s="109"/>
      <c r="RXC2" s="109"/>
      <c r="RXD2" s="109"/>
      <c r="RXE2" s="109"/>
      <c r="RXF2" s="109"/>
      <c r="RXG2" s="109"/>
      <c r="RXH2" s="109"/>
      <c r="RXI2" s="109"/>
      <c r="RXJ2" s="109"/>
      <c r="RXK2" s="109"/>
      <c r="RXL2" s="109"/>
      <c r="RXM2" s="109"/>
      <c r="RXN2" s="109"/>
      <c r="RXO2" s="109"/>
      <c r="RXP2" s="109"/>
      <c r="RXQ2" s="109"/>
      <c r="RXR2" s="109"/>
      <c r="RXS2" s="109"/>
      <c r="RXT2" s="109"/>
      <c r="RXU2" s="109"/>
      <c r="RXV2" s="109"/>
      <c r="RXW2" s="109"/>
      <c r="RXX2" s="109"/>
      <c r="RXY2" s="109"/>
      <c r="RXZ2" s="109"/>
      <c r="RYA2" s="109"/>
      <c r="RYB2" s="109"/>
      <c r="RYC2" s="109"/>
      <c r="RYD2" s="109"/>
      <c r="RYE2" s="109"/>
      <c r="RYF2" s="109"/>
      <c r="RYG2" s="109"/>
      <c r="RYH2" s="109"/>
      <c r="RYI2" s="109"/>
      <c r="RYJ2" s="109"/>
      <c r="RYK2" s="109"/>
      <c r="RYL2" s="109"/>
      <c r="RYM2" s="109"/>
      <c r="RYN2" s="109"/>
      <c r="RYO2" s="109"/>
      <c r="RYP2" s="109"/>
      <c r="RYQ2" s="109"/>
      <c r="RYR2" s="109"/>
      <c r="RYS2" s="109"/>
      <c r="RYT2" s="109"/>
      <c r="RYU2" s="109"/>
      <c r="RYV2" s="109"/>
      <c r="RYW2" s="109"/>
      <c r="RYX2" s="109"/>
      <c r="RYY2" s="109"/>
      <c r="RYZ2" s="109"/>
      <c r="RZA2" s="109"/>
      <c r="RZB2" s="109"/>
      <c r="RZC2" s="109"/>
      <c r="RZD2" s="109"/>
      <c r="RZE2" s="109"/>
      <c r="RZF2" s="109"/>
      <c r="RZG2" s="109"/>
      <c r="RZH2" s="109"/>
      <c r="RZI2" s="109"/>
      <c r="RZJ2" s="109"/>
      <c r="RZK2" s="109"/>
      <c r="RZL2" s="109"/>
      <c r="RZM2" s="109"/>
      <c r="RZN2" s="109"/>
      <c r="RZO2" s="109"/>
      <c r="RZP2" s="109"/>
      <c r="RZQ2" s="109"/>
      <c r="RZR2" s="109"/>
      <c r="RZS2" s="109"/>
      <c r="RZT2" s="109"/>
      <c r="RZU2" s="109"/>
      <c r="RZV2" s="109"/>
      <c r="RZW2" s="109"/>
      <c r="RZX2" s="109"/>
      <c r="RZY2" s="109"/>
      <c r="RZZ2" s="109"/>
      <c r="SAA2" s="109"/>
      <c r="SAB2" s="109"/>
      <c r="SAC2" s="109"/>
      <c r="SAD2" s="109"/>
      <c r="SAE2" s="109"/>
      <c r="SAF2" s="109"/>
      <c r="SAG2" s="109"/>
      <c r="SAH2" s="109"/>
      <c r="SAI2" s="109"/>
      <c r="SAJ2" s="109"/>
      <c r="SAK2" s="109"/>
      <c r="SAL2" s="109"/>
      <c r="SAM2" s="109"/>
      <c r="SAN2" s="109"/>
      <c r="SAO2" s="109"/>
      <c r="SAP2" s="109"/>
      <c r="SAQ2" s="109"/>
      <c r="SAR2" s="109"/>
      <c r="SAS2" s="109"/>
      <c r="SAT2" s="109"/>
      <c r="SAU2" s="109"/>
      <c r="SAV2" s="109"/>
      <c r="SAW2" s="109"/>
      <c r="SAX2" s="109"/>
      <c r="SAY2" s="109"/>
      <c r="SAZ2" s="109"/>
      <c r="SBA2" s="109"/>
      <c r="SBB2" s="109"/>
      <c r="SBC2" s="109"/>
      <c r="SBD2" s="109"/>
      <c r="SBE2" s="109"/>
      <c r="SBF2" s="109"/>
      <c r="SBG2" s="109"/>
      <c r="SBH2" s="109"/>
      <c r="SBI2" s="109"/>
      <c r="SBJ2" s="109"/>
      <c r="SBK2" s="109"/>
      <c r="SBL2" s="109"/>
      <c r="SBM2" s="109"/>
      <c r="SBN2" s="109"/>
      <c r="SBO2" s="109"/>
      <c r="SBP2" s="109"/>
      <c r="SBQ2" s="109"/>
      <c r="SBR2" s="109"/>
      <c r="SBS2" s="109"/>
      <c r="SBT2" s="109"/>
      <c r="SBU2" s="109"/>
      <c r="SBV2" s="109"/>
      <c r="SBW2" s="109"/>
      <c r="SBX2" s="109"/>
      <c r="SBY2" s="109"/>
      <c r="SBZ2" s="109"/>
      <c r="SCA2" s="109"/>
      <c r="SCB2" s="109"/>
      <c r="SCC2" s="109"/>
      <c r="SCD2" s="109"/>
      <c r="SCE2" s="109"/>
      <c r="SCF2" s="109"/>
      <c r="SCG2" s="109"/>
      <c r="SCH2" s="109"/>
      <c r="SCI2" s="109"/>
      <c r="SCJ2" s="109"/>
      <c r="SCK2" s="109"/>
      <c r="SCL2" s="109"/>
      <c r="SCM2" s="109"/>
      <c r="SCN2" s="109"/>
      <c r="SCO2" s="109"/>
      <c r="SCP2" s="109"/>
      <c r="SCQ2" s="109"/>
      <c r="SCR2" s="109"/>
      <c r="SCS2" s="109"/>
      <c r="SCT2" s="109"/>
      <c r="SCU2" s="109"/>
      <c r="SCV2" s="109"/>
      <c r="SCW2" s="109"/>
      <c r="SCX2" s="109"/>
      <c r="SCY2" s="109"/>
      <c r="SCZ2" s="109"/>
      <c r="SDA2" s="109"/>
      <c r="SDB2" s="109"/>
      <c r="SDC2" s="109"/>
      <c r="SDD2" s="109"/>
      <c r="SDE2" s="109"/>
      <c r="SDF2" s="109"/>
      <c r="SDG2" s="109"/>
      <c r="SDH2" s="109"/>
      <c r="SDI2" s="109"/>
      <c r="SDJ2" s="109"/>
      <c r="SDK2" s="109"/>
      <c r="SDL2" s="109"/>
      <c r="SDM2" s="109"/>
      <c r="SDN2" s="109"/>
      <c r="SDO2" s="109"/>
      <c r="SDP2" s="109"/>
      <c r="SDQ2" s="109"/>
      <c r="SDR2" s="109"/>
      <c r="SDS2" s="109"/>
      <c r="SDT2" s="109"/>
      <c r="SDU2" s="109"/>
      <c r="SDV2" s="109"/>
      <c r="SDW2" s="109"/>
      <c r="SDX2" s="109"/>
      <c r="SDY2" s="109"/>
      <c r="SDZ2" s="109"/>
      <c r="SEA2" s="109"/>
      <c r="SEB2" s="109"/>
      <c r="SEC2" s="109"/>
      <c r="SED2" s="109"/>
      <c r="SEE2" s="109"/>
      <c r="SEF2" s="109"/>
      <c r="SEG2" s="109"/>
      <c r="SEH2" s="109"/>
      <c r="SEI2" s="109"/>
      <c r="SEJ2" s="109"/>
      <c r="SEK2" s="109"/>
      <c r="SEL2" s="109"/>
      <c r="SEM2" s="109"/>
      <c r="SEN2" s="109"/>
      <c r="SEO2" s="109"/>
      <c r="SEP2" s="109"/>
      <c r="SEQ2" s="109"/>
      <c r="SER2" s="109"/>
      <c r="SES2" s="109"/>
      <c r="SET2" s="109"/>
      <c r="SEU2" s="109"/>
      <c r="SEV2" s="109"/>
      <c r="SEW2" s="109"/>
      <c r="SEX2" s="109"/>
      <c r="SEY2" s="109"/>
      <c r="SEZ2" s="109"/>
      <c r="SFA2" s="109"/>
      <c r="SFB2" s="109"/>
      <c r="SFC2" s="109"/>
      <c r="SFD2" s="109"/>
      <c r="SFE2" s="109"/>
      <c r="SFF2" s="109"/>
      <c r="SFG2" s="109"/>
      <c r="SFH2" s="109"/>
      <c r="SFI2" s="109"/>
      <c r="SFJ2" s="109"/>
      <c r="SFK2" s="109"/>
      <c r="SFL2" s="109"/>
      <c r="SFM2" s="109"/>
      <c r="SFN2" s="109"/>
      <c r="SFO2" s="109"/>
      <c r="SFP2" s="109"/>
      <c r="SFQ2" s="109"/>
      <c r="SFR2" s="109"/>
      <c r="SFS2" s="109"/>
      <c r="SFT2" s="109"/>
      <c r="SFU2" s="109"/>
      <c r="SFV2" s="109"/>
      <c r="SFW2" s="109"/>
      <c r="SFX2" s="109"/>
      <c r="SFY2" s="109"/>
      <c r="SFZ2" s="109"/>
      <c r="SGA2" s="109"/>
      <c r="SGB2" s="109"/>
      <c r="SGC2" s="109"/>
      <c r="SGD2" s="109"/>
      <c r="SGE2" s="109"/>
      <c r="SGF2" s="109"/>
      <c r="SGG2" s="109"/>
      <c r="SGH2" s="109"/>
      <c r="SGI2" s="109"/>
      <c r="SGJ2" s="109"/>
      <c r="SGK2" s="109"/>
      <c r="SGL2" s="109"/>
      <c r="SGM2" s="109"/>
      <c r="SGN2" s="109"/>
      <c r="SGO2" s="109"/>
      <c r="SGP2" s="109"/>
      <c r="SGQ2" s="109"/>
      <c r="SGR2" s="109"/>
      <c r="SGS2" s="109"/>
      <c r="SGT2" s="109"/>
      <c r="SGU2" s="109"/>
      <c r="SGV2" s="109"/>
      <c r="SGW2" s="109"/>
      <c r="SGX2" s="109"/>
      <c r="SGY2" s="109"/>
      <c r="SGZ2" s="109"/>
      <c r="SHA2" s="109"/>
      <c r="SHB2" s="109"/>
      <c r="SHC2" s="109"/>
      <c r="SHD2" s="109"/>
      <c r="SHE2" s="109"/>
      <c r="SHF2" s="109"/>
      <c r="SHG2" s="109"/>
      <c r="SHH2" s="109"/>
      <c r="SHI2" s="109"/>
      <c r="SHJ2" s="109"/>
      <c r="SHK2" s="109"/>
      <c r="SHL2" s="109"/>
      <c r="SHM2" s="109"/>
      <c r="SHN2" s="109"/>
      <c r="SHO2" s="109"/>
      <c r="SHP2" s="109"/>
      <c r="SHQ2" s="109"/>
      <c r="SHR2" s="109"/>
      <c r="SHS2" s="109"/>
      <c r="SHT2" s="109"/>
      <c r="SHU2" s="109"/>
      <c r="SHV2" s="109"/>
      <c r="SHW2" s="109"/>
      <c r="SHX2" s="109"/>
      <c r="SHY2" s="109"/>
      <c r="SHZ2" s="109"/>
      <c r="SIA2" s="109"/>
      <c r="SIB2" s="109"/>
      <c r="SIC2" s="109"/>
      <c r="SID2" s="109"/>
      <c r="SIE2" s="109"/>
      <c r="SIF2" s="109"/>
      <c r="SIG2" s="109"/>
      <c r="SIH2" s="109"/>
      <c r="SII2" s="109"/>
      <c r="SIJ2" s="109"/>
      <c r="SIK2" s="109"/>
      <c r="SIL2" s="109"/>
      <c r="SIM2" s="109"/>
      <c r="SIN2" s="109"/>
      <c r="SIO2" s="109"/>
      <c r="SIP2" s="109"/>
      <c r="SIQ2" s="109"/>
      <c r="SIR2" s="109"/>
      <c r="SIS2" s="109"/>
      <c r="SIT2" s="109"/>
      <c r="SIU2" s="109"/>
      <c r="SIV2" s="109"/>
      <c r="SIW2" s="109"/>
      <c r="SIX2" s="109"/>
      <c r="SIY2" s="109"/>
      <c r="SIZ2" s="109"/>
      <c r="SJA2" s="109"/>
      <c r="SJB2" s="109"/>
      <c r="SJC2" s="109"/>
      <c r="SJD2" s="109"/>
      <c r="SJE2" s="109"/>
      <c r="SJF2" s="109"/>
      <c r="SJG2" s="109"/>
      <c r="SJH2" s="109"/>
      <c r="SJI2" s="109"/>
      <c r="SJJ2" s="109"/>
      <c r="SJK2" s="109"/>
      <c r="SJL2" s="109"/>
      <c r="SJM2" s="109"/>
      <c r="SJN2" s="109"/>
      <c r="SJO2" s="109"/>
      <c r="SJP2" s="109"/>
      <c r="SJQ2" s="109"/>
      <c r="SJR2" s="109"/>
      <c r="SJS2" s="109"/>
      <c r="SJT2" s="109"/>
      <c r="SJU2" s="109"/>
      <c r="SJV2" s="109"/>
      <c r="SJW2" s="109"/>
      <c r="SJX2" s="109"/>
      <c r="SJY2" s="109"/>
      <c r="SJZ2" s="109"/>
      <c r="SKA2" s="109"/>
      <c r="SKB2" s="109"/>
      <c r="SKC2" s="109"/>
      <c r="SKD2" s="109"/>
      <c r="SKE2" s="109"/>
      <c r="SKF2" s="109"/>
      <c r="SKG2" s="109"/>
      <c r="SKH2" s="109"/>
      <c r="SKI2" s="109"/>
      <c r="SKJ2" s="109"/>
      <c r="SKK2" s="109"/>
      <c r="SKL2" s="109"/>
      <c r="SKM2" s="109"/>
      <c r="SKN2" s="109"/>
      <c r="SKO2" s="109"/>
      <c r="SKP2" s="109"/>
      <c r="SKQ2" s="109"/>
      <c r="SKR2" s="109"/>
      <c r="SKS2" s="109"/>
      <c r="SKT2" s="109"/>
      <c r="SKU2" s="109"/>
      <c r="SKV2" s="109"/>
      <c r="SKW2" s="109"/>
      <c r="SKX2" s="109"/>
      <c r="SKY2" s="109"/>
      <c r="SKZ2" s="109"/>
      <c r="SLA2" s="109"/>
      <c r="SLB2" s="109"/>
      <c r="SLC2" s="109"/>
      <c r="SLD2" s="109"/>
      <c r="SLE2" s="109"/>
      <c r="SLF2" s="109"/>
      <c r="SLG2" s="109"/>
      <c r="SLH2" s="109"/>
      <c r="SLI2" s="109"/>
      <c r="SLJ2" s="109"/>
      <c r="SLK2" s="109"/>
      <c r="SLL2" s="109"/>
      <c r="SLM2" s="109"/>
      <c r="SLN2" s="109"/>
      <c r="SLO2" s="109"/>
      <c r="SLP2" s="109"/>
      <c r="SLQ2" s="109"/>
      <c r="SLR2" s="109"/>
      <c r="SLS2" s="109"/>
      <c r="SLT2" s="109"/>
      <c r="SLU2" s="109"/>
      <c r="SLV2" s="109"/>
      <c r="SLW2" s="109"/>
      <c r="SLX2" s="109"/>
      <c r="SLY2" s="109"/>
      <c r="SLZ2" s="109"/>
      <c r="SMA2" s="109"/>
      <c r="SMB2" s="109"/>
      <c r="SMC2" s="109"/>
      <c r="SMD2" s="109"/>
      <c r="SME2" s="109"/>
      <c r="SMF2" s="109"/>
      <c r="SMG2" s="109"/>
      <c r="SMH2" s="109"/>
      <c r="SMI2" s="109"/>
      <c r="SMJ2" s="109"/>
      <c r="SMK2" s="109"/>
      <c r="SML2" s="109"/>
      <c r="SMM2" s="109"/>
      <c r="SMN2" s="109"/>
      <c r="SMO2" s="109"/>
      <c r="SMP2" s="109"/>
      <c r="SMQ2" s="109"/>
      <c r="SMR2" s="109"/>
      <c r="SMS2" s="109"/>
      <c r="SMT2" s="109"/>
      <c r="SMU2" s="109"/>
      <c r="SMV2" s="109"/>
      <c r="SMW2" s="109"/>
      <c r="SMX2" s="109"/>
      <c r="SMY2" s="109"/>
      <c r="SMZ2" s="109"/>
      <c r="SNA2" s="109"/>
      <c r="SNB2" s="109"/>
      <c r="SNC2" s="109"/>
      <c r="SND2" s="109"/>
      <c r="SNE2" s="109"/>
      <c r="SNF2" s="109"/>
      <c r="SNG2" s="109"/>
      <c r="SNH2" s="109"/>
      <c r="SNI2" s="109"/>
      <c r="SNJ2" s="109"/>
      <c r="SNK2" s="109"/>
      <c r="SNL2" s="109"/>
      <c r="SNM2" s="109"/>
      <c r="SNN2" s="109"/>
      <c r="SNO2" s="109"/>
      <c r="SNP2" s="109"/>
      <c r="SNQ2" s="109"/>
      <c r="SNR2" s="109"/>
      <c r="SNS2" s="109"/>
      <c r="SNT2" s="109"/>
      <c r="SNU2" s="109"/>
      <c r="SNV2" s="109"/>
      <c r="SNW2" s="109"/>
      <c r="SNX2" s="109"/>
      <c r="SNY2" s="109"/>
      <c r="SNZ2" s="109"/>
      <c r="SOA2" s="109"/>
      <c r="SOB2" s="109"/>
      <c r="SOC2" s="109"/>
      <c r="SOD2" s="109"/>
      <c r="SOE2" s="109"/>
      <c r="SOF2" s="109"/>
      <c r="SOG2" s="109"/>
      <c r="SOH2" s="109"/>
      <c r="SOI2" s="109"/>
      <c r="SOJ2" s="109"/>
      <c r="SOK2" s="109"/>
      <c r="SOL2" s="109"/>
      <c r="SOM2" s="109"/>
      <c r="SON2" s="109"/>
      <c r="SOO2" s="109"/>
      <c r="SOP2" s="109"/>
      <c r="SOQ2" s="109"/>
      <c r="SOR2" s="109"/>
      <c r="SOS2" s="109"/>
      <c r="SOT2" s="109"/>
      <c r="SOU2" s="109"/>
      <c r="SOV2" s="109"/>
      <c r="SOW2" s="109"/>
      <c r="SOX2" s="109"/>
      <c r="SOY2" s="109"/>
      <c r="SOZ2" s="109"/>
      <c r="SPA2" s="109"/>
      <c r="SPB2" s="109"/>
      <c r="SPC2" s="109"/>
      <c r="SPD2" s="109"/>
      <c r="SPE2" s="109"/>
      <c r="SPF2" s="109"/>
      <c r="SPG2" s="109"/>
      <c r="SPH2" s="109"/>
      <c r="SPI2" s="109"/>
      <c r="SPJ2" s="109"/>
      <c r="SPK2" s="109"/>
      <c r="SPL2" s="109"/>
      <c r="SPM2" s="109"/>
      <c r="SPN2" s="109"/>
      <c r="SPO2" s="109"/>
      <c r="SPP2" s="109"/>
      <c r="SPQ2" s="109"/>
      <c r="SPR2" s="109"/>
      <c r="SPS2" s="109"/>
      <c r="SPT2" s="109"/>
      <c r="SPU2" s="109"/>
      <c r="SPV2" s="109"/>
      <c r="SPW2" s="109"/>
      <c r="SPX2" s="109"/>
      <c r="SPY2" s="109"/>
      <c r="SPZ2" s="109"/>
      <c r="SQA2" s="109"/>
      <c r="SQB2" s="109"/>
      <c r="SQC2" s="109"/>
      <c r="SQD2" s="109"/>
      <c r="SQE2" s="109"/>
      <c r="SQF2" s="109"/>
      <c r="SQG2" s="109"/>
      <c r="SQH2" s="109"/>
      <c r="SQI2" s="109"/>
      <c r="SQJ2" s="109"/>
      <c r="SQK2" s="109"/>
      <c r="SQL2" s="109"/>
      <c r="SQM2" s="109"/>
      <c r="SQN2" s="109"/>
      <c r="SQO2" s="109"/>
      <c r="SQP2" s="109"/>
      <c r="SQQ2" s="109"/>
      <c r="SQR2" s="109"/>
      <c r="SQS2" s="109"/>
      <c r="SQT2" s="109"/>
      <c r="SQU2" s="109"/>
      <c r="SQV2" s="109"/>
      <c r="SQW2" s="109"/>
      <c r="SQX2" s="109"/>
      <c r="SQY2" s="109"/>
      <c r="SQZ2" s="109"/>
      <c r="SRA2" s="109"/>
      <c r="SRB2" s="109"/>
      <c r="SRC2" s="109"/>
      <c r="SRD2" s="109"/>
      <c r="SRE2" s="109"/>
      <c r="SRF2" s="109"/>
      <c r="SRG2" s="109"/>
      <c r="SRH2" s="109"/>
      <c r="SRI2" s="109"/>
      <c r="SRJ2" s="109"/>
      <c r="SRK2" s="109"/>
      <c r="SRL2" s="109"/>
      <c r="SRM2" s="109"/>
      <c r="SRN2" s="109"/>
      <c r="SRO2" s="109"/>
      <c r="SRP2" s="109"/>
      <c r="SRQ2" s="109"/>
      <c r="SRR2" s="109"/>
      <c r="SRS2" s="109"/>
      <c r="SRT2" s="109"/>
      <c r="SRU2" s="109"/>
      <c r="SRV2" s="109"/>
      <c r="SRW2" s="109"/>
      <c r="SRX2" s="109"/>
      <c r="SRY2" s="109"/>
      <c r="SRZ2" s="109"/>
      <c r="SSA2" s="109"/>
      <c r="SSB2" s="109"/>
      <c r="SSC2" s="109"/>
      <c r="SSD2" s="109"/>
      <c r="SSE2" s="109"/>
      <c r="SSF2" s="109"/>
      <c r="SSG2" s="109"/>
      <c r="SSH2" s="109"/>
      <c r="SSI2" s="109"/>
      <c r="SSJ2" s="109"/>
      <c r="SSK2" s="109"/>
      <c r="SSL2" s="109"/>
      <c r="SSM2" s="109"/>
      <c r="SSN2" s="109"/>
      <c r="SSO2" s="109"/>
      <c r="SSP2" s="109"/>
      <c r="SSQ2" s="109"/>
      <c r="SSR2" s="109"/>
      <c r="SSS2" s="109"/>
      <c r="SST2" s="109"/>
      <c r="SSU2" s="109"/>
      <c r="SSV2" s="109"/>
      <c r="SSW2" s="109"/>
      <c r="SSX2" s="109"/>
      <c r="SSY2" s="109"/>
      <c r="SSZ2" s="109"/>
      <c r="STA2" s="109"/>
      <c r="STB2" s="109"/>
      <c r="STC2" s="109"/>
      <c r="STD2" s="109"/>
      <c r="STE2" s="109"/>
      <c r="STF2" s="109"/>
      <c r="STG2" s="109"/>
      <c r="STH2" s="109"/>
      <c r="STI2" s="109"/>
      <c r="STJ2" s="109"/>
      <c r="STK2" s="109"/>
      <c r="STL2" s="109"/>
      <c r="STM2" s="109"/>
      <c r="STN2" s="109"/>
      <c r="STO2" s="109"/>
      <c r="STP2" s="109"/>
      <c r="STQ2" s="109"/>
      <c r="STR2" s="109"/>
      <c r="STS2" s="109"/>
      <c r="STT2" s="109"/>
      <c r="STU2" s="109"/>
      <c r="STV2" s="109"/>
      <c r="STW2" s="109"/>
      <c r="STX2" s="109"/>
      <c r="STY2" s="109"/>
      <c r="STZ2" s="109"/>
      <c r="SUA2" s="109"/>
      <c r="SUB2" s="109"/>
      <c r="SUC2" s="109"/>
      <c r="SUD2" s="109"/>
      <c r="SUE2" s="109"/>
      <c r="SUF2" s="109"/>
      <c r="SUG2" s="109"/>
      <c r="SUH2" s="109"/>
      <c r="SUI2" s="109"/>
      <c r="SUJ2" s="109"/>
      <c r="SUK2" s="109"/>
      <c r="SUL2" s="109"/>
      <c r="SUM2" s="109"/>
      <c r="SUN2" s="109"/>
      <c r="SUO2" s="109"/>
      <c r="SUP2" s="109"/>
      <c r="SUQ2" s="109"/>
      <c r="SUR2" s="109"/>
      <c r="SUS2" s="109"/>
      <c r="SUT2" s="109"/>
      <c r="SUU2" s="109"/>
      <c r="SUV2" s="109"/>
      <c r="SUW2" s="109"/>
      <c r="SUX2" s="109"/>
      <c r="SUY2" s="109"/>
      <c r="SUZ2" s="109"/>
      <c r="SVA2" s="109"/>
      <c r="SVB2" s="109"/>
      <c r="SVC2" s="109"/>
      <c r="SVD2" s="109"/>
      <c r="SVE2" s="109"/>
      <c r="SVF2" s="109"/>
      <c r="SVG2" s="109"/>
      <c r="SVH2" s="109"/>
      <c r="SVI2" s="109"/>
      <c r="SVJ2" s="109"/>
      <c r="SVK2" s="109"/>
      <c r="SVL2" s="109"/>
      <c r="SVM2" s="109"/>
      <c r="SVN2" s="109"/>
      <c r="SVO2" s="109"/>
      <c r="SVP2" s="109"/>
      <c r="SVQ2" s="109"/>
      <c r="SVR2" s="109"/>
      <c r="SVS2" s="109"/>
      <c r="SVT2" s="109"/>
      <c r="SVU2" s="109"/>
      <c r="SVV2" s="109"/>
      <c r="SVW2" s="109"/>
      <c r="SVX2" s="109"/>
      <c r="SVY2" s="109"/>
      <c r="SVZ2" s="109"/>
      <c r="SWA2" s="109"/>
      <c r="SWB2" s="109"/>
      <c r="SWC2" s="109"/>
      <c r="SWD2" s="109"/>
      <c r="SWE2" s="109"/>
      <c r="SWF2" s="109"/>
      <c r="SWG2" s="109"/>
      <c r="SWH2" s="109"/>
      <c r="SWI2" s="109"/>
      <c r="SWJ2" s="109"/>
      <c r="SWK2" s="109"/>
      <c r="SWL2" s="109"/>
      <c r="SWM2" s="109"/>
      <c r="SWN2" s="109"/>
      <c r="SWO2" s="109"/>
      <c r="SWP2" s="109"/>
      <c r="SWQ2" s="109"/>
      <c r="SWR2" s="109"/>
      <c r="SWS2" s="109"/>
      <c r="SWT2" s="109"/>
      <c r="SWU2" s="109"/>
      <c r="SWV2" s="109"/>
      <c r="SWW2" s="109"/>
      <c r="SWX2" s="109"/>
      <c r="SWY2" s="109"/>
      <c r="SWZ2" s="109"/>
      <c r="SXA2" s="109"/>
      <c r="SXB2" s="109"/>
      <c r="SXC2" s="109"/>
      <c r="SXD2" s="109"/>
      <c r="SXE2" s="109"/>
      <c r="SXF2" s="109"/>
      <c r="SXG2" s="109"/>
      <c r="SXH2" s="109"/>
      <c r="SXI2" s="109"/>
      <c r="SXJ2" s="109"/>
      <c r="SXK2" s="109"/>
      <c r="SXL2" s="109"/>
      <c r="SXM2" s="109"/>
      <c r="SXN2" s="109"/>
      <c r="SXO2" s="109"/>
      <c r="SXP2" s="109"/>
      <c r="SXQ2" s="109"/>
      <c r="SXR2" s="109"/>
      <c r="SXS2" s="109"/>
      <c r="SXT2" s="109"/>
      <c r="SXU2" s="109"/>
      <c r="SXV2" s="109"/>
      <c r="SXW2" s="109"/>
      <c r="SXX2" s="109"/>
      <c r="SXY2" s="109"/>
      <c r="SXZ2" s="109"/>
      <c r="SYA2" s="109"/>
      <c r="SYB2" s="109"/>
      <c r="SYC2" s="109"/>
      <c r="SYD2" s="109"/>
      <c r="SYE2" s="109"/>
      <c r="SYF2" s="109"/>
      <c r="SYG2" s="109"/>
      <c r="SYH2" s="109"/>
      <c r="SYI2" s="109"/>
      <c r="SYJ2" s="109"/>
      <c r="SYK2" s="109"/>
      <c r="SYL2" s="109"/>
      <c r="SYM2" s="109"/>
      <c r="SYN2" s="109"/>
      <c r="SYO2" s="109"/>
      <c r="SYP2" s="109"/>
      <c r="SYQ2" s="109"/>
      <c r="SYR2" s="109"/>
      <c r="SYS2" s="109"/>
      <c r="SYT2" s="109"/>
      <c r="SYU2" s="109"/>
      <c r="SYV2" s="109"/>
      <c r="SYW2" s="109"/>
      <c r="SYX2" s="109"/>
      <c r="SYY2" s="109"/>
      <c r="SYZ2" s="109"/>
      <c r="SZA2" s="109"/>
      <c r="SZB2" s="109"/>
      <c r="SZC2" s="109"/>
      <c r="SZD2" s="109"/>
      <c r="SZE2" s="109"/>
      <c r="SZF2" s="109"/>
      <c r="SZG2" s="109"/>
      <c r="SZH2" s="109"/>
      <c r="SZI2" s="109"/>
      <c r="SZJ2" s="109"/>
      <c r="SZK2" s="109"/>
      <c r="SZL2" s="109"/>
      <c r="SZM2" s="109"/>
      <c r="SZN2" s="109"/>
      <c r="SZO2" s="109"/>
      <c r="SZP2" s="109"/>
      <c r="SZQ2" s="109"/>
      <c r="SZR2" s="109"/>
      <c r="SZS2" s="109"/>
      <c r="SZT2" s="109"/>
      <c r="SZU2" s="109"/>
      <c r="SZV2" s="109"/>
      <c r="SZW2" s="109"/>
      <c r="SZX2" s="109"/>
      <c r="SZY2" s="109"/>
      <c r="SZZ2" s="109"/>
      <c r="TAA2" s="109"/>
      <c r="TAB2" s="109"/>
      <c r="TAC2" s="109"/>
      <c r="TAD2" s="109"/>
      <c r="TAE2" s="109"/>
      <c r="TAF2" s="109"/>
      <c r="TAG2" s="109"/>
      <c r="TAH2" s="109"/>
      <c r="TAI2" s="109"/>
      <c r="TAJ2" s="109"/>
      <c r="TAK2" s="109"/>
      <c r="TAL2" s="109"/>
      <c r="TAM2" s="109"/>
      <c r="TAN2" s="109"/>
      <c r="TAO2" s="109"/>
      <c r="TAP2" s="109"/>
      <c r="TAQ2" s="109"/>
      <c r="TAR2" s="109"/>
      <c r="TAS2" s="109"/>
      <c r="TAT2" s="109"/>
      <c r="TAU2" s="109"/>
      <c r="TAV2" s="109"/>
      <c r="TAW2" s="109"/>
      <c r="TAX2" s="109"/>
      <c r="TAY2" s="109"/>
      <c r="TAZ2" s="109"/>
      <c r="TBA2" s="109"/>
      <c r="TBB2" s="109"/>
      <c r="TBC2" s="109"/>
      <c r="TBD2" s="109"/>
      <c r="TBE2" s="109"/>
      <c r="TBF2" s="109"/>
      <c r="TBG2" s="109"/>
      <c r="TBH2" s="109"/>
      <c r="TBI2" s="109"/>
      <c r="TBJ2" s="109"/>
      <c r="TBK2" s="109"/>
      <c r="TBL2" s="109"/>
      <c r="TBM2" s="109"/>
      <c r="TBN2" s="109"/>
      <c r="TBO2" s="109"/>
      <c r="TBP2" s="109"/>
      <c r="TBQ2" s="109"/>
      <c r="TBR2" s="109"/>
      <c r="TBS2" s="109"/>
      <c r="TBT2" s="109"/>
      <c r="TBU2" s="109"/>
      <c r="TBV2" s="109"/>
      <c r="TBW2" s="109"/>
      <c r="TBX2" s="109"/>
      <c r="TBY2" s="109"/>
      <c r="TBZ2" s="109"/>
      <c r="TCA2" s="109"/>
      <c r="TCB2" s="109"/>
      <c r="TCC2" s="109"/>
      <c r="TCD2" s="109"/>
      <c r="TCE2" s="109"/>
      <c r="TCF2" s="109"/>
      <c r="TCG2" s="109"/>
      <c r="TCH2" s="109"/>
      <c r="TCI2" s="109"/>
      <c r="TCJ2" s="109"/>
      <c r="TCK2" s="109"/>
      <c r="TCL2" s="109"/>
      <c r="TCM2" s="109"/>
      <c r="TCN2" s="109"/>
      <c r="TCO2" s="109"/>
      <c r="TCP2" s="109"/>
      <c r="TCQ2" s="109"/>
      <c r="TCR2" s="109"/>
      <c r="TCS2" s="109"/>
      <c r="TCT2" s="109"/>
      <c r="TCU2" s="109"/>
      <c r="TCV2" s="109"/>
      <c r="TCW2" s="109"/>
      <c r="TCX2" s="109"/>
      <c r="TCY2" s="109"/>
      <c r="TCZ2" s="109"/>
      <c r="TDA2" s="109"/>
      <c r="TDB2" s="109"/>
      <c r="TDC2" s="109"/>
      <c r="TDD2" s="109"/>
      <c r="TDE2" s="109"/>
      <c r="TDF2" s="109"/>
      <c r="TDG2" s="109"/>
      <c r="TDH2" s="109"/>
      <c r="TDI2" s="109"/>
      <c r="TDJ2" s="109"/>
      <c r="TDK2" s="109"/>
      <c r="TDL2" s="109"/>
      <c r="TDM2" s="109"/>
      <c r="TDN2" s="109"/>
      <c r="TDO2" s="109"/>
      <c r="TDP2" s="109"/>
      <c r="TDQ2" s="109"/>
      <c r="TDR2" s="109"/>
      <c r="TDS2" s="109"/>
      <c r="TDT2" s="109"/>
      <c r="TDU2" s="109"/>
      <c r="TDV2" s="109"/>
      <c r="TDW2" s="109"/>
      <c r="TDX2" s="109"/>
      <c r="TDY2" s="109"/>
      <c r="TDZ2" s="109"/>
      <c r="TEA2" s="109"/>
      <c r="TEB2" s="109"/>
      <c r="TEC2" s="109"/>
      <c r="TED2" s="109"/>
      <c r="TEE2" s="109"/>
      <c r="TEF2" s="109"/>
      <c r="TEG2" s="109"/>
      <c r="TEH2" s="109"/>
      <c r="TEI2" s="109"/>
      <c r="TEJ2" s="109"/>
      <c r="TEK2" s="109"/>
      <c r="TEL2" s="109"/>
      <c r="TEM2" s="109"/>
      <c r="TEN2" s="109"/>
      <c r="TEO2" s="109"/>
      <c r="TEP2" s="109"/>
      <c r="TEQ2" s="109"/>
      <c r="TER2" s="109"/>
      <c r="TES2" s="109"/>
      <c r="TET2" s="109"/>
      <c r="TEU2" s="109"/>
      <c r="TEV2" s="109"/>
      <c r="TEW2" s="109"/>
      <c r="TEX2" s="109"/>
      <c r="TEY2" s="109"/>
      <c r="TEZ2" s="109"/>
      <c r="TFA2" s="109"/>
      <c r="TFB2" s="109"/>
      <c r="TFC2" s="109"/>
      <c r="TFD2" s="109"/>
      <c r="TFE2" s="109"/>
      <c r="TFF2" s="109"/>
      <c r="TFG2" s="109"/>
      <c r="TFH2" s="109"/>
      <c r="TFI2" s="109"/>
      <c r="TFJ2" s="109"/>
      <c r="TFK2" s="109"/>
      <c r="TFL2" s="109"/>
      <c r="TFM2" s="109"/>
      <c r="TFN2" s="109"/>
      <c r="TFO2" s="109"/>
      <c r="TFP2" s="109"/>
      <c r="TFQ2" s="109"/>
      <c r="TFR2" s="109"/>
      <c r="TFS2" s="109"/>
      <c r="TFT2" s="109"/>
      <c r="TFU2" s="109"/>
      <c r="TFV2" s="109"/>
      <c r="TFW2" s="109"/>
      <c r="TFX2" s="109"/>
      <c r="TFY2" s="109"/>
      <c r="TFZ2" s="109"/>
      <c r="TGA2" s="109"/>
      <c r="TGB2" s="109"/>
      <c r="TGC2" s="109"/>
      <c r="TGD2" s="109"/>
      <c r="TGE2" s="109"/>
      <c r="TGF2" s="109"/>
      <c r="TGG2" s="109"/>
      <c r="TGH2" s="109"/>
      <c r="TGI2" s="109"/>
      <c r="TGJ2" s="109"/>
      <c r="TGK2" s="109"/>
      <c r="TGL2" s="109"/>
      <c r="TGM2" s="109"/>
      <c r="TGN2" s="109"/>
      <c r="TGO2" s="109"/>
      <c r="TGP2" s="109"/>
      <c r="TGQ2" s="109"/>
      <c r="TGR2" s="109"/>
      <c r="TGS2" s="109"/>
      <c r="TGT2" s="109"/>
      <c r="TGU2" s="109"/>
      <c r="TGV2" s="109"/>
      <c r="TGW2" s="109"/>
      <c r="TGX2" s="109"/>
      <c r="TGY2" s="109"/>
      <c r="TGZ2" s="109"/>
      <c r="THA2" s="109"/>
      <c r="THB2" s="109"/>
      <c r="THC2" s="109"/>
      <c r="THD2" s="109"/>
      <c r="THE2" s="109"/>
      <c r="THF2" s="109"/>
      <c r="THG2" s="109"/>
      <c r="THH2" s="109"/>
      <c r="THI2" s="109"/>
      <c r="THJ2" s="109"/>
      <c r="THK2" s="109"/>
      <c r="THL2" s="109"/>
      <c r="THM2" s="109"/>
      <c r="THN2" s="109"/>
      <c r="THO2" s="109"/>
      <c r="THP2" s="109"/>
      <c r="THQ2" s="109"/>
      <c r="THR2" s="109"/>
      <c r="THS2" s="109"/>
      <c r="THT2" s="109"/>
      <c r="THU2" s="109"/>
      <c r="THV2" s="109"/>
      <c r="THW2" s="109"/>
      <c r="THX2" s="109"/>
      <c r="THY2" s="109"/>
      <c r="THZ2" s="109"/>
      <c r="TIA2" s="109"/>
      <c r="TIB2" s="109"/>
      <c r="TIC2" s="109"/>
      <c r="TID2" s="109"/>
      <c r="TIE2" s="109"/>
      <c r="TIF2" s="109"/>
      <c r="TIG2" s="109"/>
      <c r="TIH2" s="109"/>
      <c r="TII2" s="109"/>
      <c r="TIJ2" s="109"/>
      <c r="TIK2" s="109"/>
      <c r="TIL2" s="109"/>
      <c r="TIM2" s="109"/>
      <c r="TIN2" s="109"/>
      <c r="TIO2" s="109"/>
      <c r="TIP2" s="109"/>
      <c r="TIQ2" s="109"/>
      <c r="TIR2" s="109"/>
      <c r="TIS2" s="109"/>
      <c r="TIT2" s="109"/>
      <c r="TIU2" s="109"/>
      <c r="TIV2" s="109"/>
      <c r="TIW2" s="109"/>
      <c r="TIX2" s="109"/>
      <c r="TIY2" s="109"/>
      <c r="TIZ2" s="109"/>
      <c r="TJA2" s="109"/>
      <c r="TJB2" s="109"/>
      <c r="TJC2" s="109"/>
      <c r="TJD2" s="109"/>
      <c r="TJE2" s="109"/>
      <c r="TJF2" s="109"/>
      <c r="TJG2" s="109"/>
      <c r="TJH2" s="109"/>
      <c r="TJI2" s="109"/>
      <c r="TJJ2" s="109"/>
      <c r="TJK2" s="109"/>
      <c r="TJL2" s="109"/>
      <c r="TJM2" s="109"/>
      <c r="TJN2" s="109"/>
      <c r="TJO2" s="109"/>
      <c r="TJP2" s="109"/>
      <c r="TJQ2" s="109"/>
      <c r="TJR2" s="109"/>
      <c r="TJS2" s="109"/>
      <c r="TJT2" s="109"/>
      <c r="TJU2" s="109"/>
      <c r="TJV2" s="109"/>
      <c r="TJW2" s="109"/>
      <c r="TJX2" s="109"/>
      <c r="TJY2" s="109"/>
      <c r="TJZ2" s="109"/>
      <c r="TKA2" s="109"/>
      <c r="TKB2" s="109"/>
      <c r="TKC2" s="109"/>
      <c r="TKD2" s="109"/>
      <c r="TKE2" s="109"/>
      <c r="TKF2" s="109"/>
      <c r="TKG2" s="109"/>
      <c r="TKH2" s="109"/>
      <c r="TKI2" s="109"/>
      <c r="TKJ2" s="109"/>
      <c r="TKK2" s="109"/>
      <c r="TKL2" s="109"/>
      <c r="TKM2" s="109"/>
      <c r="TKN2" s="109"/>
      <c r="TKO2" s="109"/>
      <c r="TKP2" s="109"/>
      <c r="TKQ2" s="109"/>
      <c r="TKR2" s="109"/>
      <c r="TKS2" s="109"/>
      <c r="TKT2" s="109"/>
      <c r="TKU2" s="109"/>
      <c r="TKV2" s="109"/>
      <c r="TKW2" s="109"/>
      <c r="TKX2" s="109"/>
      <c r="TKY2" s="109"/>
      <c r="TKZ2" s="109"/>
      <c r="TLA2" s="109"/>
      <c r="TLB2" s="109"/>
      <c r="TLC2" s="109"/>
      <c r="TLD2" s="109"/>
      <c r="TLE2" s="109"/>
      <c r="TLF2" s="109"/>
      <c r="TLG2" s="109"/>
      <c r="TLH2" s="109"/>
      <c r="TLI2" s="109"/>
      <c r="TLJ2" s="109"/>
      <c r="TLK2" s="109"/>
      <c r="TLL2" s="109"/>
      <c r="TLM2" s="109"/>
      <c r="TLN2" s="109"/>
      <c r="TLO2" s="109"/>
      <c r="TLP2" s="109"/>
      <c r="TLQ2" s="109"/>
      <c r="TLR2" s="109"/>
      <c r="TLS2" s="109"/>
      <c r="TLT2" s="109"/>
      <c r="TLU2" s="109"/>
      <c r="TLV2" s="109"/>
      <c r="TLW2" s="109"/>
      <c r="TLX2" s="109"/>
      <c r="TLY2" s="109"/>
      <c r="TLZ2" s="109"/>
      <c r="TMA2" s="109"/>
      <c r="TMB2" s="109"/>
      <c r="TMC2" s="109"/>
      <c r="TMD2" s="109"/>
      <c r="TME2" s="109"/>
      <c r="TMF2" s="109"/>
      <c r="TMG2" s="109"/>
      <c r="TMH2" s="109"/>
      <c r="TMI2" s="109"/>
      <c r="TMJ2" s="109"/>
      <c r="TMK2" s="109"/>
      <c r="TML2" s="109"/>
      <c r="TMM2" s="109"/>
      <c r="TMN2" s="109"/>
      <c r="TMO2" s="109"/>
      <c r="TMP2" s="109"/>
      <c r="TMQ2" s="109"/>
      <c r="TMR2" s="109"/>
      <c r="TMS2" s="109"/>
      <c r="TMT2" s="109"/>
      <c r="TMU2" s="109"/>
      <c r="TMV2" s="109"/>
      <c r="TMW2" s="109"/>
      <c r="TMX2" s="109"/>
      <c r="TMY2" s="109"/>
      <c r="TMZ2" s="109"/>
      <c r="TNA2" s="109"/>
      <c r="TNB2" s="109"/>
      <c r="TNC2" s="109"/>
      <c r="TND2" s="109"/>
      <c r="TNE2" s="109"/>
      <c r="TNF2" s="109"/>
      <c r="TNG2" s="109"/>
      <c r="TNH2" s="109"/>
      <c r="TNI2" s="109"/>
      <c r="TNJ2" s="109"/>
      <c r="TNK2" s="109"/>
      <c r="TNL2" s="109"/>
      <c r="TNM2" s="109"/>
      <c r="TNN2" s="109"/>
      <c r="TNO2" s="109"/>
      <c r="TNP2" s="109"/>
      <c r="TNQ2" s="109"/>
      <c r="TNR2" s="109"/>
      <c r="TNS2" s="109"/>
      <c r="TNT2" s="109"/>
      <c r="TNU2" s="109"/>
      <c r="TNV2" s="109"/>
      <c r="TNW2" s="109"/>
      <c r="TNX2" s="109"/>
      <c r="TNY2" s="109"/>
      <c r="TNZ2" s="109"/>
      <c r="TOA2" s="109"/>
      <c r="TOB2" s="109"/>
      <c r="TOC2" s="109"/>
      <c r="TOD2" s="109"/>
      <c r="TOE2" s="109"/>
      <c r="TOF2" s="109"/>
      <c r="TOG2" s="109"/>
      <c r="TOH2" s="109"/>
      <c r="TOI2" s="109"/>
      <c r="TOJ2" s="109"/>
      <c r="TOK2" s="109"/>
      <c r="TOL2" s="109"/>
      <c r="TOM2" s="109"/>
      <c r="TON2" s="109"/>
      <c r="TOO2" s="109"/>
      <c r="TOP2" s="109"/>
      <c r="TOQ2" s="109"/>
      <c r="TOR2" s="109"/>
      <c r="TOS2" s="109"/>
      <c r="TOT2" s="109"/>
      <c r="TOU2" s="109"/>
      <c r="TOV2" s="109"/>
      <c r="TOW2" s="109"/>
      <c r="TOX2" s="109"/>
      <c r="TOY2" s="109"/>
      <c r="TOZ2" s="109"/>
      <c r="TPA2" s="109"/>
      <c r="TPB2" s="109"/>
      <c r="TPC2" s="109"/>
      <c r="TPD2" s="109"/>
      <c r="TPE2" s="109"/>
      <c r="TPF2" s="109"/>
      <c r="TPG2" s="109"/>
      <c r="TPH2" s="109"/>
      <c r="TPI2" s="109"/>
      <c r="TPJ2" s="109"/>
      <c r="TPK2" s="109"/>
      <c r="TPL2" s="109"/>
      <c r="TPM2" s="109"/>
      <c r="TPN2" s="109"/>
      <c r="TPO2" s="109"/>
      <c r="TPP2" s="109"/>
      <c r="TPQ2" s="109"/>
      <c r="TPR2" s="109"/>
      <c r="TPS2" s="109"/>
      <c r="TPT2" s="109"/>
      <c r="TPU2" s="109"/>
      <c r="TPV2" s="109"/>
      <c r="TPW2" s="109"/>
      <c r="TPX2" s="109"/>
      <c r="TPY2" s="109"/>
      <c r="TPZ2" s="109"/>
      <c r="TQA2" s="109"/>
      <c r="TQB2" s="109"/>
      <c r="TQC2" s="109"/>
      <c r="TQD2" s="109"/>
      <c r="TQE2" s="109"/>
      <c r="TQF2" s="109"/>
      <c r="TQG2" s="109"/>
      <c r="TQH2" s="109"/>
      <c r="TQI2" s="109"/>
      <c r="TQJ2" s="109"/>
      <c r="TQK2" s="109"/>
      <c r="TQL2" s="109"/>
      <c r="TQM2" s="109"/>
      <c r="TQN2" s="109"/>
      <c r="TQO2" s="109"/>
      <c r="TQP2" s="109"/>
      <c r="TQQ2" s="109"/>
      <c r="TQR2" s="109"/>
      <c r="TQS2" s="109"/>
      <c r="TQT2" s="109"/>
      <c r="TQU2" s="109"/>
      <c r="TQV2" s="109"/>
      <c r="TQW2" s="109"/>
      <c r="TQX2" s="109"/>
      <c r="TQY2" s="109"/>
      <c r="TQZ2" s="109"/>
      <c r="TRA2" s="109"/>
      <c r="TRB2" s="109"/>
      <c r="TRC2" s="109"/>
      <c r="TRD2" s="109"/>
      <c r="TRE2" s="109"/>
      <c r="TRF2" s="109"/>
      <c r="TRG2" s="109"/>
      <c r="TRH2" s="109"/>
      <c r="TRI2" s="109"/>
      <c r="TRJ2" s="109"/>
      <c r="TRK2" s="109"/>
      <c r="TRL2" s="109"/>
      <c r="TRM2" s="109"/>
      <c r="TRN2" s="109"/>
      <c r="TRO2" s="109"/>
      <c r="TRP2" s="109"/>
      <c r="TRQ2" s="109"/>
      <c r="TRR2" s="109"/>
      <c r="TRS2" s="109"/>
      <c r="TRT2" s="109"/>
      <c r="TRU2" s="109"/>
      <c r="TRV2" s="109"/>
      <c r="TRW2" s="109"/>
      <c r="TRX2" s="109"/>
      <c r="TRY2" s="109"/>
      <c r="TRZ2" s="109"/>
      <c r="TSA2" s="109"/>
      <c r="TSB2" s="109"/>
      <c r="TSC2" s="109"/>
      <c r="TSD2" s="109"/>
      <c r="TSE2" s="109"/>
      <c r="TSF2" s="109"/>
      <c r="TSG2" s="109"/>
      <c r="TSH2" s="109"/>
      <c r="TSI2" s="109"/>
      <c r="TSJ2" s="109"/>
      <c r="TSK2" s="109"/>
      <c r="TSL2" s="109"/>
      <c r="TSM2" s="109"/>
      <c r="TSN2" s="109"/>
      <c r="TSO2" s="109"/>
      <c r="TSP2" s="109"/>
      <c r="TSQ2" s="109"/>
      <c r="TSR2" s="109"/>
      <c r="TSS2" s="109"/>
      <c r="TST2" s="109"/>
      <c r="TSU2" s="109"/>
      <c r="TSV2" s="109"/>
      <c r="TSW2" s="109"/>
      <c r="TSX2" s="109"/>
      <c r="TSY2" s="109"/>
      <c r="TSZ2" s="109"/>
      <c r="TTA2" s="109"/>
      <c r="TTB2" s="109"/>
      <c r="TTC2" s="109"/>
      <c r="TTD2" s="109"/>
      <c r="TTE2" s="109"/>
      <c r="TTF2" s="109"/>
      <c r="TTG2" s="109"/>
      <c r="TTH2" s="109"/>
      <c r="TTI2" s="109"/>
      <c r="TTJ2" s="109"/>
      <c r="TTK2" s="109"/>
      <c r="TTL2" s="109"/>
      <c r="TTM2" s="109"/>
      <c r="TTN2" s="109"/>
      <c r="TTO2" s="109"/>
      <c r="TTP2" s="109"/>
      <c r="TTQ2" s="109"/>
      <c r="TTR2" s="109"/>
      <c r="TTS2" s="109"/>
      <c r="TTT2" s="109"/>
      <c r="TTU2" s="109"/>
      <c r="TTV2" s="109"/>
      <c r="TTW2" s="109"/>
      <c r="TTX2" s="109"/>
      <c r="TTY2" s="109"/>
      <c r="TTZ2" s="109"/>
      <c r="TUA2" s="109"/>
      <c r="TUB2" s="109"/>
      <c r="TUC2" s="109"/>
      <c r="TUD2" s="109"/>
      <c r="TUE2" s="109"/>
      <c r="TUF2" s="109"/>
      <c r="TUG2" s="109"/>
      <c r="TUH2" s="109"/>
      <c r="TUI2" s="109"/>
      <c r="TUJ2" s="109"/>
      <c r="TUK2" s="109"/>
      <c r="TUL2" s="109"/>
      <c r="TUM2" s="109"/>
      <c r="TUN2" s="109"/>
      <c r="TUO2" s="109"/>
      <c r="TUP2" s="109"/>
      <c r="TUQ2" s="109"/>
      <c r="TUR2" s="109"/>
      <c r="TUS2" s="109"/>
      <c r="TUT2" s="109"/>
      <c r="TUU2" s="109"/>
      <c r="TUV2" s="109"/>
      <c r="TUW2" s="109"/>
      <c r="TUX2" s="109"/>
      <c r="TUY2" s="109"/>
      <c r="TUZ2" s="109"/>
      <c r="TVA2" s="109"/>
      <c r="TVB2" s="109"/>
      <c r="TVC2" s="109"/>
      <c r="TVD2" s="109"/>
      <c r="TVE2" s="109"/>
      <c r="TVF2" s="109"/>
      <c r="TVG2" s="109"/>
      <c r="TVH2" s="109"/>
      <c r="TVI2" s="109"/>
      <c r="TVJ2" s="109"/>
      <c r="TVK2" s="109"/>
      <c r="TVL2" s="109"/>
      <c r="TVM2" s="109"/>
      <c r="TVN2" s="109"/>
      <c r="TVO2" s="109"/>
      <c r="TVP2" s="109"/>
      <c r="TVQ2" s="109"/>
      <c r="TVR2" s="109"/>
      <c r="TVS2" s="109"/>
      <c r="TVT2" s="109"/>
      <c r="TVU2" s="109"/>
      <c r="TVV2" s="109"/>
      <c r="TVW2" s="109"/>
      <c r="TVX2" s="109"/>
      <c r="TVY2" s="109"/>
      <c r="TVZ2" s="109"/>
      <c r="TWA2" s="109"/>
      <c r="TWB2" s="109"/>
      <c r="TWC2" s="109"/>
      <c r="TWD2" s="109"/>
      <c r="TWE2" s="109"/>
      <c r="TWF2" s="109"/>
      <c r="TWG2" s="109"/>
      <c r="TWH2" s="109"/>
      <c r="TWI2" s="109"/>
      <c r="TWJ2" s="109"/>
      <c r="TWK2" s="109"/>
      <c r="TWL2" s="109"/>
      <c r="TWM2" s="109"/>
      <c r="TWN2" s="109"/>
      <c r="TWO2" s="109"/>
      <c r="TWP2" s="109"/>
      <c r="TWQ2" s="109"/>
      <c r="TWR2" s="109"/>
      <c r="TWS2" s="109"/>
      <c r="TWT2" s="109"/>
      <c r="TWU2" s="109"/>
      <c r="TWV2" s="109"/>
      <c r="TWW2" s="109"/>
      <c r="TWX2" s="109"/>
      <c r="TWY2" s="109"/>
      <c r="TWZ2" s="109"/>
      <c r="TXA2" s="109"/>
      <c r="TXB2" s="109"/>
      <c r="TXC2" s="109"/>
      <c r="TXD2" s="109"/>
      <c r="TXE2" s="109"/>
      <c r="TXF2" s="109"/>
      <c r="TXG2" s="109"/>
      <c r="TXH2" s="109"/>
      <c r="TXI2" s="109"/>
      <c r="TXJ2" s="109"/>
      <c r="TXK2" s="109"/>
      <c r="TXL2" s="109"/>
      <c r="TXM2" s="109"/>
      <c r="TXN2" s="109"/>
      <c r="TXO2" s="109"/>
      <c r="TXP2" s="109"/>
      <c r="TXQ2" s="109"/>
      <c r="TXR2" s="109"/>
      <c r="TXS2" s="109"/>
      <c r="TXT2" s="109"/>
      <c r="TXU2" s="109"/>
      <c r="TXV2" s="109"/>
      <c r="TXW2" s="109"/>
      <c r="TXX2" s="109"/>
      <c r="TXY2" s="109"/>
      <c r="TXZ2" s="109"/>
      <c r="TYA2" s="109"/>
      <c r="TYB2" s="109"/>
      <c r="TYC2" s="109"/>
      <c r="TYD2" s="109"/>
      <c r="TYE2" s="109"/>
      <c r="TYF2" s="109"/>
      <c r="TYG2" s="109"/>
      <c r="TYH2" s="109"/>
      <c r="TYI2" s="109"/>
      <c r="TYJ2" s="109"/>
      <c r="TYK2" s="109"/>
      <c r="TYL2" s="109"/>
      <c r="TYM2" s="109"/>
      <c r="TYN2" s="109"/>
      <c r="TYO2" s="109"/>
      <c r="TYP2" s="109"/>
      <c r="TYQ2" s="109"/>
      <c r="TYR2" s="109"/>
      <c r="TYS2" s="109"/>
      <c r="TYT2" s="109"/>
      <c r="TYU2" s="109"/>
      <c r="TYV2" s="109"/>
      <c r="TYW2" s="109"/>
      <c r="TYX2" s="109"/>
      <c r="TYY2" s="109"/>
      <c r="TYZ2" s="109"/>
      <c r="TZA2" s="109"/>
      <c r="TZB2" s="109"/>
      <c r="TZC2" s="109"/>
      <c r="TZD2" s="109"/>
      <c r="TZE2" s="109"/>
      <c r="TZF2" s="109"/>
      <c r="TZG2" s="109"/>
      <c r="TZH2" s="109"/>
      <c r="TZI2" s="109"/>
      <c r="TZJ2" s="109"/>
      <c r="TZK2" s="109"/>
      <c r="TZL2" s="109"/>
      <c r="TZM2" s="109"/>
      <c r="TZN2" s="109"/>
      <c r="TZO2" s="109"/>
      <c r="TZP2" s="109"/>
      <c r="TZQ2" s="109"/>
      <c r="TZR2" s="109"/>
      <c r="TZS2" s="109"/>
      <c r="TZT2" s="109"/>
      <c r="TZU2" s="109"/>
      <c r="TZV2" s="109"/>
      <c r="TZW2" s="109"/>
      <c r="TZX2" s="109"/>
      <c r="TZY2" s="109"/>
      <c r="TZZ2" s="109"/>
      <c r="UAA2" s="109"/>
      <c r="UAB2" s="109"/>
      <c r="UAC2" s="109"/>
      <c r="UAD2" s="109"/>
      <c r="UAE2" s="109"/>
      <c r="UAF2" s="109"/>
      <c r="UAG2" s="109"/>
      <c r="UAH2" s="109"/>
      <c r="UAI2" s="109"/>
      <c r="UAJ2" s="109"/>
      <c r="UAK2" s="109"/>
      <c r="UAL2" s="109"/>
      <c r="UAM2" s="109"/>
      <c r="UAN2" s="109"/>
      <c r="UAO2" s="109"/>
      <c r="UAP2" s="109"/>
      <c r="UAQ2" s="109"/>
      <c r="UAR2" s="109"/>
      <c r="UAS2" s="109"/>
      <c r="UAT2" s="109"/>
      <c r="UAU2" s="109"/>
      <c r="UAV2" s="109"/>
      <c r="UAW2" s="109"/>
      <c r="UAX2" s="109"/>
      <c r="UAY2" s="109"/>
      <c r="UAZ2" s="109"/>
      <c r="UBA2" s="109"/>
      <c r="UBB2" s="109"/>
      <c r="UBC2" s="109"/>
      <c r="UBD2" s="109"/>
      <c r="UBE2" s="109"/>
      <c r="UBF2" s="109"/>
      <c r="UBG2" s="109"/>
      <c r="UBH2" s="109"/>
      <c r="UBI2" s="109"/>
      <c r="UBJ2" s="109"/>
      <c r="UBK2" s="109"/>
      <c r="UBL2" s="109"/>
      <c r="UBM2" s="109"/>
      <c r="UBN2" s="109"/>
      <c r="UBO2" s="109"/>
      <c r="UBP2" s="109"/>
      <c r="UBQ2" s="109"/>
      <c r="UBR2" s="109"/>
      <c r="UBS2" s="109"/>
      <c r="UBT2" s="109"/>
      <c r="UBU2" s="109"/>
      <c r="UBV2" s="109"/>
      <c r="UBW2" s="109"/>
      <c r="UBX2" s="109"/>
      <c r="UBY2" s="109"/>
      <c r="UBZ2" s="109"/>
      <c r="UCA2" s="109"/>
      <c r="UCB2" s="109"/>
      <c r="UCC2" s="109"/>
      <c r="UCD2" s="109"/>
      <c r="UCE2" s="109"/>
      <c r="UCF2" s="109"/>
      <c r="UCG2" s="109"/>
      <c r="UCH2" s="109"/>
      <c r="UCI2" s="109"/>
      <c r="UCJ2" s="109"/>
      <c r="UCK2" s="109"/>
      <c r="UCL2" s="109"/>
      <c r="UCM2" s="109"/>
      <c r="UCN2" s="109"/>
      <c r="UCO2" s="109"/>
      <c r="UCP2" s="109"/>
      <c r="UCQ2" s="109"/>
      <c r="UCR2" s="109"/>
      <c r="UCS2" s="109"/>
      <c r="UCT2" s="109"/>
      <c r="UCU2" s="109"/>
      <c r="UCV2" s="109"/>
      <c r="UCW2" s="109"/>
      <c r="UCX2" s="109"/>
      <c r="UCY2" s="109"/>
      <c r="UCZ2" s="109"/>
      <c r="UDA2" s="109"/>
      <c r="UDB2" s="109"/>
      <c r="UDC2" s="109"/>
      <c r="UDD2" s="109"/>
      <c r="UDE2" s="109"/>
      <c r="UDF2" s="109"/>
      <c r="UDG2" s="109"/>
      <c r="UDH2" s="109"/>
      <c r="UDI2" s="109"/>
      <c r="UDJ2" s="109"/>
      <c r="UDK2" s="109"/>
      <c r="UDL2" s="109"/>
      <c r="UDM2" s="109"/>
      <c r="UDN2" s="109"/>
      <c r="UDO2" s="109"/>
      <c r="UDP2" s="109"/>
      <c r="UDQ2" s="109"/>
      <c r="UDR2" s="109"/>
      <c r="UDS2" s="109"/>
      <c r="UDT2" s="109"/>
      <c r="UDU2" s="109"/>
      <c r="UDV2" s="109"/>
      <c r="UDW2" s="109"/>
      <c r="UDX2" s="109"/>
      <c r="UDY2" s="109"/>
      <c r="UDZ2" s="109"/>
      <c r="UEA2" s="109"/>
      <c r="UEB2" s="109"/>
      <c r="UEC2" s="109"/>
      <c r="UED2" s="109"/>
      <c r="UEE2" s="109"/>
      <c r="UEF2" s="109"/>
      <c r="UEG2" s="109"/>
      <c r="UEH2" s="109"/>
      <c r="UEI2" s="109"/>
      <c r="UEJ2" s="109"/>
      <c r="UEK2" s="109"/>
      <c r="UEL2" s="109"/>
      <c r="UEM2" s="109"/>
      <c r="UEN2" s="109"/>
      <c r="UEO2" s="109"/>
      <c r="UEP2" s="109"/>
      <c r="UEQ2" s="109"/>
      <c r="UER2" s="109"/>
      <c r="UES2" s="109"/>
      <c r="UET2" s="109"/>
      <c r="UEU2" s="109"/>
      <c r="UEV2" s="109"/>
      <c r="UEW2" s="109"/>
      <c r="UEX2" s="109"/>
      <c r="UEY2" s="109"/>
      <c r="UEZ2" s="109"/>
      <c r="UFA2" s="109"/>
      <c r="UFB2" s="109"/>
      <c r="UFC2" s="109"/>
      <c r="UFD2" s="109"/>
      <c r="UFE2" s="109"/>
      <c r="UFF2" s="109"/>
      <c r="UFG2" s="109"/>
      <c r="UFH2" s="109"/>
      <c r="UFI2" s="109"/>
      <c r="UFJ2" s="109"/>
      <c r="UFK2" s="109"/>
      <c r="UFL2" s="109"/>
      <c r="UFM2" s="109"/>
      <c r="UFN2" s="109"/>
      <c r="UFO2" s="109"/>
      <c r="UFP2" s="109"/>
      <c r="UFQ2" s="109"/>
      <c r="UFR2" s="109"/>
      <c r="UFS2" s="109"/>
      <c r="UFT2" s="109"/>
      <c r="UFU2" s="109"/>
      <c r="UFV2" s="109"/>
      <c r="UFW2" s="109"/>
      <c r="UFX2" s="109"/>
      <c r="UFY2" s="109"/>
      <c r="UFZ2" s="109"/>
      <c r="UGA2" s="109"/>
      <c r="UGB2" s="109"/>
      <c r="UGC2" s="109"/>
      <c r="UGD2" s="109"/>
      <c r="UGE2" s="109"/>
      <c r="UGF2" s="109"/>
      <c r="UGG2" s="109"/>
      <c r="UGH2" s="109"/>
      <c r="UGI2" s="109"/>
      <c r="UGJ2" s="109"/>
      <c r="UGK2" s="109"/>
      <c r="UGL2" s="109"/>
      <c r="UGM2" s="109"/>
      <c r="UGN2" s="109"/>
      <c r="UGO2" s="109"/>
      <c r="UGP2" s="109"/>
      <c r="UGQ2" s="109"/>
      <c r="UGR2" s="109"/>
      <c r="UGS2" s="109"/>
      <c r="UGT2" s="109"/>
      <c r="UGU2" s="109"/>
      <c r="UGV2" s="109"/>
      <c r="UGW2" s="109"/>
      <c r="UGX2" s="109"/>
      <c r="UGY2" s="109"/>
      <c r="UGZ2" s="109"/>
      <c r="UHA2" s="109"/>
      <c r="UHB2" s="109"/>
      <c r="UHC2" s="109"/>
      <c r="UHD2" s="109"/>
      <c r="UHE2" s="109"/>
      <c r="UHF2" s="109"/>
      <c r="UHG2" s="109"/>
      <c r="UHH2" s="109"/>
      <c r="UHI2" s="109"/>
      <c r="UHJ2" s="109"/>
      <c r="UHK2" s="109"/>
      <c r="UHL2" s="109"/>
      <c r="UHM2" s="109"/>
      <c r="UHN2" s="109"/>
      <c r="UHO2" s="109"/>
      <c r="UHP2" s="109"/>
      <c r="UHQ2" s="109"/>
      <c r="UHR2" s="109"/>
      <c r="UHS2" s="109"/>
      <c r="UHT2" s="109"/>
      <c r="UHU2" s="109"/>
      <c r="UHV2" s="109"/>
      <c r="UHW2" s="109"/>
      <c r="UHX2" s="109"/>
      <c r="UHY2" s="109"/>
      <c r="UHZ2" s="109"/>
      <c r="UIA2" s="109"/>
      <c r="UIB2" s="109"/>
      <c r="UIC2" s="109"/>
      <c r="UID2" s="109"/>
      <c r="UIE2" s="109"/>
      <c r="UIF2" s="109"/>
      <c r="UIG2" s="109"/>
      <c r="UIH2" s="109"/>
      <c r="UII2" s="109"/>
      <c r="UIJ2" s="109"/>
      <c r="UIK2" s="109"/>
      <c r="UIL2" s="109"/>
      <c r="UIM2" s="109"/>
      <c r="UIN2" s="109"/>
      <c r="UIO2" s="109"/>
      <c r="UIP2" s="109"/>
      <c r="UIQ2" s="109"/>
      <c r="UIR2" s="109"/>
      <c r="UIS2" s="109"/>
      <c r="UIT2" s="109"/>
      <c r="UIU2" s="109"/>
      <c r="UIV2" s="109"/>
      <c r="UIW2" s="109"/>
      <c r="UIX2" s="109"/>
      <c r="UIY2" s="109"/>
      <c r="UIZ2" s="109"/>
      <c r="UJA2" s="109"/>
      <c r="UJB2" s="109"/>
      <c r="UJC2" s="109"/>
      <c r="UJD2" s="109"/>
      <c r="UJE2" s="109"/>
      <c r="UJF2" s="109"/>
      <c r="UJG2" s="109"/>
      <c r="UJH2" s="109"/>
      <c r="UJI2" s="109"/>
      <c r="UJJ2" s="109"/>
      <c r="UJK2" s="109"/>
      <c r="UJL2" s="109"/>
      <c r="UJM2" s="109"/>
      <c r="UJN2" s="109"/>
      <c r="UJO2" s="109"/>
      <c r="UJP2" s="109"/>
      <c r="UJQ2" s="109"/>
      <c r="UJR2" s="109"/>
      <c r="UJS2" s="109"/>
      <c r="UJT2" s="109"/>
      <c r="UJU2" s="109"/>
      <c r="UJV2" s="109"/>
      <c r="UJW2" s="109"/>
      <c r="UJX2" s="109"/>
      <c r="UJY2" s="109"/>
      <c r="UJZ2" s="109"/>
      <c r="UKA2" s="109"/>
      <c r="UKB2" s="109"/>
      <c r="UKC2" s="109"/>
      <c r="UKD2" s="109"/>
      <c r="UKE2" s="109"/>
      <c r="UKF2" s="109"/>
      <c r="UKG2" s="109"/>
      <c r="UKH2" s="109"/>
      <c r="UKI2" s="109"/>
      <c r="UKJ2" s="109"/>
      <c r="UKK2" s="109"/>
      <c r="UKL2" s="109"/>
      <c r="UKM2" s="109"/>
      <c r="UKN2" s="109"/>
      <c r="UKO2" s="109"/>
      <c r="UKP2" s="109"/>
      <c r="UKQ2" s="109"/>
      <c r="UKR2" s="109"/>
      <c r="UKS2" s="109"/>
      <c r="UKT2" s="109"/>
      <c r="UKU2" s="109"/>
      <c r="UKV2" s="109"/>
      <c r="UKW2" s="109"/>
      <c r="UKX2" s="109"/>
      <c r="UKY2" s="109"/>
      <c r="UKZ2" s="109"/>
      <c r="ULA2" s="109"/>
      <c r="ULB2" s="109"/>
      <c r="ULC2" s="109"/>
      <c r="ULD2" s="109"/>
      <c r="ULE2" s="109"/>
      <c r="ULF2" s="109"/>
      <c r="ULG2" s="109"/>
      <c r="ULH2" s="109"/>
      <c r="ULI2" s="109"/>
      <c r="ULJ2" s="109"/>
      <c r="ULK2" s="109"/>
      <c r="ULL2" s="109"/>
      <c r="ULM2" s="109"/>
      <c r="ULN2" s="109"/>
      <c r="ULO2" s="109"/>
      <c r="ULP2" s="109"/>
      <c r="ULQ2" s="109"/>
      <c r="ULR2" s="109"/>
      <c r="ULS2" s="109"/>
      <c r="ULT2" s="109"/>
      <c r="ULU2" s="109"/>
      <c r="ULV2" s="109"/>
      <c r="ULW2" s="109"/>
      <c r="ULX2" s="109"/>
      <c r="ULY2" s="109"/>
      <c r="ULZ2" s="109"/>
      <c r="UMA2" s="109"/>
      <c r="UMB2" s="109"/>
      <c r="UMC2" s="109"/>
      <c r="UMD2" s="109"/>
      <c r="UME2" s="109"/>
      <c r="UMF2" s="109"/>
      <c r="UMG2" s="109"/>
      <c r="UMH2" s="109"/>
      <c r="UMI2" s="109"/>
      <c r="UMJ2" s="109"/>
      <c r="UMK2" s="109"/>
      <c r="UML2" s="109"/>
      <c r="UMM2" s="109"/>
      <c r="UMN2" s="109"/>
      <c r="UMO2" s="109"/>
      <c r="UMP2" s="109"/>
      <c r="UMQ2" s="109"/>
      <c r="UMR2" s="109"/>
      <c r="UMS2" s="109"/>
      <c r="UMT2" s="109"/>
      <c r="UMU2" s="109"/>
      <c r="UMV2" s="109"/>
      <c r="UMW2" s="109"/>
      <c r="UMX2" s="109"/>
      <c r="UMY2" s="109"/>
      <c r="UMZ2" s="109"/>
      <c r="UNA2" s="109"/>
      <c r="UNB2" s="109"/>
      <c r="UNC2" s="109"/>
      <c r="UND2" s="109"/>
      <c r="UNE2" s="109"/>
      <c r="UNF2" s="109"/>
      <c r="UNG2" s="109"/>
      <c r="UNH2" s="109"/>
      <c r="UNI2" s="109"/>
      <c r="UNJ2" s="109"/>
      <c r="UNK2" s="109"/>
      <c r="UNL2" s="109"/>
      <c r="UNM2" s="109"/>
      <c r="UNN2" s="109"/>
      <c r="UNO2" s="109"/>
      <c r="UNP2" s="109"/>
      <c r="UNQ2" s="109"/>
      <c r="UNR2" s="109"/>
      <c r="UNS2" s="109"/>
      <c r="UNT2" s="109"/>
      <c r="UNU2" s="109"/>
      <c r="UNV2" s="109"/>
      <c r="UNW2" s="109"/>
      <c r="UNX2" s="109"/>
      <c r="UNY2" s="109"/>
      <c r="UNZ2" s="109"/>
      <c r="UOA2" s="109"/>
      <c r="UOB2" s="109"/>
      <c r="UOC2" s="109"/>
      <c r="UOD2" s="109"/>
      <c r="UOE2" s="109"/>
      <c r="UOF2" s="109"/>
      <c r="UOG2" s="109"/>
      <c r="UOH2" s="109"/>
      <c r="UOI2" s="109"/>
      <c r="UOJ2" s="109"/>
      <c r="UOK2" s="109"/>
      <c r="UOL2" s="109"/>
      <c r="UOM2" s="109"/>
      <c r="UON2" s="109"/>
      <c r="UOO2" s="109"/>
      <c r="UOP2" s="109"/>
      <c r="UOQ2" s="109"/>
      <c r="UOR2" s="109"/>
      <c r="UOS2" s="109"/>
      <c r="UOT2" s="109"/>
      <c r="UOU2" s="109"/>
      <c r="UOV2" s="109"/>
      <c r="UOW2" s="109"/>
      <c r="UOX2" s="109"/>
      <c r="UOY2" s="109"/>
      <c r="UOZ2" s="109"/>
      <c r="UPA2" s="109"/>
      <c r="UPB2" s="109"/>
      <c r="UPC2" s="109"/>
      <c r="UPD2" s="109"/>
      <c r="UPE2" s="109"/>
      <c r="UPF2" s="109"/>
      <c r="UPG2" s="109"/>
      <c r="UPH2" s="109"/>
      <c r="UPI2" s="109"/>
      <c r="UPJ2" s="109"/>
      <c r="UPK2" s="109"/>
      <c r="UPL2" s="109"/>
      <c r="UPM2" s="109"/>
      <c r="UPN2" s="109"/>
      <c r="UPO2" s="109"/>
      <c r="UPP2" s="109"/>
      <c r="UPQ2" s="109"/>
      <c r="UPR2" s="109"/>
      <c r="UPS2" s="109"/>
      <c r="UPT2" s="109"/>
      <c r="UPU2" s="109"/>
      <c r="UPV2" s="109"/>
      <c r="UPW2" s="109"/>
      <c r="UPX2" s="109"/>
      <c r="UPY2" s="109"/>
      <c r="UPZ2" s="109"/>
      <c r="UQA2" s="109"/>
      <c r="UQB2" s="109"/>
      <c r="UQC2" s="109"/>
      <c r="UQD2" s="109"/>
      <c r="UQE2" s="109"/>
      <c r="UQF2" s="109"/>
      <c r="UQG2" s="109"/>
      <c r="UQH2" s="109"/>
      <c r="UQI2" s="109"/>
      <c r="UQJ2" s="109"/>
      <c r="UQK2" s="109"/>
      <c r="UQL2" s="109"/>
      <c r="UQM2" s="109"/>
      <c r="UQN2" s="109"/>
      <c r="UQO2" s="109"/>
      <c r="UQP2" s="109"/>
      <c r="UQQ2" s="109"/>
      <c r="UQR2" s="109"/>
      <c r="UQS2" s="109"/>
      <c r="UQT2" s="109"/>
      <c r="UQU2" s="109"/>
      <c r="UQV2" s="109"/>
      <c r="UQW2" s="109"/>
      <c r="UQX2" s="109"/>
      <c r="UQY2" s="109"/>
      <c r="UQZ2" s="109"/>
      <c r="URA2" s="109"/>
      <c r="URB2" s="109"/>
      <c r="URC2" s="109"/>
      <c r="URD2" s="109"/>
      <c r="URE2" s="109"/>
      <c r="URF2" s="109"/>
      <c r="URG2" s="109"/>
      <c r="URH2" s="109"/>
      <c r="URI2" s="109"/>
      <c r="URJ2" s="109"/>
      <c r="URK2" s="109"/>
      <c r="URL2" s="109"/>
      <c r="URM2" s="109"/>
      <c r="URN2" s="109"/>
      <c r="URO2" s="109"/>
      <c r="URP2" s="109"/>
      <c r="URQ2" s="109"/>
      <c r="URR2" s="109"/>
      <c r="URS2" s="109"/>
      <c r="URT2" s="109"/>
      <c r="URU2" s="109"/>
      <c r="URV2" s="109"/>
      <c r="URW2" s="109"/>
      <c r="URX2" s="109"/>
      <c r="URY2" s="109"/>
      <c r="URZ2" s="109"/>
      <c r="USA2" s="109"/>
      <c r="USB2" s="109"/>
      <c r="USC2" s="109"/>
      <c r="USD2" s="109"/>
      <c r="USE2" s="109"/>
      <c r="USF2" s="109"/>
      <c r="USG2" s="109"/>
      <c r="USH2" s="109"/>
      <c r="USI2" s="109"/>
      <c r="USJ2" s="109"/>
      <c r="USK2" s="109"/>
      <c r="USL2" s="109"/>
      <c r="USM2" s="109"/>
      <c r="USN2" s="109"/>
      <c r="USO2" s="109"/>
      <c r="USP2" s="109"/>
      <c r="USQ2" s="109"/>
      <c r="USR2" s="109"/>
      <c r="USS2" s="109"/>
      <c r="UST2" s="109"/>
      <c r="USU2" s="109"/>
      <c r="USV2" s="109"/>
      <c r="USW2" s="109"/>
      <c r="USX2" s="109"/>
      <c r="USY2" s="109"/>
      <c r="USZ2" s="109"/>
      <c r="UTA2" s="109"/>
      <c r="UTB2" s="109"/>
      <c r="UTC2" s="109"/>
      <c r="UTD2" s="109"/>
      <c r="UTE2" s="109"/>
      <c r="UTF2" s="109"/>
      <c r="UTG2" s="109"/>
      <c r="UTH2" s="109"/>
      <c r="UTI2" s="109"/>
      <c r="UTJ2" s="109"/>
      <c r="UTK2" s="109"/>
      <c r="UTL2" s="109"/>
      <c r="UTM2" s="109"/>
      <c r="UTN2" s="109"/>
      <c r="UTO2" s="109"/>
      <c r="UTP2" s="109"/>
      <c r="UTQ2" s="109"/>
      <c r="UTR2" s="109"/>
      <c r="UTS2" s="109"/>
      <c r="UTT2" s="109"/>
      <c r="UTU2" s="109"/>
      <c r="UTV2" s="109"/>
      <c r="UTW2" s="109"/>
      <c r="UTX2" s="109"/>
      <c r="UTY2" s="109"/>
      <c r="UTZ2" s="109"/>
      <c r="UUA2" s="109"/>
      <c r="UUB2" s="109"/>
      <c r="UUC2" s="109"/>
      <c r="UUD2" s="109"/>
      <c r="UUE2" s="109"/>
      <c r="UUF2" s="109"/>
      <c r="UUG2" s="109"/>
      <c r="UUH2" s="109"/>
      <c r="UUI2" s="109"/>
      <c r="UUJ2" s="109"/>
      <c r="UUK2" s="109"/>
      <c r="UUL2" s="109"/>
      <c r="UUM2" s="109"/>
      <c r="UUN2" s="109"/>
      <c r="UUO2" s="109"/>
      <c r="UUP2" s="109"/>
      <c r="UUQ2" s="109"/>
      <c r="UUR2" s="109"/>
      <c r="UUS2" s="109"/>
      <c r="UUT2" s="109"/>
      <c r="UUU2" s="109"/>
      <c r="UUV2" s="109"/>
      <c r="UUW2" s="109"/>
      <c r="UUX2" s="109"/>
      <c r="UUY2" s="109"/>
      <c r="UUZ2" s="109"/>
      <c r="UVA2" s="109"/>
      <c r="UVB2" s="109"/>
      <c r="UVC2" s="109"/>
      <c r="UVD2" s="109"/>
      <c r="UVE2" s="109"/>
      <c r="UVF2" s="109"/>
      <c r="UVG2" s="109"/>
      <c r="UVH2" s="109"/>
      <c r="UVI2" s="109"/>
      <c r="UVJ2" s="109"/>
      <c r="UVK2" s="109"/>
      <c r="UVL2" s="109"/>
      <c r="UVM2" s="109"/>
      <c r="UVN2" s="109"/>
      <c r="UVO2" s="109"/>
      <c r="UVP2" s="109"/>
      <c r="UVQ2" s="109"/>
      <c r="UVR2" s="109"/>
      <c r="UVS2" s="109"/>
      <c r="UVT2" s="109"/>
      <c r="UVU2" s="109"/>
      <c r="UVV2" s="109"/>
      <c r="UVW2" s="109"/>
      <c r="UVX2" s="109"/>
      <c r="UVY2" s="109"/>
      <c r="UVZ2" s="109"/>
      <c r="UWA2" s="109"/>
      <c r="UWB2" s="109"/>
      <c r="UWC2" s="109"/>
      <c r="UWD2" s="109"/>
      <c r="UWE2" s="109"/>
      <c r="UWF2" s="109"/>
      <c r="UWG2" s="109"/>
      <c r="UWH2" s="109"/>
      <c r="UWI2" s="109"/>
      <c r="UWJ2" s="109"/>
      <c r="UWK2" s="109"/>
      <c r="UWL2" s="109"/>
      <c r="UWM2" s="109"/>
      <c r="UWN2" s="109"/>
      <c r="UWO2" s="109"/>
      <c r="UWP2" s="109"/>
      <c r="UWQ2" s="109"/>
      <c r="UWR2" s="109"/>
      <c r="UWS2" s="109"/>
      <c r="UWT2" s="109"/>
      <c r="UWU2" s="109"/>
      <c r="UWV2" s="109"/>
      <c r="UWW2" s="109"/>
      <c r="UWX2" s="109"/>
      <c r="UWY2" s="109"/>
      <c r="UWZ2" s="109"/>
      <c r="UXA2" s="109"/>
      <c r="UXB2" s="109"/>
      <c r="UXC2" s="109"/>
      <c r="UXD2" s="109"/>
      <c r="UXE2" s="109"/>
      <c r="UXF2" s="109"/>
      <c r="UXG2" s="109"/>
      <c r="UXH2" s="109"/>
      <c r="UXI2" s="109"/>
      <c r="UXJ2" s="109"/>
      <c r="UXK2" s="109"/>
      <c r="UXL2" s="109"/>
      <c r="UXM2" s="109"/>
      <c r="UXN2" s="109"/>
      <c r="UXO2" s="109"/>
      <c r="UXP2" s="109"/>
      <c r="UXQ2" s="109"/>
      <c r="UXR2" s="109"/>
      <c r="UXS2" s="109"/>
      <c r="UXT2" s="109"/>
      <c r="UXU2" s="109"/>
      <c r="UXV2" s="109"/>
      <c r="UXW2" s="109"/>
      <c r="UXX2" s="109"/>
      <c r="UXY2" s="109"/>
      <c r="UXZ2" s="109"/>
      <c r="UYA2" s="109"/>
      <c r="UYB2" s="109"/>
      <c r="UYC2" s="109"/>
      <c r="UYD2" s="109"/>
      <c r="UYE2" s="109"/>
      <c r="UYF2" s="109"/>
      <c r="UYG2" s="109"/>
      <c r="UYH2" s="109"/>
      <c r="UYI2" s="109"/>
      <c r="UYJ2" s="109"/>
      <c r="UYK2" s="109"/>
      <c r="UYL2" s="109"/>
      <c r="UYM2" s="109"/>
      <c r="UYN2" s="109"/>
      <c r="UYO2" s="109"/>
      <c r="UYP2" s="109"/>
      <c r="UYQ2" s="109"/>
      <c r="UYR2" s="109"/>
      <c r="UYS2" s="109"/>
      <c r="UYT2" s="109"/>
      <c r="UYU2" s="109"/>
      <c r="UYV2" s="109"/>
      <c r="UYW2" s="109"/>
      <c r="UYX2" s="109"/>
      <c r="UYY2" s="109"/>
      <c r="UYZ2" s="109"/>
      <c r="UZA2" s="109"/>
      <c r="UZB2" s="109"/>
      <c r="UZC2" s="109"/>
      <c r="UZD2" s="109"/>
      <c r="UZE2" s="109"/>
      <c r="UZF2" s="109"/>
      <c r="UZG2" s="109"/>
      <c r="UZH2" s="109"/>
      <c r="UZI2" s="109"/>
      <c r="UZJ2" s="109"/>
      <c r="UZK2" s="109"/>
      <c r="UZL2" s="109"/>
      <c r="UZM2" s="109"/>
      <c r="UZN2" s="109"/>
      <c r="UZO2" s="109"/>
      <c r="UZP2" s="109"/>
      <c r="UZQ2" s="109"/>
      <c r="UZR2" s="109"/>
      <c r="UZS2" s="109"/>
      <c r="UZT2" s="109"/>
      <c r="UZU2" s="109"/>
      <c r="UZV2" s="109"/>
      <c r="UZW2" s="109"/>
      <c r="UZX2" s="109"/>
      <c r="UZY2" s="109"/>
      <c r="UZZ2" s="109"/>
      <c r="VAA2" s="109"/>
      <c r="VAB2" s="109"/>
      <c r="VAC2" s="109"/>
      <c r="VAD2" s="109"/>
      <c r="VAE2" s="109"/>
      <c r="VAF2" s="109"/>
      <c r="VAG2" s="109"/>
      <c r="VAH2" s="109"/>
      <c r="VAI2" s="109"/>
      <c r="VAJ2" s="109"/>
      <c r="VAK2" s="109"/>
      <c r="VAL2" s="109"/>
      <c r="VAM2" s="109"/>
      <c r="VAN2" s="109"/>
      <c r="VAO2" s="109"/>
      <c r="VAP2" s="109"/>
      <c r="VAQ2" s="109"/>
      <c r="VAR2" s="109"/>
      <c r="VAS2" s="109"/>
      <c r="VAT2" s="109"/>
      <c r="VAU2" s="109"/>
      <c r="VAV2" s="109"/>
      <c r="VAW2" s="109"/>
      <c r="VAX2" s="109"/>
      <c r="VAY2" s="109"/>
      <c r="VAZ2" s="109"/>
      <c r="VBA2" s="109"/>
      <c r="VBB2" s="109"/>
      <c r="VBC2" s="109"/>
      <c r="VBD2" s="109"/>
      <c r="VBE2" s="109"/>
      <c r="VBF2" s="109"/>
      <c r="VBG2" s="109"/>
      <c r="VBH2" s="109"/>
      <c r="VBI2" s="109"/>
      <c r="VBJ2" s="109"/>
      <c r="VBK2" s="109"/>
      <c r="VBL2" s="109"/>
      <c r="VBM2" s="109"/>
      <c r="VBN2" s="109"/>
      <c r="VBO2" s="109"/>
      <c r="VBP2" s="109"/>
      <c r="VBQ2" s="109"/>
      <c r="VBR2" s="109"/>
      <c r="VBS2" s="109"/>
      <c r="VBT2" s="109"/>
      <c r="VBU2" s="109"/>
      <c r="VBV2" s="109"/>
      <c r="VBW2" s="109"/>
      <c r="VBX2" s="109"/>
      <c r="VBY2" s="109"/>
      <c r="VBZ2" s="109"/>
      <c r="VCA2" s="109"/>
      <c r="VCB2" s="109"/>
      <c r="VCC2" s="109"/>
      <c r="VCD2" s="109"/>
      <c r="VCE2" s="109"/>
      <c r="VCF2" s="109"/>
      <c r="VCG2" s="109"/>
      <c r="VCH2" s="109"/>
      <c r="VCI2" s="109"/>
      <c r="VCJ2" s="109"/>
      <c r="VCK2" s="109"/>
      <c r="VCL2" s="109"/>
      <c r="VCM2" s="109"/>
      <c r="VCN2" s="109"/>
      <c r="VCO2" s="109"/>
      <c r="VCP2" s="109"/>
      <c r="VCQ2" s="109"/>
      <c r="VCR2" s="109"/>
      <c r="VCS2" s="109"/>
      <c r="VCT2" s="109"/>
      <c r="VCU2" s="109"/>
      <c r="VCV2" s="109"/>
      <c r="VCW2" s="109"/>
      <c r="VCX2" s="109"/>
      <c r="VCY2" s="109"/>
      <c r="VCZ2" s="109"/>
      <c r="VDA2" s="109"/>
      <c r="VDB2" s="109"/>
      <c r="VDC2" s="109"/>
      <c r="VDD2" s="109"/>
      <c r="VDE2" s="109"/>
      <c r="VDF2" s="109"/>
      <c r="VDG2" s="109"/>
      <c r="VDH2" s="109"/>
      <c r="VDI2" s="109"/>
      <c r="VDJ2" s="109"/>
      <c r="VDK2" s="109"/>
      <c r="VDL2" s="109"/>
      <c r="VDM2" s="109"/>
      <c r="VDN2" s="109"/>
      <c r="VDO2" s="109"/>
      <c r="VDP2" s="109"/>
      <c r="VDQ2" s="109"/>
      <c r="VDR2" s="109"/>
      <c r="VDS2" s="109"/>
      <c r="VDT2" s="109"/>
      <c r="VDU2" s="109"/>
      <c r="VDV2" s="109"/>
      <c r="VDW2" s="109"/>
      <c r="VDX2" s="109"/>
      <c r="VDY2" s="109"/>
      <c r="VDZ2" s="109"/>
      <c r="VEA2" s="109"/>
      <c r="VEB2" s="109"/>
      <c r="VEC2" s="109"/>
      <c r="VED2" s="109"/>
      <c r="VEE2" s="109"/>
      <c r="VEF2" s="109"/>
      <c r="VEG2" s="109"/>
      <c r="VEH2" s="109"/>
      <c r="VEI2" s="109"/>
      <c r="VEJ2" s="109"/>
      <c r="VEK2" s="109"/>
      <c r="VEL2" s="109"/>
      <c r="VEM2" s="109"/>
      <c r="VEN2" s="109"/>
      <c r="VEO2" s="109"/>
      <c r="VEP2" s="109"/>
      <c r="VEQ2" s="109"/>
      <c r="VER2" s="109"/>
      <c r="VES2" s="109"/>
      <c r="VET2" s="109"/>
      <c r="VEU2" s="109"/>
      <c r="VEV2" s="109"/>
      <c r="VEW2" s="109"/>
      <c r="VEX2" s="109"/>
      <c r="VEY2" s="109"/>
      <c r="VEZ2" s="109"/>
      <c r="VFA2" s="109"/>
      <c r="VFB2" s="109"/>
      <c r="VFC2" s="109"/>
      <c r="VFD2" s="109"/>
      <c r="VFE2" s="109"/>
      <c r="VFF2" s="109"/>
      <c r="VFG2" s="109"/>
      <c r="VFH2" s="109"/>
      <c r="VFI2" s="109"/>
      <c r="VFJ2" s="109"/>
      <c r="VFK2" s="109"/>
      <c r="VFL2" s="109"/>
      <c r="VFM2" s="109"/>
      <c r="VFN2" s="109"/>
      <c r="VFO2" s="109"/>
      <c r="VFP2" s="109"/>
      <c r="VFQ2" s="109"/>
      <c r="VFR2" s="109"/>
      <c r="VFS2" s="109"/>
      <c r="VFT2" s="109"/>
      <c r="VFU2" s="109"/>
      <c r="VFV2" s="109"/>
      <c r="VFW2" s="109"/>
      <c r="VFX2" s="109"/>
      <c r="VFY2" s="109"/>
      <c r="VFZ2" s="109"/>
      <c r="VGA2" s="109"/>
      <c r="VGB2" s="109"/>
      <c r="VGC2" s="109"/>
      <c r="VGD2" s="109"/>
      <c r="VGE2" s="109"/>
      <c r="VGF2" s="109"/>
      <c r="VGG2" s="109"/>
      <c r="VGH2" s="109"/>
      <c r="VGI2" s="109"/>
      <c r="VGJ2" s="109"/>
      <c r="VGK2" s="109"/>
      <c r="VGL2" s="109"/>
      <c r="VGM2" s="109"/>
      <c r="VGN2" s="109"/>
      <c r="VGO2" s="109"/>
      <c r="VGP2" s="109"/>
      <c r="VGQ2" s="109"/>
      <c r="VGR2" s="109"/>
      <c r="VGS2" s="109"/>
      <c r="VGT2" s="109"/>
      <c r="VGU2" s="109"/>
      <c r="VGV2" s="109"/>
      <c r="VGW2" s="109"/>
      <c r="VGX2" s="109"/>
      <c r="VGY2" s="109"/>
      <c r="VGZ2" s="109"/>
      <c r="VHA2" s="109"/>
      <c r="VHB2" s="109"/>
      <c r="VHC2" s="109"/>
      <c r="VHD2" s="109"/>
      <c r="VHE2" s="109"/>
      <c r="VHF2" s="109"/>
      <c r="VHG2" s="109"/>
      <c r="VHH2" s="109"/>
      <c r="VHI2" s="109"/>
      <c r="VHJ2" s="109"/>
      <c r="VHK2" s="109"/>
      <c r="VHL2" s="109"/>
      <c r="VHM2" s="109"/>
      <c r="VHN2" s="109"/>
      <c r="VHO2" s="109"/>
      <c r="VHP2" s="109"/>
      <c r="VHQ2" s="109"/>
      <c r="VHR2" s="109"/>
      <c r="VHS2" s="109"/>
      <c r="VHT2" s="109"/>
      <c r="VHU2" s="109"/>
      <c r="VHV2" s="109"/>
      <c r="VHW2" s="109"/>
      <c r="VHX2" s="109"/>
      <c r="VHY2" s="109"/>
      <c r="VHZ2" s="109"/>
      <c r="VIA2" s="109"/>
      <c r="VIB2" s="109"/>
      <c r="VIC2" s="109"/>
      <c r="VID2" s="109"/>
      <c r="VIE2" s="109"/>
      <c r="VIF2" s="109"/>
      <c r="VIG2" s="109"/>
      <c r="VIH2" s="109"/>
      <c r="VII2" s="109"/>
      <c r="VIJ2" s="109"/>
      <c r="VIK2" s="109"/>
      <c r="VIL2" s="109"/>
      <c r="VIM2" s="109"/>
      <c r="VIN2" s="109"/>
      <c r="VIO2" s="109"/>
      <c r="VIP2" s="109"/>
      <c r="VIQ2" s="109"/>
      <c r="VIR2" s="109"/>
      <c r="VIS2" s="109"/>
      <c r="VIT2" s="109"/>
      <c r="VIU2" s="109"/>
      <c r="VIV2" s="109"/>
      <c r="VIW2" s="109"/>
      <c r="VIX2" s="109"/>
      <c r="VIY2" s="109"/>
      <c r="VIZ2" s="109"/>
      <c r="VJA2" s="109"/>
      <c r="VJB2" s="109"/>
      <c r="VJC2" s="109"/>
      <c r="VJD2" s="109"/>
      <c r="VJE2" s="109"/>
      <c r="VJF2" s="109"/>
      <c r="VJG2" s="109"/>
      <c r="VJH2" s="109"/>
      <c r="VJI2" s="109"/>
      <c r="VJJ2" s="109"/>
      <c r="VJK2" s="109"/>
      <c r="VJL2" s="109"/>
      <c r="VJM2" s="109"/>
      <c r="VJN2" s="109"/>
      <c r="VJO2" s="109"/>
      <c r="VJP2" s="109"/>
      <c r="VJQ2" s="109"/>
      <c r="VJR2" s="109"/>
      <c r="VJS2" s="109"/>
      <c r="VJT2" s="109"/>
      <c r="VJU2" s="109"/>
      <c r="VJV2" s="109"/>
      <c r="VJW2" s="109"/>
      <c r="VJX2" s="109"/>
      <c r="VJY2" s="109"/>
      <c r="VJZ2" s="109"/>
      <c r="VKA2" s="109"/>
      <c r="VKB2" s="109"/>
      <c r="VKC2" s="109"/>
      <c r="VKD2" s="109"/>
      <c r="VKE2" s="109"/>
      <c r="VKF2" s="109"/>
      <c r="VKG2" s="109"/>
      <c r="VKH2" s="109"/>
      <c r="VKI2" s="109"/>
      <c r="VKJ2" s="109"/>
      <c r="VKK2" s="109"/>
      <c r="VKL2" s="109"/>
      <c r="VKM2" s="109"/>
      <c r="VKN2" s="109"/>
      <c r="VKO2" s="109"/>
      <c r="VKP2" s="109"/>
      <c r="VKQ2" s="109"/>
      <c r="VKR2" s="109"/>
      <c r="VKS2" s="109"/>
      <c r="VKT2" s="109"/>
      <c r="VKU2" s="109"/>
      <c r="VKV2" s="109"/>
      <c r="VKW2" s="109"/>
      <c r="VKX2" s="109"/>
      <c r="VKY2" s="109"/>
      <c r="VKZ2" s="109"/>
      <c r="VLA2" s="109"/>
      <c r="VLB2" s="109"/>
      <c r="VLC2" s="109"/>
      <c r="VLD2" s="109"/>
      <c r="VLE2" s="109"/>
      <c r="VLF2" s="109"/>
      <c r="VLG2" s="109"/>
      <c r="VLH2" s="109"/>
      <c r="VLI2" s="109"/>
      <c r="VLJ2" s="109"/>
      <c r="VLK2" s="109"/>
      <c r="VLL2" s="109"/>
      <c r="VLM2" s="109"/>
      <c r="VLN2" s="109"/>
      <c r="VLO2" s="109"/>
      <c r="VLP2" s="109"/>
      <c r="VLQ2" s="109"/>
      <c r="VLR2" s="109"/>
      <c r="VLS2" s="109"/>
      <c r="VLT2" s="109"/>
      <c r="VLU2" s="109"/>
      <c r="VLV2" s="109"/>
      <c r="VLW2" s="109"/>
      <c r="VLX2" s="109"/>
      <c r="VLY2" s="109"/>
      <c r="VLZ2" s="109"/>
      <c r="VMA2" s="109"/>
      <c r="VMB2" s="109"/>
      <c r="VMC2" s="109"/>
      <c r="VMD2" s="109"/>
      <c r="VME2" s="109"/>
      <c r="VMF2" s="109"/>
      <c r="VMG2" s="109"/>
      <c r="VMH2" s="109"/>
      <c r="VMI2" s="109"/>
      <c r="VMJ2" s="109"/>
      <c r="VMK2" s="109"/>
      <c r="VML2" s="109"/>
      <c r="VMM2" s="109"/>
      <c r="VMN2" s="109"/>
      <c r="VMO2" s="109"/>
      <c r="VMP2" s="109"/>
      <c r="VMQ2" s="109"/>
      <c r="VMR2" s="109"/>
      <c r="VMS2" s="109"/>
      <c r="VMT2" s="109"/>
      <c r="VMU2" s="109"/>
      <c r="VMV2" s="109"/>
      <c r="VMW2" s="109"/>
      <c r="VMX2" s="109"/>
      <c r="VMY2" s="109"/>
      <c r="VMZ2" s="109"/>
      <c r="VNA2" s="109"/>
      <c r="VNB2" s="109"/>
      <c r="VNC2" s="109"/>
      <c r="VND2" s="109"/>
      <c r="VNE2" s="109"/>
      <c r="VNF2" s="109"/>
      <c r="VNG2" s="109"/>
      <c r="VNH2" s="109"/>
      <c r="VNI2" s="109"/>
      <c r="VNJ2" s="109"/>
      <c r="VNK2" s="109"/>
      <c r="VNL2" s="109"/>
      <c r="VNM2" s="109"/>
      <c r="VNN2" s="109"/>
      <c r="VNO2" s="109"/>
      <c r="VNP2" s="109"/>
      <c r="VNQ2" s="109"/>
      <c r="VNR2" s="109"/>
      <c r="VNS2" s="109"/>
      <c r="VNT2" s="109"/>
      <c r="VNU2" s="109"/>
      <c r="VNV2" s="109"/>
      <c r="VNW2" s="109"/>
      <c r="VNX2" s="109"/>
      <c r="VNY2" s="109"/>
      <c r="VNZ2" s="109"/>
      <c r="VOA2" s="109"/>
      <c r="VOB2" s="109"/>
      <c r="VOC2" s="109"/>
      <c r="VOD2" s="109"/>
      <c r="VOE2" s="109"/>
      <c r="VOF2" s="109"/>
      <c r="VOG2" s="109"/>
      <c r="VOH2" s="109"/>
      <c r="VOI2" s="109"/>
      <c r="VOJ2" s="109"/>
      <c r="VOK2" s="109"/>
      <c r="VOL2" s="109"/>
      <c r="VOM2" s="109"/>
      <c r="VON2" s="109"/>
      <c r="VOO2" s="109"/>
      <c r="VOP2" s="109"/>
      <c r="VOQ2" s="109"/>
      <c r="VOR2" s="109"/>
      <c r="VOS2" s="109"/>
      <c r="VOT2" s="109"/>
      <c r="VOU2" s="109"/>
      <c r="VOV2" s="109"/>
      <c r="VOW2" s="109"/>
      <c r="VOX2" s="109"/>
      <c r="VOY2" s="109"/>
      <c r="VOZ2" s="109"/>
      <c r="VPA2" s="109"/>
      <c r="VPB2" s="109"/>
      <c r="VPC2" s="109"/>
      <c r="VPD2" s="109"/>
      <c r="VPE2" s="109"/>
      <c r="VPF2" s="109"/>
      <c r="VPG2" s="109"/>
      <c r="VPH2" s="109"/>
      <c r="VPI2" s="109"/>
      <c r="VPJ2" s="109"/>
      <c r="VPK2" s="109"/>
      <c r="VPL2" s="109"/>
      <c r="VPM2" s="109"/>
      <c r="VPN2" s="109"/>
      <c r="VPO2" s="109"/>
      <c r="VPP2" s="109"/>
      <c r="VPQ2" s="109"/>
      <c r="VPR2" s="109"/>
      <c r="VPS2" s="109"/>
      <c r="VPT2" s="109"/>
      <c r="VPU2" s="109"/>
      <c r="VPV2" s="109"/>
      <c r="VPW2" s="109"/>
      <c r="VPX2" s="109"/>
      <c r="VPY2" s="109"/>
      <c r="VPZ2" s="109"/>
      <c r="VQA2" s="109"/>
      <c r="VQB2" s="109"/>
      <c r="VQC2" s="109"/>
      <c r="VQD2" s="109"/>
      <c r="VQE2" s="109"/>
      <c r="VQF2" s="109"/>
      <c r="VQG2" s="109"/>
      <c r="VQH2" s="109"/>
      <c r="VQI2" s="109"/>
      <c r="VQJ2" s="109"/>
      <c r="VQK2" s="109"/>
      <c r="VQL2" s="109"/>
      <c r="VQM2" s="109"/>
      <c r="VQN2" s="109"/>
      <c r="VQO2" s="109"/>
      <c r="VQP2" s="109"/>
      <c r="VQQ2" s="109"/>
      <c r="VQR2" s="109"/>
      <c r="VQS2" s="109"/>
      <c r="VQT2" s="109"/>
      <c r="VQU2" s="109"/>
      <c r="VQV2" s="109"/>
      <c r="VQW2" s="109"/>
      <c r="VQX2" s="109"/>
      <c r="VQY2" s="109"/>
      <c r="VQZ2" s="109"/>
      <c r="VRA2" s="109"/>
      <c r="VRB2" s="109"/>
      <c r="VRC2" s="109"/>
      <c r="VRD2" s="109"/>
      <c r="VRE2" s="109"/>
      <c r="VRF2" s="109"/>
      <c r="VRG2" s="109"/>
      <c r="VRH2" s="109"/>
      <c r="VRI2" s="109"/>
      <c r="VRJ2" s="109"/>
      <c r="VRK2" s="109"/>
      <c r="VRL2" s="109"/>
      <c r="VRM2" s="109"/>
      <c r="VRN2" s="109"/>
      <c r="VRO2" s="109"/>
      <c r="VRP2" s="109"/>
      <c r="VRQ2" s="109"/>
      <c r="VRR2" s="109"/>
      <c r="VRS2" s="109"/>
      <c r="VRT2" s="109"/>
      <c r="VRU2" s="109"/>
      <c r="VRV2" s="109"/>
      <c r="VRW2" s="109"/>
      <c r="VRX2" s="109"/>
      <c r="VRY2" s="109"/>
      <c r="VRZ2" s="109"/>
      <c r="VSA2" s="109"/>
      <c r="VSB2" s="109"/>
      <c r="VSC2" s="109"/>
      <c r="VSD2" s="109"/>
      <c r="VSE2" s="109"/>
      <c r="VSF2" s="109"/>
      <c r="VSG2" s="109"/>
      <c r="VSH2" s="109"/>
      <c r="VSI2" s="109"/>
      <c r="VSJ2" s="109"/>
      <c r="VSK2" s="109"/>
      <c r="VSL2" s="109"/>
      <c r="VSM2" s="109"/>
      <c r="VSN2" s="109"/>
      <c r="VSO2" s="109"/>
      <c r="VSP2" s="109"/>
      <c r="VSQ2" s="109"/>
      <c r="VSR2" s="109"/>
      <c r="VSS2" s="109"/>
      <c r="VST2" s="109"/>
      <c r="VSU2" s="109"/>
      <c r="VSV2" s="109"/>
      <c r="VSW2" s="109"/>
      <c r="VSX2" s="109"/>
      <c r="VSY2" s="109"/>
      <c r="VSZ2" s="109"/>
      <c r="VTA2" s="109"/>
      <c r="VTB2" s="109"/>
      <c r="VTC2" s="109"/>
      <c r="VTD2" s="109"/>
      <c r="VTE2" s="109"/>
      <c r="VTF2" s="109"/>
      <c r="VTG2" s="109"/>
      <c r="VTH2" s="109"/>
      <c r="VTI2" s="109"/>
      <c r="VTJ2" s="109"/>
      <c r="VTK2" s="109"/>
      <c r="VTL2" s="109"/>
      <c r="VTM2" s="109"/>
      <c r="VTN2" s="109"/>
      <c r="VTO2" s="109"/>
      <c r="VTP2" s="109"/>
      <c r="VTQ2" s="109"/>
      <c r="VTR2" s="109"/>
      <c r="VTS2" s="109"/>
      <c r="VTT2" s="109"/>
      <c r="VTU2" s="109"/>
      <c r="VTV2" s="109"/>
      <c r="VTW2" s="109"/>
      <c r="VTX2" s="109"/>
      <c r="VTY2" s="109"/>
      <c r="VTZ2" s="109"/>
      <c r="VUA2" s="109"/>
      <c r="VUB2" s="109"/>
      <c r="VUC2" s="109"/>
      <c r="VUD2" s="109"/>
      <c r="VUE2" s="109"/>
      <c r="VUF2" s="109"/>
      <c r="VUG2" s="109"/>
      <c r="VUH2" s="109"/>
      <c r="VUI2" s="109"/>
      <c r="VUJ2" s="109"/>
      <c r="VUK2" s="109"/>
      <c r="VUL2" s="109"/>
      <c r="VUM2" s="109"/>
      <c r="VUN2" s="109"/>
      <c r="VUO2" s="109"/>
      <c r="VUP2" s="109"/>
      <c r="VUQ2" s="109"/>
      <c r="VUR2" s="109"/>
      <c r="VUS2" s="109"/>
      <c r="VUT2" s="109"/>
      <c r="VUU2" s="109"/>
      <c r="VUV2" s="109"/>
      <c r="VUW2" s="109"/>
      <c r="VUX2" s="109"/>
      <c r="VUY2" s="109"/>
      <c r="VUZ2" s="109"/>
      <c r="VVA2" s="109"/>
      <c r="VVB2" s="109"/>
      <c r="VVC2" s="109"/>
      <c r="VVD2" s="109"/>
      <c r="VVE2" s="109"/>
      <c r="VVF2" s="109"/>
      <c r="VVG2" s="109"/>
      <c r="VVH2" s="109"/>
      <c r="VVI2" s="109"/>
      <c r="VVJ2" s="109"/>
      <c r="VVK2" s="109"/>
      <c r="VVL2" s="109"/>
      <c r="VVM2" s="109"/>
      <c r="VVN2" s="109"/>
      <c r="VVO2" s="109"/>
      <c r="VVP2" s="109"/>
      <c r="VVQ2" s="109"/>
      <c r="VVR2" s="109"/>
      <c r="VVS2" s="109"/>
      <c r="VVT2" s="109"/>
      <c r="VVU2" s="109"/>
      <c r="VVV2" s="109"/>
      <c r="VVW2" s="109"/>
      <c r="VVX2" s="109"/>
      <c r="VVY2" s="109"/>
      <c r="VVZ2" s="109"/>
      <c r="VWA2" s="109"/>
      <c r="VWB2" s="109"/>
      <c r="VWC2" s="109"/>
      <c r="VWD2" s="109"/>
      <c r="VWE2" s="109"/>
      <c r="VWF2" s="109"/>
      <c r="VWG2" s="109"/>
      <c r="VWH2" s="109"/>
      <c r="VWI2" s="109"/>
      <c r="VWJ2" s="109"/>
      <c r="VWK2" s="109"/>
      <c r="VWL2" s="109"/>
      <c r="VWM2" s="109"/>
      <c r="VWN2" s="109"/>
      <c r="VWO2" s="109"/>
      <c r="VWP2" s="109"/>
      <c r="VWQ2" s="109"/>
      <c r="VWR2" s="109"/>
      <c r="VWS2" s="109"/>
      <c r="VWT2" s="109"/>
      <c r="VWU2" s="109"/>
      <c r="VWV2" s="109"/>
      <c r="VWW2" s="109"/>
      <c r="VWX2" s="109"/>
      <c r="VWY2" s="109"/>
      <c r="VWZ2" s="109"/>
      <c r="VXA2" s="109"/>
      <c r="VXB2" s="109"/>
      <c r="VXC2" s="109"/>
      <c r="VXD2" s="109"/>
      <c r="VXE2" s="109"/>
      <c r="VXF2" s="109"/>
      <c r="VXG2" s="109"/>
      <c r="VXH2" s="109"/>
      <c r="VXI2" s="109"/>
      <c r="VXJ2" s="109"/>
      <c r="VXK2" s="109"/>
      <c r="VXL2" s="109"/>
      <c r="VXM2" s="109"/>
      <c r="VXN2" s="109"/>
      <c r="VXO2" s="109"/>
      <c r="VXP2" s="109"/>
      <c r="VXQ2" s="109"/>
      <c r="VXR2" s="109"/>
      <c r="VXS2" s="109"/>
      <c r="VXT2" s="109"/>
      <c r="VXU2" s="109"/>
      <c r="VXV2" s="109"/>
      <c r="VXW2" s="109"/>
      <c r="VXX2" s="109"/>
      <c r="VXY2" s="109"/>
      <c r="VXZ2" s="109"/>
      <c r="VYA2" s="109"/>
      <c r="VYB2" s="109"/>
      <c r="VYC2" s="109"/>
      <c r="VYD2" s="109"/>
      <c r="VYE2" s="109"/>
      <c r="VYF2" s="109"/>
      <c r="VYG2" s="109"/>
      <c r="VYH2" s="109"/>
      <c r="VYI2" s="109"/>
      <c r="VYJ2" s="109"/>
      <c r="VYK2" s="109"/>
      <c r="VYL2" s="109"/>
      <c r="VYM2" s="109"/>
      <c r="VYN2" s="109"/>
      <c r="VYO2" s="109"/>
      <c r="VYP2" s="109"/>
      <c r="VYQ2" s="109"/>
      <c r="VYR2" s="109"/>
      <c r="VYS2" s="109"/>
      <c r="VYT2" s="109"/>
      <c r="VYU2" s="109"/>
      <c r="VYV2" s="109"/>
      <c r="VYW2" s="109"/>
      <c r="VYX2" s="109"/>
      <c r="VYY2" s="109"/>
      <c r="VYZ2" s="109"/>
      <c r="VZA2" s="109"/>
      <c r="VZB2" s="109"/>
      <c r="VZC2" s="109"/>
      <c r="VZD2" s="109"/>
      <c r="VZE2" s="109"/>
      <c r="VZF2" s="109"/>
      <c r="VZG2" s="109"/>
      <c r="VZH2" s="109"/>
      <c r="VZI2" s="109"/>
      <c r="VZJ2" s="109"/>
      <c r="VZK2" s="109"/>
      <c r="VZL2" s="109"/>
      <c r="VZM2" s="109"/>
      <c r="VZN2" s="109"/>
      <c r="VZO2" s="109"/>
      <c r="VZP2" s="109"/>
      <c r="VZQ2" s="109"/>
      <c r="VZR2" s="109"/>
      <c r="VZS2" s="109"/>
      <c r="VZT2" s="109"/>
      <c r="VZU2" s="109"/>
      <c r="VZV2" s="109"/>
      <c r="VZW2" s="109"/>
      <c r="VZX2" s="109"/>
      <c r="VZY2" s="109"/>
      <c r="VZZ2" s="109"/>
      <c r="WAA2" s="109"/>
      <c r="WAB2" s="109"/>
      <c r="WAC2" s="109"/>
      <c r="WAD2" s="109"/>
      <c r="WAE2" s="109"/>
      <c r="WAF2" s="109"/>
      <c r="WAG2" s="109"/>
      <c r="WAH2" s="109"/>
      <c r="WAI2" s="109"/>
      <c r="WAJ2" s="109"/>
      <c r="WAK2" s="109"/>
      <c r="WAL2" s="109"/>
      <c r="WAM2" s="109"/>
      <c r="WAN2" s="109"/>
      <c r="WAO2" s="109"/>
      <c r="WAP2" s="109"/>
      <c r="WAQ2" s="109"/>
      <c r="WAR2" s="109"/>
      <c r="WAS2" s="109"/>
      <c r="WAT2" s="109"/>
      <c r="WAU2" s="109"/>
      <c r="WAV2" s="109"/>
      <c r="WAW2" s="109"/>
      <c r="WAX2" s="109"/>
      <c r="WAY2" s="109"/>
      <c r="WAZ2" s="109"/>
      <c r="WBA2" s="109"/>
      <c r="WBB2" s="109"/>
      <c r="WBC2" s="109"/>
      <c r="WBD2" s="109"/>
      <c r="WBE2" s="109"/>
      <c r="WBF2" s="109"/>
      <c r="WBG2" s="109"/>
      <c r="WBH2" s="109"/>
      <c r="WBI2" s="109"/>
      <c r="WBJ2" s="109"/>
      <c r="WBK2" s="109"/>
      <c r="WBL2" s="109"/>
      <c r="WBM2" s="109"/>
      <c r="WBN2" s="109"/>
      <c r="WBO2" s="109"/>
      <c r="WBP2" s="109"/>
      <c r="WBQ2" s="109"/>
      <c r="WBR2" s="109"/>
      <c r="WBS2" s="109"/>
      <c r="WBT2" s="109"/>
      <c r="WBU2" s="109"/>
      <c r="WBV2" s="109"/>
      <c r="WBW2" s="109"/>
      <c r="WBX2" s="109"/>
      <c r="WBY2" s="109"/>
      <c r="WBZ2" s="109"/>
      <c r="WCA2" s="109"/>
      <c r="WCB2" s="109"/>
      <c r="WCC2" s="109"/>
      <c r="WCD2" s="109"/>
      <c r="WCE2" s="109"/>
      <c r="WCF2" s="109"/>
      <c r="WCG2" s="109"/>
      <c r="WCH2" s="109"/>
      <c r="WCI2" s="109"/>
      <c r="WCJ2" s="109"/>
      <c r="WCK2" s="109"/>
      <c r="WCL2" s="109"/>
      <c r="WCM2" s="109"/>
      <c r="WCN2" s="109"/>
      <c r="WCO2" s="109"/>
      <c r="WCP2" s="109"/>
      <c r="WCQ2" s="109"/>
      <c r="WCR2" s="109"/>
      <c r="WCS2" s="109"/>
      <c r="WCT2" s="109"/>
      <c r="WCU2" s="109"/>
      <c r="WCV2" s="109"/>
      <c r="WCW2" s="109"/>
      <c r="WCX2" s="109"/>
      <c r="WCY2" s="109"/>
      <c r="WCZ2" s="109"/>
      <c r="WDA2" s="109"/>
      <c r="WDB2" s="109"/>
      <c r="WDC2" s="109"/>
      <c r="WDD2" s="109"/>
      <c r="WDE2" s="109"/>
      <c r="WDF2" s="109"/>
      <c r="WDG2" s="109"/>
      <c r="WDH2" s="109"/>
      <c r="WDI2" s="109"/>
      <c r="WDJ2" s="109"/>
      <c r="WDK2" s="109"/>
      <c r="WDL2" s="109"/>
      <c r="WDM2" s="109"/>
      <c r="WDN2" s="109"/>
      <c r="WDO2" s="109"/>
      <c r="WDP2" s="109"/>
      <c r="WDQ2" s="109"/>
      <c r="WDR2" s="109"/>
      <c r="WDS2" s="109"/>
      <c r="WDT2" s="109"/>
      <c r="WDU2" s="109"/>
      <c r="WDV2" s="109"/>
      <c r="WDW2" s="109"/>
      <c r="WDX2" s="109"/>
      <c r="WDY2" s="109"/>
      <c r="WDZ2" s="109"/>
      <c r="WEA2" s="109"/>
      <c r="WEB2" s="109"/>
      <c r="WEC2" s="109"/>
      <c r="WED2" s="109"/>
      <c r="WEE2" s="109"/>
      <c r="WEF2" s="109"/>
      <c r="WEG2" s="109"/>
      <c r="WEH2" s="109"/>
      <c r="WEI2" s="109"/>
      <c r="WEJ2" s="109"/>
      <c r="WEK2" s="109"/>
      <c r="WEL2" s="109"/>
      <c r="WEM2" s="109"/>
      <c r="WEN2" s="109"/>
      <c r="WEO2" s="109"/>
      <c r="WEP2" s="109"/>
      <c r="WEQ2" s="109"/>
      <c r="WER2" s="109"/>
      <c r="WES2" s="109"/>
      <c r="WET2" s="109"/>
      <c r="WEU2" s="109"/>
      <c r="WEV2" s="109"/>
      <c r="WEW2" s="109"/>
      <c r="WEX2" s="109"/>
      <c r="WEY2" s="109"/>
      <c r="WEZ2" s="109"/>
      <c r="WFA2" s="109"/>
      <c r="WFB2" s="109"/>
      <c r="WFC2" s="109"/>
      <c r="WFD2" s="109"/>
      <c r="WFE2" s="109"/>
      <c r="WFF2" s="109"/>
      <c r="WFG2" s="109"/>
      <c r="WFH2" s="109"/>
      <c r="WFI2" s="109"/>
      <c r="WFJ2" s="109"/>
      <c r="WFK2" s="109"/>
      <c r="WFL2" s="109"/>
      <c r="WFM2" s="109"/>
      <c r="WFN2" s="109"/>
      <c r="WFO2" s="109"/>
      <c r="WFP2" s="109"/>
      <c r="WFQ2" s="109"/>
      <c r="WFR2" s="109"/>
      <c r="WFS2" s="109"/>
      <c r="WFT2" s="109"/>
      <c r="WFU2" s="109"/>
      <c r="WFV2" s="109"/>
      <c r="WFW2" s="109"/>
      <c r="WFX2" s="109"/>
      <c r="WFY2" s="109"/>
      <c r="WFZ2" s="109"/>
      <c r="WGA2" s="109"/>
      <c r="WGB2" s="109"/>
      <c r="WGC2" s="109"/>
      <c r="WGD2" s="109"/>
      <c r="WGE2" s="109"/>
      <c r="WGF2" s="109"/>
      <c r="WGG2" s="109"/>
      <c r="WGH2" s="109"/>
      <c r="WGI2" s="109"/>
      <c r="WGJ2" s="109"/>
      <c r="WGK2" s="109"/>
      <c r="WGL2" s="109"/>
      <c r="WGM2" s="109"/>
      <c r="WGN2" s="109"/>
      <c r="WGO2" s="109"/>
      <c r="WGP2" s="109"/>
      <c r="WGQ2" s="109"/>
      <c r="WGR2" s="109"/>
      <c r="WGS2" s="109"/>
      <c r="WGT2" s="109"/>
      <c r="WGU2" s="109"/>
      <c r="WGV2" s="109"/>
      <c r="WGW2" s="109"/>
      <c r="WGX2" s="109"/>
      <c r="WGY2" s="109"/>
      <c r="WGZ2" s="109"/>
      <c r="WHA2" s="109"/>
      <c r="WHB2" s="109"/>
      <c r="WHC2" s="109"/>
      <c r="WHD2" s="109"/>
      <c r="WHE2" s="109"/>
      <c r="WHF2" s="109"/>
      <c r="WHG2" s="109"/>
      <c r="WHH2" s="109"/>
      <c r="WHI2" s="109"/>
      <c r="WHJ2" s="109"/>
      <c r="WHK2" s="109"/>
      <c r="WHL2" s="109"/>
      <c r="WHM2" s="109"/>
      <c r="WHN2" s="109"/>
      <c r="WHO2" s="109"/>
      <c r="WHP2" s="109"/>
      <c r="WHQ2" s="109"/>
      <c r="WHR2" s="109"/>
      <c r="WHS2" s="109"/>
      <c r="WHT2" s="109"/>
      <c r="WHU2" s="109"/>
      <c r="WHV2" s="109"/>
      <c r="WHW2" s="109"/>
      <c r="WHX2" s="109"/>
      <c r="WHY2" s="109"/>
      <c r="WHZ2" s="109"/>
      <c r="WIA2" s="109"/>
      <c r="WIB2" s="109"/>
      <c r="WIC2" s="109"/>
      <c r="WID2" s="109"/>
      <c r="WIE2" s="109"/>
      <c r="WIF2" s="109"/>
      <c r="WIG2" s="109"/>
      <c r="WIH2" s="109"/>
      <c r="WII2" s="109"/>
      <c r="WIJ2" s="109"/>
      <c r="WIK2" s="109"/>
      <c r="WIL2" s="109"/>
      <c r="WIM2" s="109"/>
      <c r="WIN2" s="109"/>
      <c r="WIO2" s="109"/>
      <c r="WIP2" s="109"/>
      <c r="WIQ2" s="109"/>
      <c r="WIR2" s="109"/>
      <c r="WIS2" s="109"/>
      <c r="WIT2" s="109"/>
      <c r="WIU2" s="109"/>
      <c r="WIV2" s="109"/>
      <c r="WIW2" s="109"/>
      <c r="WIX2" s="109"/>
      <c r="WIY2" s="109"/>
      <c r="WIZ2" s="109"/>
      <c r="WJA2" s="109"/>
      <c r="WJB2" s="109"/>
      <c r="WJC2" s="109"/>
      <c r="WJD2" s="109"/>
      <c r="WJE2" s="109"/>
      <c r="WJF2" s="109"/>
      <c r="WJG2" s="109"/>
      <c r="WJH2" s="109"/>
      <c r="WJI2" s="109"/>
      <c r="WJJ2" s="109"/>
      <c r="WJK2" s="109"/>
      <c r="WJL2" s="109"/>
      <c r="WJM2" s="109"/>
      <c r="WJN2" s="109"/>
      <c r="WJO2" s="109"/>
      <c r="WJP2" s="109"/>
      <c r="WJQ2" s="109"/>
      <c r="WJR2" s="109"/>
      <c r="WJS2" s="109"/>
      <c r="WJT2" s="109"/>
      <c r="WJU2" s="109"/>
      <c r="WJV2" s="109"/>
      <c r="WJW2" s="109"/>
      <c r="WJX2" s="109"/>
      <c r="WJY2" s="109"/>
      <c r="WJZ2" s="109"/>
      <c r="WKA2" s="109"/>
      <c r="WKB2" s="109"/>
      <c r="WKC2" s="109"/>
      <c r="WKD2" s="109"/>
      <c r="WKE2" s="109"/>
      <c r="WKF2" s="109"/>
      <c r="WKG2" s="109"/>
      <c r="WKH2" s="109"/>
      <c r="WKI2" s="109"/>
      <c r="WKJ2" s="109"/>
      <c r="WKK2" s="109"/>
      <c r="WKL2" s="109"/>
      <c r="WKM2" s="109"/>
      <c r="WKN2" s="109"/>
      <c r="WKO2" s="109"/>
      <c r="WKP2" s="109"/>
      <c r="WKQ2" s="109"/>
      <c r="WKR2" s="109"/>
      <c r="WKS2" s="109"/>
      <c r="WKT2" s="109"/>
      <c r="WKU2" s="109"/>
      <c r="WKV2" s="109"/>
      <c r="WKW2" s="109"/>
      <c r="WKX2" s="109"/>
      <c r="WKY2" s="109"/>
      <c r="WKZ2" s="109"/>
      <c r="WLA2" s="109"/>
      <c r="WLB2" s="109"/>
      <c r="WLC2" s="109"/>
      <c r="WLD2" s="109"/>
      <c r="WLE2" s="109"/>
      <c r="WLF2" s="109"/>
      <c r="WLG2" s="109"/>
      <c r="WLH2" s="109"/>
      <c r="WLI2" s="109"/>
      <c r="WLJ2" s="109"/>
      <c r="WLK2" s="109"/>
      <c r="WLL2" s="109"/>
      <c r="WLM2" s="109"/>
      <c r="WLN2" s="109"/>
      <c r="WLO2" s="109"/>
      <c r="WLP2" s="109"/>
      <c r="WLQ2" s="109"/>
      <c r="WLR2" s="109"/>
      <c r="WLS2" s="109"/>
      <c r="WLT2" s="109"/>
      <c r="WLU2" s="109"/>
      <c r="WLV2" s="109"/>
      <c r="WLW2" s="109"/>
      <c r="WLX2" s="109"/>
      <c r="WLY2" s="109"/>
      <c r="WLZ2" s="109"/>
      <c r="WMA2" s="109"/>
      <c r="WMB2" s="109"/>
      <c r="WMC2" s="109"/>
      <c r="WMD2" s="109"/>
      <c r="WME2" s="109"/>
      <c r="WMF2" s="109"/>
      <c r="WMG2" s="109"/>
      <c r="WMH2" s="109"/>
      <c r="WMI2" s="109"/>
      <c r="WMJ2" s="109"/>
      <c r="WMK2" s="109"/>
      <c r="WML2" s="109"/>
      <c r="WMM2" s="109"/>
      <c r="WMN2" s="109"/>
      <c r="WMO2" s="109"/>
      <c r="WMP2" s="109"/>
      <c r="WMQ2" s="109"/>
      <c r="WMR2" s="109"/>
      <c r="WMS2" s="109"/>
      <c r="WMT2" s="109"/>
      <c r="WMU2" s="109"/>
      <c r="WMV2" s="109"/>
      <c r="WMW2" s="109"/>
      <c r="WMX2" s="109"/>
      <c r="WMY2" s="109"/>
      <c r="WMZ2" s="109"/>
      <c r="WNA2" s="109"/>
      <c r="WNB2" s="109"/>
      <c r="WNC2" s="109"/>
      <c r="WND2" s="109"/>
      <c r="WNE2" s="109"/>
      <c r="WNF2" s="109"/>
      <c r="WNG2" s="109"/>
      <c r="WNH2" s="109"/>
      <c r="WNI2" s="109"/>
      <c r="WNJ2" s="109"/>
      <c r="WNK2" s="109"/>
      <c r="WNL2" s="109"/>
      <c r="WNM2" s="109"/>
      <c r="WNN2" s="109"/>
      <c r="WNO2" s="109"/>
      <c r="WNP2" s="109"/>
      <c r="WNQ2" s="109"/>
      <c r="WNR2" s="109"/>
      <c r="WNS2" s="109"/>
      <c r="WNT2" s="109"/>
      <c r="WNU2" s="109"/>
      <c r="WNV2" s="109"/>
      <c r="WNW2" s="109"/>
      <c r="WNX2" s="109"/>
      <c r="WNY2" s="109"/>
      <c r="WNZ2" s="109"/>
      <c r="WOA2" s="109"/>
      <c r="WOB2" s="109"/>
      <c r="WOC2" s="109"/>
      <c r="WOD2" s="109"/>
      <c r="WOE2" s="109"/>
      <c r="WOF2" s="109"/>
      <c r="WOG2" s="109"/>
      <c r="WOH2" s="109"/>
      <c r="WOI2" s="109"/>
      <c r="WOJ2" s="109"/>
      <c r="WOK2" s="109"/>
      <c r="WOL2" s="109"/>
      <c r="WOM2" s="109"/>
      <c r="WON2" s="109"/>
      <c r="WOO2" s="109"/>
      <c r="WOP2" s="109"/>
      <c r="WOQ2" s="109"/>
      <c r="WOR2" s="109"/>
      <c r="WOS2" s="109"/>
      <c r="WOT2" s="109"/>
      <c r="WOU2" s="109"/>
      <c r="WOV2" s="109"/>
      <c r="WOW2" s="109"/>
      <c r="WOX2" s="109"/>
      <c r="WOY2" s="109"/>
      <c r="WOZ2" s="109"/>
      <c r="WPA2" s="109"/>
      <c r="WPB2" s="109"/>
      <c r="WPC2" s="109"/>
      <c r="WPD2" s="109"/>
      <c r="WPE2" s="109"/>
      <c r="WPF2" s="109"/>
      <c r="WPG2" s="109"/>
      <c r="WPH2" s="109"/>
      <c r="WPI2" s="109"/>
      <c r="WPJ2" s="109"/>
      <c r="WPK2" s="109"/>
      <c r="WPL2" s="109"/>
      <c r="WPM2" s="109"/>
      <c r="WPN2" s="109"/>
      <c r="WPO2" s="109"/>
      <c r="WPP2" s="109"/>
      <c r="WPQ2" s="109"/>
      <c r="WPR2" s="109"/>
      <c r="WPS2" s="109"/>
      <c r="WPT2" s="109"/>
      <c r="WPU2" s="109"/>
      <c r="WPV2" s="109"/>
      <c r="WPW2" s="109"/>
      <c r="WPX2" s="109"/>
      <c r="WPY2" s="109"/>
      <c r="WPZ2" s="109"/>
      <c r="WQA2" s="109"/>
      <c r="WQB2" s="109"/>
      <c r="WQC2" s="109"/>
      <c r="WQD2" s="109"/>
      <c r="WQE2" s="109"/>
      <c r="WQF2" s="109"/>
      <c r="WQG2" s="109"/>
      <c r="WQH2" s="109"/>
      <c r="WQI2" s="109"/>
      <c r="WQJ2" s="109"/>
      <c r="WQK2" s="109"/>
      <c r="WQL2" s="109"/>
      <c r="WQM2" s="109"/>
      <c r="WQN2" s="109"/>
      <c r="WQO2" s="109"/>
      <c r="WQP2" s="109"/>
      <c r="WQQ2" s="109"/>
      <c r="WQR2" s="109"/>
      <c r="WQS2" s="109"/>
      <c r="WQT2" s="109"/>
      <c r="WQU2" s="109"/>
      <c r="WQV2" s="109"/>
      <c r="WQW2" s="109"/>
      <c r="WQX2" s="109"/>
      <c r="WQY2" s="109"/>
      <c r="WQZ2" s="109"/>
      <c r="WRA2" s="109"/>
      <c r="WRB2" s="109"/>
      <c r="WRC2" s="109"/>
      <c r="WRD2" s="109"/>
      <c r="WRE2" s="109"/>
      <c r="WRF2" s="109"/>
      <c r="WRG2" s="109"/>
      <c r="WRH2" s="109"/>
      <c r="WRI2" s="109"/>
      <c r="WRJ2" s="109"/>
      <c r="WRK2" s="109"/>
      <c r="WRL2" s="109"/>
      <c r="WRM2" s="109"/>
      <c r="WRN2" s="109"/>
      <c r="WRO2" s="109"/>
      <c r="WRP2" s="109"/>
      <c r="WRQ2" s="109"/>
      <c r="WRR2" s="109"/>
      <c r="WRS2" s="109"/>
      <c r="WRT2" s="109"/>
      <c r="WRU2" s="109"/>
      <c r="WRV2" s="109"/>
      <c r="WRW2" s="109"/>
      <c r="WRX2" s="109"/>
      <c r="WRY2" s="109"/>
      <c r="WRZ2" s="109"/>
      <c r="WSA2" s="109"/>
      <c r="WSB2" s="109"/>
      <c r="WSC2" s="109"/>
      <c r="WSD2" s="109"/>
      <c r="WSE2" s="109"/>
      <c r="WSF2" s="109"/>
      <c r="WSG2" s="109"/>
      <c r="WSH2" s="109"/>
      <c r="WSI2" s="109"/>
      <c r="WSJ2" s="109"/>
      <c r="WSK2" s="109"/>
      <c r="WSL2" s="109"/>
      <c r="WSM2" s="109"/>
      <c r="WSN2" s="109"/>
      <c r="WSO2" s="109"/>
      <c r="WSP2" s="109"/>
      <c r="WSQ2" s="109"/>
      <c r="WSR2" s="109"/>
      <c r="WSS2" s="109"/>
      <c r="WST2" s="109"/>
      <c r="WSU2" s="109"/>
      <c r="WSV2" s="109"/>
      <c r="WSW2" s="109"/>
      <c r="WSX2" s="109"/>
      <c r="WSY2" s="109"/>
      <c r="WSZ2" s="109"/>
      <c r="WTA2" s="109"/>
      <c r="WTB2" s="109"/>
      <c r="WTC2" s="109"/>
      <c r="WTD2" s="109"/>
      <c r="WTE2" s="109"/>
      <c r="WTF2" s="109"/>
      <c r="WTG2" s="109"/>
      <c r="WTH2" s="109"/>
      <c r="WTI2" s="109"/>
      <c r="WTJ2" s="109"/>
      <c r="WTK2" s="109"/>
      <c r="WTL2" s="109"/>
      <c r="WTM2" s="109"/>
      <c r="WTN2" s="109"/>
      <c r="WTO2" s="109"/>
      <c r="WTP2" s="109"/>
      <c r="WTQ2" s="109"/>
      <c r="WTR2" s="109"/>
      <c r="WTS2" s="109"/>
      <c r="WTT2" s="109"/>
      <c r="WTU2" s="109"/>
      <c r="WTV2" s="109"/>
      <c r="WTW2" s="109"/>
      <c r="WTX2" s="109"/>
      <c r="WTY2" s="109"/>
      <c r="WTZ2" s="109"/>
      <c r="WUA2" s="109"/>
      <c r="WUB2" s="109"/>
      <c r="WUC2" s="109"/>
      <c r="WUD2" s="109"/>
      <c r="WUE2" s="109"/>
      <c r="WUF2" s="109"/>
      <c r="WUG2" s="109"/>
      <c r="WUH2" s="109"/>
      <c r="WUI2" s="109"/>
      <c r="WUJ2" s="109"/>
    </row>
    <row r="3" spans="1:16104" x14ac:dyDescent="0.3">
      <c r="A3" s="750" t="str">
        <f>'Table of Contents'!A3</f>
        <v>Per Appendix A to Attachment F of the ISO New England Inc. Open Access Transmission Tariff</v>
      </c>
      <c r="B3" s="750"/>
      <c r="C3" s="750"/>
      <c r="D3" s="750"/>
      <c r="E3" s="750"/>
      <c r="F3" s="750"/>
      <c r="G3" s="750"/>
      <c r="H3" s="750"/>
    </row>
    <row r="4" spans="1:16104" x14ac:dyDescent="0.3">
      <c r="A4" s="750" t="s">
        <v>1038</v>
      </c>
      <c r="B4" s="750"/>
      <c r="C4" s="750"/>
      <c r="D4" s="750"/>
      <c r="E4" s="750"/>
      <c r="F4" s="750"/>
      <c r="G4" s="750"/>
      <c r="H4" s="750"/>
    </row>
    <row r="5" spans="1:16104" x14ac:dyDescent="0.3">
      <c r="A5" s="750" t="s">
        <v>1010</v>
      </c>
      <c r="B5" s="750"/>
      <c r="C5" s="750"/>
      <c r="D5" s="750"/>
      <c r="E5" s="750"/>
      <c r="F5" s="750"/>
      <c r="G5" s="750"/>
      <c r="H5" s="750"/>
      <c r="I5" s="364"/>
    </row>
    <row r="6" spans="1:16104" x14ac:dyDescent="0.3">
      <c r="A6" s="750" t="str">
        <f>'WS 9 PBOPs'!A6</f>
        <v>For Costs in 2023</v>
      </c>
      <c r="B6" s="750"/>
      <c r="C6" s="750"/>
      <c r="D6" s="750"/>
      <c r="E6" s="750"/>
      <c r="F6" s="750"/>
      <c r="G6" s="750"/>
      <c r="H6" s="750"/>
      <c r="I6" s="363"/>
    </row>
    <row r="7" spans="1:16104" x14ac:dyDescent="0.3">
      <c r="F7" s="505"/>
    </row>
    <row r="8" spans="1:16104" x14ac:dyDescent="0.3">
      <c r="B8" s="59" t="s">
        <v>115</v>
      </c>
      <c r="C8" s="2"/>
      <c r="F8" s="8" t="s">
        <v>12</v>
      </c>
      <c r="G8" s="8"/>
      <c r="H8" s="8" t="s">
        <v>16</v>
      </c>
    </row>
    <row r="9" spans="1:16104" x14ac:dyDescent="0.3">
      <c r="A9" s="25" t="s">
        <v>45</v>
      </c>
      <c r="F9" s="11"/>
      <c r="G9" s="11"/>
    </row>
    <row r="10" spans="1:16104" x14ac:dyDescent="0.3">
      <c r="A10" s="41" t="s">
        <v>46</v>
      </c>
      <c r="B10" s="41" t="s">
        <v>25</v>
      </c>
      <c r="C10" s="25"/>
      <c r="D10" s="8"/>
      <c r="E10" s="8"/>
      <c r="F10" s="41" t="s">
        <v>40</v>
      </c>
      <c r="G10" s="416"/>
      <c r="H10" s="507" t="s">
        <v>1</v>
      </c>
    </row>
    <row r="11" spans="1:16104" x14ac:dyDescent="0.3">
      <c r="A11" s="8">
        <v>1</v>
      </c>
      <c r="B11" s="61" t="s">
        <v>1526</v>
      </c>
      <c r="C11" s="524"/>
      <c r="F11" s="171">
        <f>'ATT VP-2'!L69</f>
        <v>-83318269.589082137</v>
      </c>
      <c r="G11" s="508" t="s">
        <v>59</v>
      </c>
      <c r="H11" s="509" t="s">
        <v>1525</v>
      </c>
    </row>
    <row r="12" spans="1:16104" x14ac:dyDescent="0.3">
      <c r="A12" s="8">
        <f>A11+1</f>
        <v>2</v>
      </c>
      <c r="B12" s="11" t="s">
        <v>1033</v>
      </c>
      <c r="F12" s="386">
        <f>$F$33</f>
        <v>-125689</v>
      </c>
      <c r="G12" s="11"/>
      <c r="H12" s="505" t="s">
        <v>1011</v>
      </c>
    </row>
    <row r="13" spans="1:16104" x14ac:dyDescent="0.3">
      <c r="A13" s="8">
        <f t="shared" ref="A13:A14" si="0">A12+1</f>
        <v>3</v>
      </c>
      <c r="B13" s="11" t="s">
        <v>1032</v>
      </c>
      <c r="F13" s="510">
        <f>F11+F12</f>
        <v>-83443958.589082137</v>
      </c>
      <c r="G13" s="11"/>
      <c r="H13" s="505"/>
    </row>
    <row r="14" spans="1:16104" x14ac:dyDescent="0.3">
      <c r="A14" s="8">
        <f t="shared" si="0"/>
        <v>4</v>
      </c>
      <c r="B14" s="11" t="s">
        <v>632</v>
      </c>
      <c r="F14" s="714">
        <v>1</v>
      </c>
      <c r="G14" s="11" t="s">
        <v>60</v>
      </c>
      <c r="H14" s="505" t="s">
        <v>587</v>
      </c>
    </row>
    <row r="15" spans="1:16104" x14ac:dyDescent="0.3">
      <c r="A15" s="8">
        <f>A14+1</f>
        <v>5</v>
      </c>
      <c r="B15" s="11" t="s">
        <v>1034</v>
      </c>
      <c r="F15" s="511">
        <f>F13*F14</f>
        <v>-83443958.589082137</v>
      </c>
      <c r="G15" s="386"/>
      <c r="H15" s="505"/>
    </row>
    <row r="16" spans="1:16104" x14ac:dyDescent="0.3">
      <c r="A16" s="8"/>
      <c r="F16" s="11"/>
      <c r="G16" s="11"/>
      <c r="H16" s="505"/>
    </row>
    <row r="17" spans="1:12" x14ac:dyDescent="0.3">
      <c r="F17" s="11"/>
      <c r="G17" s="11"/>
    </row>
    <row r="18" spans="1:12" x14ac:dyDescent="0.3">
      <c r="F18" s="11"/>
      <c r="G18" s="11"/>
    </row>
    <row r="19" spans="1:12" x14ac:dyDescent="0.3">
      <c r="A19" s="8"/>
      <c r="B19" s="8" t="s">
        <v>22</v>
      </c>
      <c r="C19" s="8" t="s">
        <v>17</v>
      </c>
      <c r="D19" s="8" t="s">
        <v>21</v>
      </c>
      <c r="E19" s="8" t="s">
        <v>1031</v>
      </c>
      <c r="F19" s="116" t="s">
        <v>1012</v>
      </c>
      <c r="G19" s="512"/>
    </row>
    <row r="20" spans="1:12" ht="33.75" customHeight="1" x14ac:dyDescent="0.3">
      <c r="A20" s="8"/>
      <c r="B20" s="41" t="s">
        <v>277</v>
      </c>
      <c r="C20" s="86" t="s">
        <v>1013</v>
      </c>
      <c r="D20" s="41" t="s">
        <v>1014</v>
      </c>
      <c r="E20" s="86" t="s">
        <v>1015</v>
      </c>
      <c r="F20" s="513" t="s">
        <v>1030</v>
      </c>
      <c r="G20" s="514"/>
      <c r="I20" s="744"/>
      <c r="J20" s="744"/>
      <c r="K20" s="744"/>
      <c r="L20" s="744"/>
    </row>
    <row r="21" spans="1:12" x14ac:dyDescent="0.3">
      <c r="A21" s="8">
        <f>A15+1</f>
        <v>6</v>
      </c>
      <c r="B21" s="8" t="s">
        <v>1018</v>
      </c>
      <c r="C21" s="515">
        <f>('ATT VP-2'!L26-'ATT VP-2'!L69)/12</f>
        <v>-22610.435330203425</v>
      </c>
      <c r="D21" s="8">
        <v>335</v>
      </c>
      <c r="E21" s="178">
        <f>ROUND(+D21/D$35,6)</f>
        <v>0.91780799999999996</v>
      </c>
      <c r="F21" s="170">
        <f>ROUND(+C21*E21,0)</f>
        <v>-20752</v>
      </c>
      <c r="G21" s="209"/>
      <c r="H21" s="506" t="s">
        <v>370</v>
      </c>
      <c r="I21" s="745"/>
      <c r="J21" s="746"/>
      <c r="K21" s="135"/>
      <c r="L21" s="209"/>
    </row>
    <row r="22" spans="1:12" x14ac:dyDescent="0.3">
      <c r="A22" s="8">
        <f t="shared" ref="A22:A33" si="1">A21+1</f>
        <v>7</v>
      </c>
      <c r="B22" s="8" t="s">
        <v>1019</v>
      </c>
      <c r="C22" s="515">
        <f>C21</f>
        <v>-22610.435330203425</v>
      </c>
      <c r="D22" s="8">
        <v>307</v>
      </c>
      <c r="E22" s="178">
        <f t="shared" ref="E22:E32" si="2">ROUND(+D22/D$35,6)</f>
        <v>0.84109599999999995</v>
      </c>
      <c r="F22" s="170">
        <f t="shared" ref="F22:F32" si="3">ROUND(+C22*E22,0)</f>
        <v>-19018</v>
      </c>
      <c r="G22" s="82"/>
      <c r="H22" s="506" t="s">
        <v>370</v>
      </c>
      <c r="I22" s="745"/>
      <c r="J22" s="746"/>
      <c r="K22" s="135"/>
      <c r="L22" s="209"/>
    </row>
    <row r="23" spans="1:12" x14ac:dyDescent="0.3">
      <c r="A23" s="8">
        <f t="shared" si="1"/>
        <v>8</v>
      </c>
      <c r="B23" s="8" t="s">
        <v>1020</v>
      </c>
      <c r="C23" s="515">
        <f t="shared" ref="C23:C32" si="4">C22</f>
        <v>-22610.435330203425</v>
      </c>
      <c r="D23" s="8">
        <v>276</v>
      </c>
      <c r="E23" s="178">
        <f t="shared" si="2"/>
        <v>0.75616399999999995</v>
      </c>
      <c r="F23" s="170">
        <f t="shared" si="3"/>
        <v>-17097</v>
      </c>
      <c r="G23" s="82"/>
      <c r="H23" s="506" t="s">
        <v>370</v>
      </c>
      <c r="I23" s="745"/>
      <c r="J23" s="746"/>
      <c r="K23" s="135"/>
      <c r="L23" s="209"/>
    </row>
    <row r="24" spans="1:12" x14ac:dyDescent="0.3">
      <c r="A24" s="8">
        <f t="shared" si="1"/>
        <v>9</v>
      </c>
      <c r="B24" s="8" t="s">
        <v>1021</v>
      </c>
      <c r="C24" s="515">
        <f t="shared" si="4"/>
        <v>-22610.435330203425</v>
      </c>
      <c r="D24" s="8">
        <v>246</v>
      </c>
      <c r="E24" s="178">
        <f t="shared" si="2"/>
        <v>0.67397300000000004</v>
      </c>
      <c r="F24" s="170">
        <f t="shared" si="3"/>
        <v>-15239</v>
      </c>
      <c r="G24" s="82"/>
      <c r="H24" s="506" t="s">
        <v>370</v>
      </c>
      <c r="I24" s="745"/>
      <c r="J24" s="746"/>
      <c r="K24" s="135"/>
      <c r="L24" s="209"/>
    </row>
    <row r="25" spans="1:12" x14ac:dyDescent="0.3">
      <c r="A25" s="8">
        <f t="shared" si="1"/>
        <v>10</v>
      </c>
      <c r="B25" s="8" t="s">
        <v>1022</v>
      </c>
      <c r="C25" s="515">
        <f t="shared" si="4"/>
        <v>-22610.435330203425</v>
      </c>
      <c r="D25" s="8">
        <v>215</v>
      </c>
      <c r="E25" s="178">
        <f t="shared" si="2"/>
        <v>0.58904100000000004</v>
      </c>
      <c r="F25" s="170">
        <f t="shared" si="3"/>
        <v>-13318</v>
      </c>
      <c r="G25" s="82"/>
      <c r="H25" s="506" t="s">
        <v>370</v>
      </c>
      <c r="I25" s="745"/>
      <c r="J25" s="746"/>
      <c r="K25" s="135"/>
      <c r="L25" s="209"/>
    </row>
    <row r="26" spans="1:12" x14ac:dyDescent="0.3">
      <c r="A26" s="8">
        <f t="shared" si="1"/>
        <v>11</v>
      </c>
      <c r="B26" s="8" t="s">
        <v>1023</v>
      </c>
      <c r="C26" s="515">
        <f t="shared" si="4"/>
        <v>-22610.435330203425</v>
      </c>
      <c r="D26" s="8">
        <v>185</v>
      </c>
      <c r="E26" s="178">
        <f t="shared" si="2"/>
        <v>0.50684899999999999</v>
      </c>
      <c r="F26" s="170">
        <f t="shared" si="3"/>
        <v>-11460</v>
      </c>
      <c r="G26" s="82"/>
      <c r="H26" s="506" t="s">
        <v>370</v>
      </c>
      <c r="I26" s="745"/>
      <c r="J26" s="746"/>
      <c r="K26" s="135"/>
      <c r="L26" s="209"/>
    </row>
    <row r="27" spans="1:12" x14ac:dyDescent="0.3">
      <c r="A27" s="8">
        <f t="shared" si="1"/>
        <v>12</v>
      </c>
      <c r="B27" s="8" t="s">
        <v>1024</v>
      </c>
      <c r="C27" s="515">
        <f t="shared" si="4"/>
        <v>-22610.435330203425</v>
      </c>
      <c r="D27" s="8">
        <v>154</v>
      </c>
      <c r="E27" s="178">
        <f t="shared" si="2"/>
        <v>0.42191800000000002</v>
      </c>
      <c r="F27" s="170">
        <f t="shared" si="3"/>
        <v>-9540</v>
      </c>
      <c r="G27" s="82"/>
      <c r="H27" s="506" t="s">
        <v>370</v>
      </c>
      <c r="I27" s="745"/>
      <c r="J27" s="746"/>
      <c r="K27" s="135"/>
      <c r="L27" s="209"/>
    </row>
    <row r="28" spans="1:12" x14ac:dyDescent="0.3">
      <c r="A28" s="8">
        <f t="shared" si="1"/>
        <v>13</v>
      </c>
      <c r="B28" s="8" t="s">
        <v>1025</v>
      </c>
      <c r="C28" s="515">
        <f t="shared" si="4"/>
        <v>-22610.435330203425</v>
      </c>
      <c r="D28" s="8">
        <v>123</v>
      </c>
      <c r="E28" s="178">
        <f t="shared" si="2"/>
        <v>0.33698600000000001</v>
      </c>
      <c r="F28" s="170">
        <f t="shared" si="3"/>
        <v>-7619</v>
      </c>
      <c r="G28" s="82"/>
      <c r="H28" s="506" t="s">
        <v>370</v>
      </c>
      <c r="I28" s="745"/>
      <c r="J28" s="746"/>
      <c r="K28" s="135"/>
      <c r="L28" s="209"/>
    </row>
    <row r="29" spans="1:12" x14ac:dyDescent="0.3">
      <c r="A29" s="8">
        <f t="shared" si="1"/>
        <v>14</v>
      </c>
      <c r="B29" s="8" t="s">
        <v>1026</v>
      </c>
      <c r="C29" s="515">
        <f t="shared" si="4"/>
        <v>-22610.435330203425</v>
      </c>
      <c r="D29" s="8">
        <v>93</v>
      </c>
      <c r="E29" s="178">
        <f t="shared" si="2"/>
        <v>0.25479499999999999</v>
      </c>
      <c r="F29" s="170">
        <f t="shared" si="3"/>
        <v>-5761</v>
      </c>
      <c r="G29" s="82"/>
      <c r="H29" s="506" t="s">
        <v>370</v>
      </c>
      <c r="I29" s="745"/>
      <c r="J29" s="746"/>
      <c r="K29" s="135"/>
      <c r="L29" s="209"/>
    </row>
    <row r="30" spans="1:12" x14ac:dyDescent="0.3">
      <c r="A30" s="8">
        <f t="shared" si="1"/>
        <v>15</v>
      </c>
      <c r="B30" s="8" t="s">
        <v>1027</v>
      </c>
      <c r="C30" s="515">
        <f t="shared" si="4"/>
        <v>-22610.435330203425</v>
      </c>
      <c r="D30" s="8">
        <v>62</v>
      </c>
      <c r="E30" s="178">
        <f t="shared" si="2"/>
        <v>0.16986299999999999</v>
      </c>
      <c r="F30" s="170">
        <f t="shared" si="3"/>
        <v>-3841</v>
      </c>
      <c r="G30" s="82"/>
      <c r="H30" s="506" t="s">
        <v>370</v>
      </c>
      <c r="I30" s="745"/>
      <c r="J30" s="746"/>
      <c r="K30" s="135"/>
      <c r="L30" s="209"/>
    </row>
    <row r="31" spans="1:12" x14ac:dyDescent="0.3">
      <c r="A31" s="8">
        <f t="shared" si="1"/>
        <v>16</v>
      </c>
      <c r="B31" s="8" t="s">
        <v>1028</v>
      </c>
      <c r="C31" s="515">
        <f t="shared" si="4"/>
        <v>-22610.435330203425</v>
      </c>
      <c r="D31" s="8">
        <v>32</v>
      </c>
      <c r="E31" s="178">
        <f t="shared" si="2"/>
        <v>8.7670999999999999E-2</v>
      </c>
      <c r="F31" s="170">
        <f t="shared" si="3"/>
        <v>-1982</v>
      </c>
      <c r="G31" s="82"/>
      <c r="H31" s="506" t="s">
        <v>370</v>
      </c>
      <c r="I31" s="745"/>
      <c r="J31" s="746"/>
      <c r="K31" s="135"/>
      <c r="L31" s="209"/>
    </row>
    <row r="32" spans="1:12" x14ac:dyDescent="0.3">
      <c r="A32" s="8">
        <f t="shared" si="1"/>
        <v>17</v>
      </c>
      <c r="B32" s="391" t="s">
        <v>1029</v>
      </c>
      <c r="C32" s="516">
        <f t="shared" si="4"/>
        <v>-22610.435330203425</v>
      </c>
      <c r="D32" s="391">
        <v>1</v>
      </c>
      <c r="E32" s="517">
        <f t="shared" si="2"/>
        <v>2.7399999999999998E-3</v>
      </c>
      <c r="F32" s="170">
        <f t="shared" si="3"/>
        <v>-62</v>
      </c>
      <c r="G32" s="82"/>
      <c r="H32" s="506" t="s">
        <v>370</v>
      </c>
      <c r="I32" s="745"/>
      <c r="J32" s="746"/>
      <c r="K32" s="135"/>
      <c r="L32" s="209"/>
    </row>
    <row r="33" spans="1:20" ht="13.5" thickBot="1" x14ac:dyDescent="0.35">
      <c r="A33" s="8">
        <f t="shared" si="1"/>
        <v>18</v>
      </c>
      <c r="B33" s="11" t="s">
        <v>1035</v>
      </c>
      <c r="E33" s="134"/>
      <c r="F33" s="186">
        <f>SUM(F21:F32)</f>
        <v>-125689</v>
      </c>
      <c r="G33" s="209"/>
      <c r="I33" s="744"/>
      <c r="J33" s="744"/>
      <c r="K33" s="747"/>
      <c r="L33" s="209"/>
    </row>
    <row r="34" spans="1:20" ht="13.5" thickTop="1" x14ac:dyDescent="0.3">
      <c r="F34" s="505"/>
      <c r="I34" s="744"/>
      <c r="J34" s="744"/>
      <c r="K34" s="744"/>
      <c r="L34" s="744"/>
    </row>
    <row r="35" spans="1:20" x14ac:dyDescent="0.3">
      <c r="A35" s="8">
        <f>A33+1</f>
        <v>19</v>
      </c>
      <c r="B35" s="11" t="s">
        <v>1016</v>
      </c>
      <c r="D35" s="199">
        <v>365</v>
      </c>
      <c r="F35" s="505"/>
      <c r="I35" s="744"/>
      <c r="J35" s="744"/>
      <c r="K35" s="744"/>
      <c r="L35" s="744"/>
    </row>
    <row r="36" spans="1:20" x14ac:dyDescent="0.3">
      <c r="A36" s="8"/>
      <c r="D36" s="8"/>
      <c r="F36" s="505"/>
    </row>
    <row r="37" spans="1:20" s="95" customFormat="1" x14ac:dyDescent="0.3">
      <c r="A37" s="100"/>
      <c r="E37" s="100"/>
      <c r="F37" s="244"/>
      <c r="G37" s="203"/>
      <c r="I37" s="203"/>
      <c r="J37" s="103"/>
      <c r="K37" s="100"/>
      <c r="M37" s="100"/>
      <c r="N37" s="103"/>
      <c r="O37" s="204"/>
      <c r="T37" s="205"/>
    </row>
    <row r="38" spans="1:20" x14ac:dyDescent="0.3">
      <c r="A38" s="145" t="s">
        <v>248</v>
      </c>
      <c r="D38" s="8"/>
      <c r="F38" s="505"/>
    </row>
    <row r="39" spans="1:20" x14ac:dyDescent="0.3">
      <c r="A39" s="100" t="s">
        <v>56</v>
      </c>
      <c r="B39" s="1" t="s">
        <v>317</v>
      </c>
      <c r="C39" s="1"/>
      <c r="D39" s="8"/>
      <c r="F39" s="505"/>
    </row>
    <row r="40" spans="1:20" ht="12.75" customHeight="1" x14ac:dyDescent="0.3">
      <c r="A40" s="108" t="s">
        <v>57</v>
      </c>
      <c r="B40" s="138" t="s">
        <v>1017</v>
      </c>
      <c r="C40" s="138"/>
      <c r="D40" s="138"/>
      <c r="E40" s="138"/>
      <c r="F40" s="138"/>
      <c r="G40" s="138"/>
      <c r="H40" s="138"/>
    </row>
    <row r="41" spans="1:20" x14ac:dyDescent="0.3">
      <c r="A41" s="8" t="s">
        <v>59</v>
      </c>
      <c r="B41" s="138" t="s">
        <v>1036</v>
      </c>
    </row>
    <row r="42" spans="1:20" x14ac:dyDescent="0.3">
      <c r="A42" s="8" t="s">
        <v>60</v>
      </c>
      <c r="B42" s="11" t="s">
        <v>1046</v>
      </c>
    </row>
    <row r="43" spans="1:20" x14ac:dyDescent="0.3">
      <c r="A43" s="416"/>
      <c r="B43" s="524"/>
    </row>
    <row r="74" spans="1:11" s="120" customFormat="1" x14ac:dyDescent="0.3">
      <c r="A74" s="11"/>
      <c r="B74" s="11"/>
      <c r="C74" s="11"/>
      <c r="D74" s="11"/>
      <c r="E74" s="11"/>
      <c r="G74" s="506"/>
      <c r="H74" s="11"/>
      <c r="I74" s="11"/>
      <c r="J74" s="11"/>
      <c r="K74" s="11"/>
    </row>
    <row r="75" spans="1:11" s="120" customFormat="1" x14ac:dyDescent="0.3">
      <c r="A75" s="11"/>
      <c r="B75" s="11"/>
      <c r="C75" s="11"/>
      <c r="D75" s="11"/>
      <c r="E75" s="11"/>
      <c r="G75" s="506"/>
      <c r="H75" s="11"/>
      <c r="I75" s="11"/>
      <c r="J75" s="11"/>
      <c r="K75" s="11"/>
    </row>
    <row r="76" spans="1:11" s="120" customFormat="1" x14ac:dyDescent="0.3">
      <c r="A76" s="11"/>
      <c r="B76" s="11"/>
      <c r="C76" s="11"/>
      <c r="D76" s="11"/>
      <c r="E76" s="11"/>
      <c r="G76" s="506"/>
      <c r="H76" s="11"/>
      <c r="I76" s="11"/>
      <c r="J76" s="11"/>
      <c r="K76" s="11"/>
    </row>
    <row r="77" spans="1:11" s="120" customFormat="1" x14ac:dyDescent="0.3">
      <c r="A77" s="11"/>
      <c r="B77" s="11"/>
      <c r="C77" s="11"/>
      <c r="D77" s="11"/>
      <c r="E77" s="11"/>
      <c r="G77" s="506"/>
      <c r="H77" s="11"/>
      <c r="I77" s="11"/>
      <c r="J77" s="11"/>
      <c r="K77" s="11"/>
    </row>
    <row r="78" spans="1:11" s="120" customFormat="1" x14ac:dyDescent="0.3">
      <c r="A78" s="11"/>
      <c r="B78" s="11"/>
      <c r="C78" s="11"/>
      <c r="D78" s="11"/>
      <c r="E78" s="11"/>
      <c r="G78" s="506"/>
      <c r="H78" s="11"/>
      <c r="I78" s="11"/>
      <c r="J78" s="11"/>
      <c r="K78" s="11"/>
    </row>
    <row r="79" spans="1:11" s="120" customFormat="1" x14ac:dyDescent="0.3">
      <c r="A79" s="11"/>
      <c r="B79" s="11"/>
      <c r="C79" s="11"/>
      <c r="D79" s="11"/>
      <c r="E79" s="11"/>
      <c r="G79" s="506"/>
      <c r="H79" s="11"/>
      <c r="I79" s="11"/>
      <c r="J79" s="11"/>
      <c r="K79" s="11"/>
    </row>
    <row r="80" spans="1:11" s="120" customFormat="1" x14ac:dyDescent="0.3">
      <c r="A80" s="11"/>
      <c r="B80" s="11"/>
      <c r="C80" s="11"/>
      <c r="D80" s="11"/>
      <c r="E80" s="11"/>
      <c r="G80" s="506"/>
      <c r="H80" s="11"/>
      <c r="I80" s="11"/>
      <c r="J80" s="11"/>
      <c r="K80" s="11"/>
    </row>
    <row r="81" spans="1:11" s="120" customFormat="1" x14ac:dyDescent="0.3">
      <c r="A81" s="11"/>
      <c r="B81" s="11"/>
      <c r="C81" s="11"/>
      <c r="D81" s="11"/>
      <c r="E81" s="11"/>
      <c r="G81" s="506"/>
      <c r="H81" s="11"/>
      <c r="I81" s="11"/>
      <c r="J81" s="11"/>
      <c r="K81" s="11"/>
    </row>
    <row r="82" spans="1:11" s="120" customFormat="1" x14ac:dyDescent="0.3">
      <c r="A82" s="11"/>
      <c r="B82" s="11"/>
      <c r="C82" s="11"/>
      <c r="D82" s="11"/>
      <c r="E82" s="11"/>
      <c r="G82" s="506"/>
      <c r="H82" s="11"/>
      <c r="I82" s="11"/>
      <c r="J82" s="11"/>
      <c r="K82" s="11"/>
    </row>
    <row r="83" spans="1:11" s="120" customFormat="1" x14ac:dyDescent="0.3">
      <c r="A83" s="11"/>
      <c r="B83" s="11"/>
      <c r="C83" s="11"/>
      <c r="D83" s="11"/>
      <c r="E83" s="11"/>
      <c r="G83" s="506"/>
      <c r="H83" s="11"/>
      <c r="I83" s="11"/>
      <c r="J83" s="11"/>
      <c r="K83" s="11"/>
    </row>
    <row r="84" spans="1:11" s="120" customFormat="1" x14ac:dyDescent="0.3">
      <c r="A84" s="11"/>
      <c r="B84" s="11"/>
      <c r="C84" s="11"/>
      <c r="D84" s="11"/>
      <c r="E84" s="11"/>
      <c r="G84" s="506"/>
      <c r="H84" s="11"/>
      <c r="I84" s="11"/>
      <c r="J84" s="11"/>
      <c r="K84" s="11"/>
    </row>
    <row r="85" spans="1:11" s="120" customFormat="1" x14ac:dyDescent="0.3">
      <c r="A85" s="11"/>
      <c r="B85" s="11"/>
      <c r="C85" s="11"/>
      <c r="D85" s="11"/>
      <c r="E85" s="11"/>
      <c r="G85" s="506"/>
      <c r="H85" s="11"/>
      <c r="I85" s="11"/>
      <c r="J85" s="11"/>
      <c r="K85" s="11"/>
    </row>
    <row r="86" spans="1:11" s="120" customFormat="1" x14ac:dyDescent="0.3">
      <c r="A86" s="11"/>
      <c r="B86" s="11"/>
      <c r="C86" s="11"/>
      <c r="D86" s="11"/>
      <c r="E86" s="11"/>
      <c r="G86" s="506"/>
      <c r="H86" s="11"/>
      <c r="I86" s="11"/>
      <c r="J86" s="11"/>
      <c r="K86" s="11"/>
    </row>
    <row r="87" spans="1:11" s="120" customFormat="1" x14ac:dyDescent="0.3">
      <c r="A87" s="11"/>
      <c r="B87" s="11"/>
      <c r="C87" s="11"/>
      <c r="D87" s="11"/>
      <c r="E87" s="11"/>
      <c r="G87" s="506"/>
      <c r="H87" s="11"/>
      <c r="I87" s="11"/>
      <c r="J87" s="11"/>
      <c r="K87" s="11"/>
    </row>
    <row r="88" spans="1:11" s="120" customFormat="1" x14ac:dyDescent="0.3">
      <c r="A88" s="11"/>
      <c r="B88" s="11"/>
      <c r="C88" s="11"/>
      <c r="D88" s="11"/>
      <c r="E88" s="11"/>
      <c r="G88" s="506"/>
      <c r="H88" s="11"/>
      <c r="I88" s="11"/>
      <c r="J88" s="11"/>
      <c r="K88" s="11"/>
    </row>
    <row r="89" spans="1:11" s="120" customFormat="1" x14ac:dyDescent="0.3">
      <c r="A89" s="11"/>
      <c r="B89" s="11"/>
      <c r="C89" s="11"/>
      <c r="D89" s="11"/>
      <c r="E89" s="11"/>
      <c r="G89" s="506"/>
      <c r="H89" s="11"/>
      <c r="I89" s="11"/>
      <c r="J89" s="11"/>
      <c r="K89" s="11"/>
    </row>
    <row r="90" spans="1:11" s="120" customFormat="1" x14ac:dyDescent="0.3">
      <c r="A90" s="11"/>
      <c r="B90" s="11"/>
      <c r="C90" s="11"/>
      <c r="D90" s="11"/>
      <c r="E90" s="11"/>
      <c r="G90" s="506"/>
      <c r="H90" s="11"/>
      <c r="I90" s="11"/>
      <c r="J90" s="11"/>
      <c r="K90" s="11"/>
    </row>
    <row r="91" spans="1:11" s="120" customFormat="1" x14ac:dyDescent="0.3">
      <c r="A91" s="11"/>
      <c r="B91" s="11"/>
      <c r="C91" s="11"/>
      <c r="D91" s="11"/>
      <c r="E91" s="11"/>
      <c r="G91" s="506"/>
      <c r="H91" s="11"/>
      <c r="I91" s="11"/>
      <c r="J91" s="11"/>
      <c r="K91" s="11"/>
    </row>
    <row r="92" spans="1:11" s="120" customFormat="1" x14ac:dyDescent="0.3">
      <c r="A92" s="11"/>
      <c r="B92" s="11"/>
      <c r="C92" s="11"/>
      <c r="D92" s="11"/>
      <c r="E92" s="11"/>
      <c r="G92" s="506"/>
      <c r="H92" s="11"/>
      <c r="I92" s="11"/>
      <c r="J92" s="11"/>
      <c r="K92" s="11"/>
    </row>
    <row r="93" spans="1:11" s="120" customFormat="1" x14ac:dyDescent="0.3">
      <c r="A93" s="11"/>
      <c r="B93" s="11"/>
      <c r="C93" s="11"/>
      <c r="D93" s="11"/>
      <c r="E93" s="11"/>
      <c r="G93" s="506"/>
      <c r="H93" s="11"/>
      <c r="I93" s="11"/>
      <c r="J93" s="11"/>
      <c r="K93" s="11"/>
    </row>
    <row r="94" spans="1:11" s="120" customFormat="1" x14ac:dyDescent="0.3">
      <c r="A94" s="11"/>
      <c r="B94" s="11"/>
      <c r="C94" s="11"/>
      <c r="D94" s="11"/>
      <c r="E94" s="11"/>
      <c r="G94" s="506"/>
      <c r="H94" s="11"/>
      <c r="I94" s="11"/>
      <c r="J94" s="11"/>
      <c r="K94" s="11"/>
    </row>
    <row r="95" spans="1:11" s="120" customFormat="1" x14ac:dyDescent="0.3">
      <c r="A95" s="11"/>
      <c r="B95" s="11"/>
      <c r="C95" s="11"/>
      <c r="D95" s="11"/>
      <c r="E95" s="11"/>
      <c r="G95" s="506"/>
      <c r="H95" s="11"/>
      <c r="I95" s="11"/>
      <c r="J95" s="11"/>
      <c r="K95" s="11"/>
    </row>
    <row r="96" spans="1:11" s="120" customFormat="1" x14ac:dyDescent="0.3">
      <c r="A96" s="11"/>
      <c r="B96" s="11"/>
      <c r="C96" s="11"/>
      <c r="D96" s="11"/>
      <c r="E96" s="11"/>
      <c r="G96" s="506"/>
      <c r="H96" s="11"/>
      <c r="I96" s="11"/>
      <c r="J96" s="11"/>
      <c r="K96" s="11"/>
    </row>
    <row r="97" spans="1:11" s="120" customFormat="1" x14ac:dyDescent="0.3">
      <c r="A97" s="11"/>
      <c r="B97" s="11"/>
      <c r="C97" s="11"/>
      <c r="D97" s="11"/>
      <c r="E97" s="11"/>
      <c r="G97" s="506"/>
      <c r="H97" s="11"/>
      <c r="I97" s="11"/>
      <c r="J97" s="11"/>
      <c r="K97" s="11"/>
    </row>
    <row r="98" spans="1:11" s="120" customFormat="1" x14ac:dyDescent="0.3">
      <c r="A98" s="11"/>
      <c r="B98" s="11"/>
      <c r="C98" s="11"/>
      <c r="D98" s="11"/>
      <c r="E98" s="11"/>
      <c r="G98" s="506"/>
      <c r="H98" s="11"/>
      <c r="I98" s="11"/>
      <c r="J98" s="11"/>
      <c r="K98" s="11"/>
    </row>
    <row r="99" spans="1:11" s="120" customFormat="1" x14ac:dyDescent="0.3">
      <c r="A99" s="11"/>
      <c r="B99" s="11"/>
      <c r="C99" s="11"/>
      <c r="D99" s="11"/>
      <c r="E99" s="11"/>
      <c r="G99" s="506"/>
      <c r="H99" s="11"/>
      <c r="I99" s="11"/>
      <c r="J99" s="11"/>
      <c r="K99" s="11"/>
    </row>
    <row r="100" spans="1:11" s="120" customFormat="1" x14ac:dyDescent="0.3">
      <c r="A100" s="11"/>
      <c r="B100" s="11"/>
      <c r="C100" s="11"/>
      <c r="D100" s="11"/>
      <c r="E100" s="11"/>
      <c r="G100" s="506"/>
      <c r="H100" s="11"/>
      <c r="I100" s="11"/>
      <c r="J100" s="11"/>
      <c r="K100" s="11"/>
    </row>
    <row r="101" spans="1:11" s="120" customFormat="1" x14ac:dyDescent="0.3">
      <c r="A101" s="11"/>
      <c r="B101" s="11"/>
      <c r="C101" s="11"/>
      <c r="D101" s="11"/>
      <c r="E101" s="11"/>
      <c r="G101" s="506"/>
      <c r="H101" s="11"/>
      <c r="I101" s="11"/>
      <c r="J101" s="11"/>
      <c r="K101" s="11"/>
    </row>
    <row r="102" spans="1:11" s="120" customFormat="1" x14ac:dyDescent="0.3">
      <c r="A102" s="11"/>
      <c r="B102" s="11"/>
      <c r="C102" s="11"/>
      <c r="D102" s="11"/>
      <c r="E102" s="11"/>
      <c r="G102" s="506"/>
      <c r="H102" s="11"/>
      <c r="I102" s="11"/>
      <c r="J102" s="11"/>
      <c r="K102" s="11"/>
    </row>
    <row r="103" spans="1:11" s="120" customFormat="1" x14ac:dyDescent="0.3">
      <c r="A103" s="11"/>
      <c r="B103" s="11"/>
      <c r="C103" s="11"/>
      <c r="D103" s="11"/>
      <c r="E103" s="11"/>
      <c r="G103" s="506"/>
      <c r="H103" s="11"/>
      <c r="I103" s="11"/>
      <c r="J103" s="11"/>
      <c r="K103" s="11"/>
    </row>
    <row r="104" spans="1:11" s="120" customFormat="1" x14ac:dyDescent="0.3">
      <c r="A104" s="11"/>
      <c r="B104" s="11"/>
      <c r="C104" s="11"/>
      <c r="D104" s="11"/>
      <c r="E104" s="11"/>
      <c r="G104" s="506"/>
      <c r="H104" s="11"/>
      <c r="I104" s="11"/>
      <c r="J104" s="11"/>
      <c r="K104" s="11"/>
    </row>
    <row r="105" spans="1:11" s="120" customFormat="1" x14ac:dyDescent="0.3">
      <c r="A105" s="11"/>
      <c r="B105" s="11"/>
      <c r="C105" s="11"/>
      <c r="D105" s="11"/>
      <c r="E105" s="11"/>
      <c r="G105" s="506"/>
      <c r="H105" s="11"/>
      <c r="I105" s="11"/>
      <c r="J105" s="11"/>
      <c r="K105" s="11"/>
    </row>
    <row r="106" spans="1:11" s="120" customFormat="1" x14ac:dyDescent="0.3">
      <c r="A106" s="11"/>
      <c r="B106" s="11"/>
      <c r="C106" s="11"/>
      <c r="D106" s="11"/>
      <c r="E106" s="11"/>
      <c r="G106" s="506"/>
      <c r="H106" s="11"/>
      <c r="I106" s="11"/>
      <c r="J106" s="11"/>
      <c r="K106" s="11"/>
    </row>
    <row r="107" spans="1:11" s="120" customFormat="1" x14ac:dyDescent="0.3">
      <c r="A107" s="11"/>
      <c r="B107" s="11"/>
      <c r="C107" s="11"/>
      <c r="D107" s="11"/>
      <c r="E107" s="11"/>
      <c r="G107" s="506"/>
      <c r="H107" s="11"/>
      <c r="I107" s="11"/>
      <c r="J107" s="11"/>
      <c r="K107" s="11"/>
    </row>
    <row r="108" spans="1:11" s="120" customFormat="1" x14ac:dyDescent="0.3">
      <c r="A108" s="11"/>
      <c r="B108" s="11"/>
      <c r="C108" s="11"/>
      <c r="D108" s="11"/>
      <c r="E108" s="11"/>
      <c r="G108" s="506"/>
      <c r="H108" s="11"/>
      <c r="I108" s="11"/>
      <c r="J108" s="11"/>
      <c r="K108" s="11"/>
    </row>
    <row r="109" spans="1:11" s="120" customFormat="1" x14ac:dyDescent="0.3">
      <c r="A109" s="11"/>
      <c r="B109" s="11"/>
      <c r="C109" s="11"/>
      <c r="D109" s="11"/>
      <c r="E109" s="11"/>
      <c r="G109" s="506"/>
      <c r="H109" s="11"/>
      <c r="I109" s="11"/>
      <c r="J109" s="11"/>
      <c r="K109" s="11"/>
    </row>
    <row r="110" spans="1:11" s="120" customFormat="1" x14ac:dyDescent="0.3">
      <c r="A110" s="11"/>
      <c r="B110" s="11"/>
      <c r="C110" s="11"/>
      <c r="D110" s="11"/>
      <c r="E110" s="11"/>
      <c r="G110" s="506"/>
      <c r="H110" s="11"/>
      <c r="I110" s="11"/>
      <c r="J110" s="11"/>
      <c r="K110" s="11"/>
    </row>
    <row r="111" spans="1:11" s="120" customFormat="1" x14ac:dyDescent="0.3">
      <c r="A111" s="11"/>
      <c r="B111" s="11"/>
      <c r="C111" s="11"/>
      <c r="D111" s="11"/>
      <c r="E111" s="11"/>
      <c r="G111" s="506"/>
      <c r="H111" s="11"/>
      <c r="I111" s="11"/>
      <c r="J111" s="11"/>
      <c r="K111" s="11"/>
    </row>
    <row r="112" spans="1:11" s="120" customFormat="1" x14ac:dyDescent="0.3">
      <c r="A112" s="11"/>
      <c r="B112" s="11"/>
      <c r="C112" s="11"/>
      <c r="D112" s="11"/>
      <c r="E112" s="11"/>
      <c r="G112" s="506"/>
      <c r="H112" s="11"/>
      <c r="I112" s="11"/>
      <c r="J112" s="11"/>
      <c r="K112" s="11"/>
    </row>
    <row r="113" spans="1:11" s="120" customFormat="1" x14ac:dyDescent="0.3">
      <c r="A113" s="11"/>
      <c r="B113" s="11"/>
      <c r="C113" s="11"/>
      <c r="D113" s="11"/>
      <c r="E113" s="11"/>
      <c r="G113" s="506"/>
      <c r="H113" s="11"/>
      <c r="I113" s="11"/>
      <c r="J113" s="11"/>
      <c r="K113" s="11"/>
    </row>
    <row r="114" spans="1:11" s="120" customFormat="1" x14ac:dyDescent="0.3">
      <c r="A114" s="11"/>
      <c r="B114" s="11"/>
      <c r="C114" s="11"/>
      <c r="D114" s="11"/>
      <c r="E114" s="11"/>
      <c r="G114" s="506"/>
      <c r="H114" s="11"/>
      <c r="I114" s="11"/>
      <c r="J114" s="11"/>
      <c r="K114" s="11"/>
    </row>
    <row r="115" spans="1:11" s="120" customFormat="1" x14ac:dyDescent="0.3">
      <c r="A115" s="11"/>
      <c r="B115" s="11"/>
      <c r="C115" s="11"/>
      <c r="D115" s="11"/>
      <c r="E115" s="11"/>
      <c r="G115" s="506"/>
      <c r="H115" s="11"/>
      <c r="I115" s="11"/>
      <c r="J115" s="11"/>
      <c r="K115" s="11"/>
    </row>
    <row r="116" spans="1:11" s="120" customFormat="1" x14ac:dyDescent="0.3">
      <c r="A116" s="11"/>
      <c r="B116" s="11"/>
      <c r="C116" s="11"/>
      <c r="D116" s="11"/>
      <c r="E116" s="11"/>
      <c r="G116" s="506"/>
      <c r="H116" s="11"/>
      <c r="I116" s="11"/>
      <c r="J116" s="11"/>
      <c r="K116" s="11"/>
    </row>
    <row r="117" spans="1:11" s="120" customFormat="1" x14ac:dyDescent="0.3">
      <c r="A117" s="11"/>
      <c r="B117" s="11"/>
      <c r="C117" s="11"/>
      <c r="D117" s="11"/>
      <c r="E117" s="11"/>
      <c r="G117" s="506"/>
      <c r="H117" s="11"/>
      <c r="I117" s="11"/>
      <c r="J117" s="11"/>
      <c r="K117" s="11"/>
    </row>
    <row r="118" spans="1:11" s="120" customFormat="1" x14ac:dyDescent="0.3">
      <c r="A118" s="11"/>
      <c r="B118" s="11"/>
      <c r="C118" s="11"/>
      <c r="D118" s="11"/>
      <c r="E118" s="11"/>
      <c r="G118" s="506"/>
      <c r="H118" s="11"/>
      <c r="I118" s="11"/>
      <c r="J118" s="11"/>
      <c r="K118" s="11"/>
    </row>
    <row r="119" spans="1:11" s="120" customFormat="1" x14ac:dyDescent="0.3">
      <c r="A119" s="11"/>
      <c r="B119" s="11"/>
      <c r="C119" s="11"/>
      <c r="D119" s="11"/>
      <c r="E119" s="11"/>
      <c r="G119" s="506"/>
      <c r="H119" s="11"/>
      <c r="I119" s="11"/>
      <c r="J119" s="11"/>
      <c r="K119" s="11"/>
    </row>
    <row r="120" spans="1:11" s="120" customFormat="1" x14ac:dyDescent="0.3">
      <c r="A120" s="11"/>
      <c r="B120" s="11"/>
      <c r="C120" s="11"/>
      <c r="D120" s="11"/>
      <c r="E120" s="11"/>
      <c r="G120" s="506"/>
      <c r="H120" s="11"/>
      <c r="I120" s="11"/>
      <c r="J120" s="11"/>
      <c r="K120" s="11"/>
    </row>
    <row r="121" spans="1:11" s="120" customFormat="1" x14ac:dyDescent="0.3">
      <c r="A121" s="11"/>
      <c r="B121" s="11"/>
      <c r="C121" s="11"/>
      <c r="D121" s="11"/>
      <c r="E121" s="11"/>
      <c r="G121" s="506"/>
      <c r="H121" s="11"/>
      <c r="I121" s="11"/>
      <c r="J121" s="11"/>
      <c r="K121" s="11"/>
    </row>
    <row r="122" spans="1:11" s="120" customFormat="1" x14ac:dyDescent="0.3">
      <c r="A122" s="11"/>
      <c r="B122" s="11"/>
      <c r="C122" s="11"/>
      <c r="D122" s="11"/>
      <c r="E122" s="11"/>
      <c r="G122" s="506"/>
      <c r="H122" s="11"/>
      <c r="I122" s="11"/>
      <c r="J122" s="11"/>
      <c r="K122" s="11"/>
    </row>
    <row r="123" spans="1:11" s="120" customFormat="1" x14ac:dyDescent="0.3">
      <c r="A123" s="11"/>
      <c r="B123" s="11"/>
      <c r="C123" s="11"/>
      <c r="D123" s="11"/>
      <c r="E123" s="11"/>
      <c r="G123" s="506"/>
      <c r="H123" s="11"/>
      <c r="I123" s="11"/>
      <c r="J123" s="11"/>
      <c r="K123" s="11"/>
    </row>
    <row r="124" spans="1:11" s="120" customFormat="1" x14ac:dyDescent="0.3">
      <c r="A124" s="11"/>
      <c r="B124" s="11"/>
      <c r="C124" s="11"/>
      <c r="D124" s="11"/>
      <c r="E124" s="11"/>
      <c r="G124" s="506"/>
      <c r="H124" s="11"/>
      <c r="I124" s="11"/>
      <c r="J124" s="11"/>
      <c r="K124" s="11"/>
    </row>
    <row r="125" spans="1:11" s="120" customFormat="1" x14ac:dyDescent="0.3">
      <c r="A125" s="11"/>
      <c r="B125" s="11"/>
      <c r="C125" s="11"/>
      <c r="D125" s="11"/>
      <c r="E125" s="11"/>
      <c r="G125" s="506"/>
      <c r="H125" s="11"/>
      <c r="I125" s="11"/>
      <c r="J125" s="11"/>
      <c r="K125" s="11"/>
    </row>
    <row r="126" spans="1:11" s="120" customFormat="1" x14ac:dyDescent="0.3">
      <c r="A126" s="11"/>
      <c r="B126" s="11"/>
      <c r="C126" s="11"/>
      <c r="D126" s="11"/>
      <c r="E126" s="11"/>
      <c r="G126" s="506"/>
      <c r="H126" s="11"/>
      <c r="I126" s="11"/>
      <c r="J126" s="11"/>
      <c r="K126" s="11"/>
    </row>
    <row r="127" spans="1:11" s="120" customFormat="1" x14ac:dyDescent="0.3">
      <c r="A127" s="11"/>
      <c r="B127" s="11"/>
      <c r="C127" s="11"/>
      <c r="D127" s="11"/>
      <c r="E127" s="11"/>
      <c r="G127" s="506"/>
      <c r="H127" s="11"/>
      <c r="I127" s="11"/>
      <c r="J127" s="11"/>
      <c r="K127" s="11"/>
    </row>
    <row r="128" spans="1:11" s="120" customFormat="1" x14ac:dyDescent="0.3">
      <c r="A128" s="11"/>
      <c r="B128" s="11"/>
      <c r="C128" s="11"/>
      <c r="D128" s="11"/>
      <c r="E128" s="11"/>
      <c r="G128" s="506"/>
      <c r="H128" s="11"/>
      <c r="I128" s="11"/>
      <c r="J128" s="11"/>
      <c r="K128" s="11"/>
    </row>
    <row r="129" spans="1:11" s="120" customFormat="1" x14ac:dyDescent="0.3">
      <c r="A129" s="11"/>
      <c r="B129" s="11"/>
      <c r="C129" s="11"/>
      <c r="D129" s="11"/>
      <c r="E129" s="11"/>
      <c r="G129" s="506"/>
      <c r="H129" s="11"/>
      <c r="I129" s="11"/>
      <c r="J129" s="11"/>
      <c r="K129" s="11"/>
    </row>
    <row r="130" spans="1:11" s="120" customFormat="1" x14ac:dyDescent="0.3">
      <c r="A130" s="11"/>
      <c r="B130" s="11"/>
      <c r="C130" s="11"/>
      <c r="D130" s="11"/>
      <c r="E130" s="11"/>
      <c r="G130" s="506"/>
      <c r="H130" s="11"/>
      <c r="I130" s="11"/>
      <c r="J130" s="11"/>
      <c r="K130" s="11"/>
    </row>
    <row r="131" spans="1:11" s="120" customFormat="1" x14ac:dyDescent="0.3">
      <c r="A131" s="11"/>
      <c r="B131" s="11"/>
      <c r="C131" s="11"/>
      <c r="D131" s="11"/>
      <c r="E131" s="11"/>
      <c r="G131" s="506"/>
      <c r="H131" s="11"/>
      <c r="I131" s="11"/>
      <c r="J131" s="11"/>
      <c r="K131" s="11"/>
    </row>
    <row r="132" spans="1:11" s="120" customFormat="1" x14ac:dyDescent="0.3">
      <c r="A132" s="11"/>
      <c r="B132" s="11"/>
      <c r="C132" s="11"/>
      <c r="D132" s="11"/>
      <c r="E132" s="11"/>
      <c r="G132" s="506"/>
      <c r="H132" s="11"/>
      <c r="I132" s="11"/>
      <c r="J132" s="11"/>
      <c r="K132" s="11"/>
    </row>
    <row r="133" spans="1:11" s="120" customFormat="1" x14ac:dyDescent="0.3">
      <c r="A133" s="11"/>
      <c r="B133" s="11"/>
      <c r="C133" s="11"/>
      <c r="D133" s="11"/>
      <c r="E133" s="11"/>
      <c r="G133" s="506"/>
      <c r="H133" s="11"/>
      <c r="I133" s="11"/>
      <c r="J133" s="11"/>
      <c r="K133" s="11"/>
    </row>
    <row r="134" spans="1:11" s="120" customFormat="1" x14ac:dyDescent="0.3">
      <c r="A134" s="11"/>
      <c r="B134" s="11"/>
      <c r="C134" s="11"/>
      <c r="D134" s="11"/>
      <c r="E134" s="11"/>
      <c r="G134" s="506"/>
      <c r="H134" s="11"/>
      <c r="I134" s="11"/>
      <c r="J134" s="11"/>
      <c r="K134" s="11"/>
    </row>
    <row r="135" spans="1:11" s="120" customFormat="1" x14ac:dyDescent="0.3">
      <c r="A135" s="11"/>
      <c r="B135" s="11"/>
      <c r="C135" s="11"/>
      <c r="D135" s="11"/>
      <c r="E135" s="11"/>
      <c r="G135" s="506"/>
      <c r="H135" s="11"/>
      <c r="I135" s="11"/>
      <c r="J135" s="11"/>
      <c r="K135" s="11"/>
    </row>
    <row r="136" spans="1:11" s="120" customFormat="1" x14ac:dyDescent="0.3">
      <c r="A136" s="11"/>
      <c r="B136" s="11"/>
      <c r="C136" s="11"/>
      <c r="D136" s="11"/>
      <c r="E136" s="11"/>
      <c r="G136" s="506"/>
      <c r="H136" s="11"/>
      <c r="I136" s="11"/>
      <c r="J136" s="11"/>
      <c r="K136" s="11"/>
    </row>
    <row r="137" spans="1:11" s="120" customFormat="1" x14ac:dyDescent="0.3">
      <c r="A137" s="11"/>
      <c r="B137" s="11"/>
      <c r="C137" s="11"/>
      <c r="D137" s="11"/>
      <c r="E137" s="11"/>
      <c r="G137" s="506"/>
      <c r="H137" s="11"/>
      <c r="I137" s="11"/>
      <c r="J137" s="11"/>
      <c r="K137" s="11"/>
    </row>
    <row r="138" spans="1:11" s="120" customFormat="1" x14ac:dyDescent="0.3">
      <c r="A138" s="11"/>
      <c r="B138" s="11"/>
      <c r="C138" s="11"/>
      <c r="D138" s="11"/>
      <c r="E138" s="11"/>
      <c r="G138" s="506"/>
      <c r="H138" s="11"/>
      <c r="I138" s="11"/>
      <c r="J138" s="11"/>
      <c r="K138" s="11"/>
    </row>
    <row r="139" spans="1:11" s="120" customFormat="1" x14ac:dyDescent="0.3">
      <c r="A139" s="11"/>
      <c r="B139" s="11"/>
      <c r="C139" s="11"/>
      <c r="D139" s="11"/>
      <c r="E139" s="11"/>
      <c r="G139" s="506"/>
      <c r="H139" s="11"/>
      <c r="I139" s="11"/>
      <c r="J139" s="11"/>
      <c r="K139" s="11"/>
    </row>
    <row r="140" spans="1:11" s="120" customFormat="1" x14ac:dyDescent="0.3">
      <c r="A140" s="11"/>
      <c r="B140" s="11"/>
      <c r="C140" s="11"/>
      <c r="D140" s="11"/>
      <c r="E140" s="11"/>
      <c r="G140" s="506"/>
      <c r="H140" s="11"/>
      <c r="I140" s="11"/>
      <c r="J140" s="11"/>
      <c r="K140" s="11"/>
    </row>
    <row r="141" spans="1:11" s="120" customFormat="1" x14ac:dyDescent="0.3">
      <c r="A141" s="11"/>
      <c r="B141" s="11"/>
      <c r="C141" s="11"/>
      <c r="D141" s="11"/>
      <c r="E141" s="11"/>
      <c r="G141" s="506"/>
      <c r="H141" s="11"/>
      <c r="I141" s="11"/>
      <c r="J141" s="11"/>
      <c r="K141" s="11"/>
    </row>
    <row r="142" spans="1:11" s="120" customFormat="1" x14ac:dyDescent="0.3">
      <c r="A142" s="11"/>
      <c r="B142" s="11"/>
      <c r="C142" s="11"/>
      <c r="D142" s="11"/>
      <c r="E142" s="11"/>
      <c r="G142" s="506"/>
      <c r="H142" s="11"/>
      <c r="I142" s="11"/>
      <c r="J142" s="11"/>
      <c r="K142" s="11"/>
    </row>
    <row r="143" spans="1:11" s="120" customFormat="1" x14ac:dyDescent="0.3">
      <c r="A143" s="11"/>
      <c r="B143" s="11"/>
      <c r="C143" s="11"/>
      <c r="D143" s="11"/>
      <c r="E143" s="11"/>
      <c r="G143" s="506"/>
      <c r="H143" s="11"/>
      <c r="I143" s="11"/>
      <c r="J143" s="11"/>
      <c r="K143" s="11"/>
    </row>
    <row r="144" spans="1:11" s="120" customFormat="1" x14ac:dyDescent="0.3">
      <c r="A144" s="11"/>
      <c r="B144" s="11"/>
      <c r="C144" s="11"/>
      <c r="D144" s="11"/>
      <c r="E144" s="11"/>
      <c r="G144" s="506"/>
      <c r="H144" s="11"/>
      <c r="I144" s="11"/>
      <c r="J144" s="11"/>
      <c r="K144" s="11"/>
    </row>
    <row r="145" spans="1:11" s="120" customFormat="1" x14ac:dyDescent="0.3">
      <c r="A145" s="11"/>
      <c r="B145" s="11"/>
      <c r="C145" s="11"/>
      <c r="D145" s="11"/>
      <c r="E145" s="11"/>
      <c r="G145" s="506"/>
      <c r="H145" s="11"/>
      <c r="I145" s="11"/>
      <c r="J145" s="11"/>
      <c r="K145" s="11"/>
    </row>
    <row r="146" spans="1:11" s="120" customFormat="1" x14ac:dyDescent="0.3">
      <c r="A146" s="11"/>
      <c r="B146" s="11"/>
      <c r="C146" s="11"/>
      <c r="D146" s="11"/>
      <c r="E146" s="11"/>
      <c r="G146" s="506"/>
      <c r="H146" s="11"/>
      <c r="I146" s="11"/>
      <c r="J146" s="11"/>
      <c r="K146" s="11"/>
    </row>
    <row r="147" spans="1:11" s="120" customFormat="1" x14ac:dyDescent="0.3">
      <c r="A147" s="11"/>
      <c r="B147" s="11"/>
      <c r="C147" s="11"/>
      <c r="D147" s="11"/>
      <c r="E147" s="11"/>
      <c r="G147" s="506"/>
      <c r="H147" s="11"/>
      <c r="I147" s="11"/>
      <c r="J147" s="11"/>
      <c r="K147" s="11"/>
    </row>
    <row r="148" spans="1:11" s="120" customFormat="1" x14ac:dyDescent="0.3">
      <c r="A148" s="11"/>
      <c r="B148" s="11"/>
      <c r="C148" s="11"/>
      <c r="D148" s="11"/>
      <c r="E148" s="11"/>
      <c r="G148" s="506"/>
      <c r="H148" s="11"/>
      <c r="I148" s="11"/>
      <c r="J148" s="11"/>
      <c r="K148" s="11"/>
    </row>
    <row r="149" spans="1:11" s="120" customFormat="1" x14ac:dyDescent="0.3">
      <c r="A149" s="11"/>
      <c r="B149" s="11"/>
      <c r="C149" s="11"/>
      <c r="D149" s="11"/>
      <c r="E149" s="11"/>
      <c r="G149" s="506"/>
      <c r="H149" s="11"/>
      <c r="I149" s="11"/>
      <c r="J149" s="11"/>
      <c r="K149" s="11"/>
    </row>
    <row r="150" spans="1:11" s="120" customFormat="1" x14ac:dyDescent="0.3">
      <c r="A150" s="11"/>
      <c r="B150" s="11"/>
      <c r="C150" s="11"/>
      <c r="D150" s="11"/>
      <c r="E150" s="11"/>
      <c r="G150" s="506"/>
      <c r="H150" s="11"/>
      <c r="I150" s="11"/>
      <c r="J150" s="11"/>
      <c r="K150" s="11"/>
    </row>
    <row r="151" spans="1:11" s="120" customFormat="1" x14ac:dyDescent="0.3">
      <c r="A151" s="11"/>
      <c r="B151" s="11"/>
      <c r="C151" s="11"/>
      <c r="D151" s="11"/>
      <c r="E151" s="11"/>
      <c r="G151" s="506"/>
      <c r="H151" s="11"/>
      <c r="I151" s="11"/>
      <c r="J151" s="11"/>
      <c r="K151" s="11"/>
    </row>
    <row r="152" spans="1:11" s="120" customFormat="1" x14ac:dyDescent="0.3">
      <c r="A152" s="11"/>
      <c r="B152" s="11"/>
      <c r="C152" s="11"/>
      <c r="D152" s="11"/>
      <c r="E152" s="11"/>
      <c r="G152" s="506"/>
      <c r="H152" s="11"/>
      <c r="I152" s="11"/>
      <c r="J152" s="11"/>
      <c r="K152" s="11"/>
    </row>
    <row r="153" spans="1:11" s="120" customFormat="1" x14ac:dyDescent="0.3">
      <c r="A153" s="11"/>
      <c r="B153" s="11"/>
      <c r="C153" s="11"/>
      <c r="D153" s="11"/>
      <c r="E153" s="11"/>
      <c r="G153" s="506"/>
      <c r="H153" s="11"/>
      <c r="I153" s="11"/>
      <c r="J153" s="11"/>
      <c r="K153" s="11"/>
    </row>
    <row r="154" spans="1:11" s="120" customFormat="1" x14ac:dyDescent="0.3">
      <c r="A154" s="11"/>
      <c r="B154" s="11"/>
      <c r="C154" s="11"/>
      <c r="D154" s="11"/>
      <c r="E154" s="11"/>
      <c r="G154" s="506"/>
      <c r="H154" s="11"/>
      <c r="I154" s="11"/>
      <c r="J154" s="11"/>
      <c r="K154" s="11"/>
    </row>
    <row r="155" spans="1:11" s="120" customFormat="1" x14ac:dyDescent="0.3">
      <c r="A155" s="11"/>
      <c r="B155" s="11"/>
      <c r="C155" s="11"/>
      <c r="D155" s="11"/>
      <c r="E155" s="11"/>
      <c r="G155" s="506"/>
      <c r="H155" s="11"/>
      <c r="I155" s="11"/>
      <c r="J155" s="11"/>
      <c r="K155" s="11"/>
    </row>
    <row r="156" spans="1:11" s="120" customFormat="1" x14ac:dyDescent="0.3">
      <c r="A156" s="11"/>
      <c r="B156" s="11"/>
      <c r="C156" s="11"/>
      <c r="D156" s="11"/>
      <c r="E156" s="11"/>
      <c r="G156" s="506"/>
      <c r="H156" s="11"/>
      <c r="I156" s="11"/>
      <c r="J156" s="11"/>
      <c r="K156" s="11"/>
    </row>
    <row r="157" spans="1:11" s="120" customFormat="1" x14ac:dyDescent="0.3">
      <c r="A157" s="11"/>
      <c r="B157" s="11"/>
      <c r="C157" s="11"/>
      <c r="D157" s="11"/>
      <c r="E157" s="11"/>
      <c r="G157" s="506"/>
      <c r="H157" s="11"/>
      <c r="I157" s="11"/>
      <c r="J157" s="11"/>
      <c r="K157" s="11"/>
    </row>
    <row r="158" spans="1:11" s="120" customFormat="1" x14ac:dyDescent="0.3">
      <c r="A158" s="11"/>
      <c r="B158" s="11"/>
      <c r="C158" s="11"/>
      <c r="D158" s="11"/>
      <c r="E158" s="11"/>
      <c r="G158" s="506"/>
      <c r="H158" s="11"/>
      <c r="I158" s="11"/>
      <c r="J158" s="11"/>
      <c r="K158" s="11"/>
    </row>
    <row r="159" spans="1:11" s="120" customFormat="1" x14ac:dyDescent="0.3">
      <c r="A159" s="11"/>
      <c r="B159" s="11"/>
      <c r="C159" s="11"/>
      <c r="D159" s="11"/>
      <c r="E159" s="11"/>
      <c r="G159" s="506"/>
      <c r="H159" s="11"/>
      <c r="I159" s="11"/>
      <c r="J159" s="11"/>
      <c r="K159" s="11"/>
    </row>
    <row r="160" spans="1:11" s="120" customFormat="1" x14ac:dyDescent="0.3">
      <c r="A160" s="11"/>
      <c r="B160" s="11"/>
      <c r="C160" s="11"/>
      <c r="D160" s="11"/>
      <c r="E160" s="11"/>
      <c r="G160" s="506"/>
      <c r="H160" s="11"/>
      <c r="I160" s="11"/>
      <c r="J160" s="11"/>
      <c r="K160" s="11"/>
    </row>
    <row r="161" spans="1:11" s="120" customFormat="1" x14ac:dyDescent="0.3">
      <c r="A161" s="11"/>
      <c r="B161" s="11"/>
      <c r="C161" s="11"/>
      <c r="D161" s="11"/>
      <c r="E161" s="11"/>
      <c r="G161" s="506"/>
      <c r="H161" s="11"/>
      <c r="I161" s="11"/>
      <c r="J161" s="11"/>
      <c r="K161" s="11"/>
    </row>
    <row r="162" spans="1:11" s="120" customFormat="1" x14ac:dyDescent="0.3">
      <c r="A162" s="11"/>
      <c r="B162" s="11"/>
      <c r="C162" s="11"/>
      <c r="D162" s="11"/>
      <c r="E162" s="11"/>
      <c r="G162" s="506"/>
      <c r="H162" s="11"/>
      <c r="I162" s="11"/>
      <c r="J162" s="11"/>
      <c r="K162" s="11"/>
    </row>
    <row r="163" spans="1:11" s="120" customFormat="1" x14ac:dyDescent="0.3">
      <c r="A163" s="11"/>
      <c r="B163" s="11"/>
      <c r="C163" s="11"/>
      <c r="D163" s="11"/>
      <c r="E163" s="11"/>
      <c r="G163" s="506"/>
      <c r="H163" s="11"/>
      <c r="I163" s="11"/>
      <c r="J163" s="11"/>
      <c r="K163" s="11"/>
    </row>
    <row r="164" spans="1:11" s="120" customFormat="1" x14ac:dyDescent="0.3">
      <c r="A164" s="11"/>
      <c r="B164" s="11"/>
      <c r="C164" s="11"/>
      <c r="D164" s="11"/>
      <c r="E164" s="11"/>
      <c r="G164" s="506"/>
      <c r="H164" s="11"/>
      <c r="I164" s="11"/>
      <c r="J164" s="11"/>
      <c r="K164" s="11"/>
    </row>
    <row r="165" spans="1:11" s="120" customFormat="1" x14ac:dyDescent="0.3">
      <c r="A165" s="11"/>
      <c r="B165" s="11"/>
      <c r="C165" s="11"/>
      <c r="D165" s="11"/>
      <c r="E165" s="11"/>
      <c r="G165" s="506"/>
      <c r="H165" s="11"/>
      <c r="I165" s="11"/>
      <c r="J165" s="11"/>
      <c r="K165" s="11"/>
    </row>
    <row r="166" spans="1:11" s="120" customFormat="1" x14ac:dyDescent="0.3">
      <c r="A166" s="11"/>
      <c r="B166" s="11"/>
      <c r="C166" s="11"/>
      <c r="D166" s="11"/>
      <c r="E166" s="11"/>
      <c r="G166" s="506"/>
      <c r="H166" s="11"/>
      <c r="I166" s="11"/>
      <c r="J166" s="11"/>
      <c r="K166" s="11"/>
    </row>
    <row r="167" spans="1:11" s="120" customFormat="1" x14ac:dyDescent="0.3">
      <c r="A167" s="11"/>
      <c r="B167" s="11"/>
      <c r="C167" s="11"/>
      <c r="D167" s="11"/>
      <c r="E167" s="11"/>
      <c r="G167" s="506"/>
      <c r="H167" s="11"/>
      <c r="I167" s="11"/>
      <c r="J167" s="11"/>
      <c r="K167" s="11"/>
    </row>
    <row r="168" spans="1:11" s="120" customFormat="1" x14ac:dyDescent="0.3">
      <c r="A168" s="11"/>
      <c r="B168" s="11"/>
      <c r="C168" s="11"/>
      <c r="D168" s="11"/>
      <c r="E168" s="11"/>
      <c r="G168" s="506"/>
      <c r="H168" s="11"/>
      <c r="I168" s="11"/>
      <c r="J168" s="11"/>
      <c r="K168" s="11"/>
    </row>
    <row r="169" spans="1:11" s="120" customFormat="1" x14ac:dyDescent="0.3">
      <c r="A169" s="11"/>
      <c r="B169" s="11"/>
      <c r="C169" s="11"/>
      <c r="D169" s="11"/>
      <c r="E169" s="11"/>
      <c r="G169" s="506"/>
      <c r="H169" s="11"/>
      <c r="I169" s="11"/>
      <c r="J169" s="11"/>
      <c r="K169" s="11"/>
    </row>
    <row r="170" spans="1:11" s="120" customFormat="1" x14ac:dyDescent="0.3">
      <c r="A170" s="11"/>
      <c r="B170" s="11"/>
      <c r="C170" s="11"/>
      <c r="D170" s="11"/>
      <c r="E170" s="11"/>
      <c r="G170" s="506"/>
      <c r="H170" s="11"/>
      <c r="I170" s="11"/>
      <c r="J170" s="11"/>
      <c r="K170" s="11"/>
    </row>
    <row r="171" spans="1:11" s="120" customFormat="1" x14ac:dyDescent="0.3">
      <c r="A171" s="11"/>
      <c r="B171" s="11"/>
      <c r="C171" s="11"/>
      <c r="D171" s="11"/>
      <c r="E171" s="11"/>
      <c r="G171" s="506"/>
      <c r="H171" s="11"/>
      <c r="I171" s="11"/>
      <c r="J171" s="11"/>
      <c r="K171" s="11"/>
    </row>
    <row r="172" spans="1:11" s="120" customFormat="1" x14ac:dyDescent="0.3">
      <c r="A172" s="11"/>
      <c r="B172" s="11"/>
      <c r="C172" s="11"/>
      <c r="D172" s="11"/>
      <c r="E172" s="11"/>
      <c r="G172" s="506"/>
      <c r="H172" s="11"/>
      <c r="I172" s="11"/>
      <c r="J172" s="11"/>
      <c r="K172" s="11"/>
    </row>
    <row r="173" spans="1:11" s="120" customFormat="1" x14ac:dyDescent="0.3">
      <c r="A173" s="11"/>
      <c r="B173" s="11"/>
      <c r="C173" s="11"/>
      <c r="D173" s="11"/>
      <c r="E173" s="11"/>
      <c r="G173" s="506"/>
      <c r="H173" s="11"/>
      <c r="I173" s="11"/>
      <c r="J173" s="11"/>
      <c r="K173" s="11"/>
    </row>
    <row r="174" spans="1:11" s="120" customFormat="1" x14ac:dyDescent="0.3">
      <c r="A174" s="11"/>
      <c r="B174" s="11"/>
      <c r="C174" s="11"/>
      <c r="D174" s="11"/>
      <c r="E174" s="11"/>
      <c r="G174" s="506"/>
      <c r="H174" s="11"/>
      <c r="I174" s="11"/>
      <c r="J174" s="11"/>
      <c r="K174" s="11"/>
    </row>
    <row r="175" spans="1:11" s="120" customFormat="1" x14ac:dyDescent="0.3">
      <c r="A175" s="11"/>
      <c r="B175" s="11"/>
      <c r="C175" s="11"/>
      <c r="D175" s="11"/>
      <c r="E175" s="11"/>
      <c r="G175" s="506"/>
      <c r="H175" s="11"/>
      <c r="I175" s="11"/>
      <c r="J175" s="11"/>
      <c r="K175" s="11"/>
    </row>
    <row r="176" spans="1:11" s="120" customFormat="1" x14ac:dyDescent="0.3">
      <c r="A176" s="11"/>
      <c r="B176" s="11"/>
      <c r="C176" s="11"/>
      <c r="D176" s="11"/>
      <c r="E176" s="11"/>
      <c r="G176" s="506"/>
      <c r="H176" s="11"/>
      <c r="I176" s="11"/>
      <c r="J176" s="11"/>
      <c r="K176" s="11"/>
    </row>
    <row r="177" spans="1:11" s="120" customFormat="1" x14ac:dyDescent="0.3">
      <c r="A177" s="11"/>
      <c r="B177" s="11"/>
      <c r="C177" s="11"/>
      <c r="D177" s="11"/>
      <c r="E177" s="11"/>
      <c r="G177" s="506"/>
      <c r="H177" s="11"/>
      <c r="I177" s="11"/>
      <c r="J177" s="11"/>
      <c r="K177" s="11"/>
    </row>
    <row r="178" spans="1:11" s="120" customFormat="1" x14ac:dyDescent="0.3">
      <c r="A178" s="11"/>
      <c r="B178" s="11"/>
      <c r="C178" s="11"/>
      <c r="D178" s="11"/>
      <c r="E178" s="11"/>
      <c r="G178" s="506"/>
      <c r="H178" s="11"/>
      <c r="I178" s="11"/>
      <c r="J178" s="11"/>
      <c r="K178" s="11"/>
    </row>
    <row r="179" spans="1:11" s="120" customFormat="1" x14ac:dyDescent="0.3">
      <c r="A179" s="11"/>
      <c r="B179" s="11"/>
      <c r="C179" s="11"/>
      <c r="D179" s="11"/>
      <c r="E179" s="11"/>
      <c r="G179" s="506"/>
      <c r="H179" s="11"/>
      <c r="I179" s="11"/>
      <c r="J179" s="11"/>
      <c r="K179" s="11"/>
    </row>
    <row r="180" spans="1:11" s="120" customFormat="1" x14ac:dyDescent="0.3">
      <c r="A180" s="11"/>
      <c r="B180" s="11"/>
      <c r="C180" s="11"/>
      <c r="D180" s="11"/>
      <c r="E180" s="11"/>
      <c r="G180" s="506"/>
      <c r="H180" s="11"/>
      <c r="I180" s="11"/>
      <c r="J180" s="11"/>
      <c r="K180" s="11"/>
    </row>
    <row r="181" spans="1:11" s="120" customFormat="1" x14ac:dyDescent="0.3">
      <c r="A181" s="11"/>
      <c r="B181" s="11"/>
      <c r="C181" s="11"/>
      <c r="D181" s="11"/>
      <c r="E181" s="11"/>
      <c r="G181" s="506"/>
      <c r="H181" s="11"/>
      <c r="I181" s="11"/>
      <c r="J181" s="11"/>
      <c r="K181" s="11"/>
    </row>
    <row r="182" spans="1:11" s="120" customFormat="1" x14ac:dyDescent="0.3">
      <c r="A182" s="11"/>
      <c r="B182" s="11"/>
      <c r="C182" s="11"/>
      <c r="D182" s="11"/>
      <c r="E182" s="11"/>
      <c r="G182" s="506"/>
      <c r="H182" s="11"/>
      <c r="I182" s="11"/>
      <c r="J182" s="11"/>
      <c r="K182" s="11"/>
    </row>
    <row r="183" spans="1:11" s="120" customFormat="1" x14ac:dyDescent="0.3">
      <c r="A183" s="11"/>
      <c r="B183" s="11"/>
      <c r="C183" s="11"/>
      <c r="D183" s="11"/>
      <c r="E183" s="11"/>
      <c r="G183" s="506"/>
      <c r="H183" s="11"/>
      <c r="I183" s="11"/>
      <c r="J183" s="11"/>
      <c r="K183" s="11"/>
    </row>
    <row r="184" spans="1:11" s="120" customFormat="1" x14ac:dyDescent="0.3">
      <c r="A184" s="11"/>
      <c r="B184" s="11"/>
      <c r="C184" s="11"/>
      <c r="D184" s="11"/>
      <c r="E184" s="11"/>
      <c r="G184" s="506"/>
      <c r="H184" s="11"/>
      <c r="I184" s="11"/>
      <c r="J184" s="11"/>
      <c r="K184" s="11"/>
    </row>
    <row r="185" spans="1:11" s="120" customFormat="1" x14ac:dyDescent="0.3">
      <c r="A185" s="11"/>
      <c r="B185" s="11"/>
      <c r="C185" s="11"/>
      <c r="D185" s="11"/>
      <c r="E185" s="11"/>
      <c r="G185" s="506"/>
      <c r="H185" s="11"/>
      <c r="I185" s="11"/>
      <c r="J185" s="11"/>
      <c r="K185" s="11"/>
    </row>
    <row r="186" spans="1:11" s="120" customFormat="1" x14ac:dyDescent="0.3">
      <c r="A186" s="11"/>
      <c r="B186" s="11"/>
      <c r="C186" s="11"/>
      <c r="D186" s="11"/>
      <c r="E186" s="11"/>
      <c r="G186" s="506"/>
      <c r="H186" s="11"/>
      <c r="I186" s="11"/>
      <c r="J186" s="11"/>
      <c r="K186" s="11"/>
    </row>
    <row r="187" spans="1:11" s="120" customFormat="1" x14ac:dyDescent="0.3">
      <c r="A187" s="11"/>
      <c r="B187" s="11"/>
      <c r="C187" s="11"/>
      <c r="D187" s="11"/>
      <c r="E187" s="11"/>
      <c r="G187" s="506"/>
      <c r="H187" s="11"/>
      <c r="I187" s="11"/>
      <c r="J187" s="11"/>
      <c r="K187" s="11"/>
    </row>
    <row r="188" spans="1:11" s="120" customFormat="1" x14ac:dyDescent="0.3">
      <c r="A188" s="11"/>
      <c r="B188" s="11"/>
      <c r="C188" s="11"/>
      <c r="D188" s="11"/>
      <c r="E188" s="11"/>
      <c r="G188" s="506"/>
      <c r="H188" s="11"/>
      <c r="I188" s="11"/>
      <c r="J188" s="11"/>
      <c r="K188" s="11"/>
    </row>
    <row r="189" spans="1:11" s="120" customFormat="1" x14ac:dyDescent="0.3">
      <c r="A189" s="11"/>
      <c r="B189" s="11"/>
      <c r="C189" s="11"/>
      <c r="D189" s="11"/>
      <c r="E189" s="11"/>
      <c r="G189" s="506"/>
      <c r="H189" s="11"/>
      <c r="I189" s="11"/>
      <c r="J189" s="11"/>
      <c r="K189" s="11"/>
    </row>
    <row r="190" spans="1:11" s="120" customFormat="1" x14ac:dyDescent="0.3">
      <c r="A190" s="11"/>
      <c r="B190" s="11"/>
      <c r="C190" s="11"/>
      <c r="D190" s="11"/>
      <c r="E190" s="11"/>
      <c r="G190" s="506"/>
      <c r="H190" s="11"/>
      <c r="I190" s="11"/>
      <c r="J190" s="11"/>
      <c r="K190" s="11"/>
    </row>
    <row r="191" spans="1:11" s="120" customFormat="1" x14ac:dyDescent="0.3">
      <c r="A191" s="11"/>
      <c r="B191" s="11"/>
      <c r="C191" s="11"/>
      <c r="D191" s="11"/>
      <c r="E191" s="11"/>
      <c r="G191" s="506"/>
      <c r="H191" s="11"/>
      <c r="I191" s="11"/>
      <c r="J191" s="11"/>
      <c r="K191" s="11"/>
    </row>
    <row r="192" spans="1:11" s="120" customFormat="1" x14ac:dyDescent="0.3">
      <c r="A192" s="11"/>
      <c r="B192" s="11"/>
      <c r="C192" s="11"/>
      <c r="D192" s="11"/>
      <c r="E192" s="11"/>
      <c r="G192" s="506"/>
      <c r="H192" s="11"/>
      <c r="I192" s="11"/>
      <c r="J192" s="11"/>
      <c r="K192" s="11"/>
    </row>
    <row r="193" spans="1:11" s="120" customFormat="1" x14ac:dyDescent="0.3">
      <c r="A193" s="11"/>
      <c r="B193" s="11"/>
      <c r="C193" s="11"/>
      <c r="D193" s="11"/>
      <c r="E193" s="11"/>
      <c r="G193" s="506"/>
      <c r="H193" s="11"/>
      <c r="I193" s="11"/>
      <c r="J193" s="11"/>
      <c r="K193" s="11"/>
    </row>
    <row r="194" spans="1:11" s="120" customFormat="1" x14ac:dyDescent="0.3">
      <c r="A194" s="11"/>
      <c r="B194" s="11"/>
      <c r="C194" s="11"/>
      <c r="D194" s="11"/>
      <c r="E194" s="11"/>
      <c r="G194" s="506"/>
      <c r="H194" s="11"/>
      <c r="I194" s="11"/>
      <c r="J194" s="11"/>
      <c r="K194" s="11"/>
    </row>
    <row r="195" spans="1:11" s="120" customFormat="1" x14ac:dyDescent="0.3">
      <c r="A195" s="11"/>
      <c r="B195" s="11"/>
      <c r="C195" s="11"/>
      <c r="D195" s="11"/>
      <c r="E195" s="11"/>
      <c r="G195" s="506"/>
      <c r="H195" s="11"/>
      <c r="I195" s="11"/>
      <c r="J195" s="11"/>
      <c r="K195" s="11"/>
    </row>
    <row r="196" spans="1:11" s="120" customFormat="1" x14ac:dyDescent="0.3">
      <c r="A196" s="11"/>
      <c r="B196" s="11"/>
      <c r="C196" s="11"/>
      <c r="D196" s="11"/>
      <c r="E196" s="11"/>
      <c r="G196" s="506"/>
      <c r="H196" s="11"/>
      <c r="I196" s="11"/>
      <c r="J196" s="11"/>
      <c r="K196" s="11"/>
    </row>
  </sheetData>
  <mergeCells count="6">
    <mergeCell ref="A6:H6"/>
    <mergeCell ref="A1:H1"/>
    <mergeCell ref="A2:H2"/>
    <mergeCell ref="A3:H3"/>
    <mergeCell ref="A4:H4"/>
    <mergeCell ref="A5:H5"/>
  </mergeCells>
  <pageMargins left="0.7" right="0.7" top="0.75" bottom="0.75" header="0.3" footer="0.3"/>
  <pageSetup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6A96-E9D6-4540-91DC-A2487886A0AA}">
  <sheetPr>
    <tabColor theme="1"/>
    <pageSetUpPr fitToPage="1"/>
  </sheetPr>
  <dimension ref="A1"/>
  <sheetViews>
    <sheetView zoomScaleNormal="100" workbookViewId="0">
      <selection activeCell="B44" sqref="B44"/>
    </sheetView>
  </sheetViews>
  <sheetFormatPr defaultColWidth="9.1796875" defaultRowHeight="14.5" x14ac:dyDescent="0.35"/>
  <cols>
    <col min="1" max="16384" width="9.1796875" style="109"/>
  </cols>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7E32-D89D-4B2E-A71B-12A7E02AAE9B}">
  <sheetPr>
    <pageSetUpPr fitToPage="1"/>
  </sheetPr>
  <dimension ref="A1:T95"/>
  <sheetViews>
    <sheetView topLeftCell="A43" zoomScaleNormal="100" workbookViewId="0">
      <selection activeCell="R67" sqref="R67"/>
    </sheetView>
  </sheetViews>
  <sheetFormatPr defaultColWidth="6.453125" defaultRowHeight="13" x14ac:dyDescent="0.3"/>
  <cols>
    <col min="1" max="1" width="7.1796875" style="530" bestFit="1" customWidth="1"/>
    <col min="2" max="2" width="43" style="95" customWidth="1"/>
    <col min="3" max="3" width="1.7265625" style="95" customWidth="1"/>
    <col min="4" max="4" width="15.453125" style="112" bestFit="1" customWidth="1"/>
    <col min="5" max="5" width="1.7265625" style="95" customWidth="1"/>
    <col min="6" max="6" width="15.54296875" style="530" customWidth="1"/>
    <col min="7" max="7" width="1.7265625" style="95" customWidth="1"/>
    <col min="8" max="8" width="16.54296875" style="530" customWidth="1"/>
    <col min="9" max="9" width="1.7265625" style="95" customWidth="1"/>
    <col min="10" max="10" width="17.54296875" style="95" customWidth="1"/>
    <col min="11" max="11" width="1.7265625" style="95" customWidth="1"/>
    <col min="12" max="12" width="13.1796875" style="95" customWidth="1"/>
    <col min="13" max="13" width="1.7265625" style="95" customWidth="1"/>
    <col min="14" max="14" width="13.1796875" style="95" customWidth="1"/>
    <col min="15" max="15" width="1.7265625" style="95" customWidth="1"/>
    <col min="16" max="16" width="13.1796875" style="95" customWidth="1"/>
    <col min="17" max="17" width="1.7265625" style="95" customWidth="1"/>
    <col min="18" max="18" width="13" style="95" customWidth="1"/>
    <col min="19" max="19" width="3" style="95" bestFit="1" customWidth="1"/>
    <col min="20" max="20" width="23.1796875" style="530" bestFit="1" customWidth="1"/>
    <col min="21" max="209" width="6.453125" style="95"/>
    <col min="210" max="210" width="6" style="95" customWidth="1"/>
    <col min="211" max="211" width="2.54296875" style="95" customWidth="1"/>
    <col min="212" max="212" width="52.26953125" style="95" customWidth="1"/>
    <col min="213" max="213" width="4.54296875" style="95" customWidth="1"/>
    <col min="214" max="214" width="14.26953125" style="95" customWidth="1"/>
    <col min="215" max="215" width="3.453125" style="95" customWidth="1"/>
    <col min="216" max="216" width="14.453125" style="95" customWidth="1"/>
    <col min="217" max="217" width="3.453125" style="95" customWidth="1"/>
    <col min="218" max="218" width="14.453125" style="95" customWidth="1"/>
    <col min="219" max="219" width="3.453125" style="95" customWidth="1"/>
    <col min="220" max="220" width="24.54296875" style="95" bestFit="1" customWidth="1"/>
    <col min="221" max="221" width="2.453125" style="95" customWidth="1"/>
    <col min="222" max="222" width="8.54296875" style="95" customWidth="1"/>
    <col min="223" max="223" width="19" style="95" customWidth="1"/>
    <col min="224" max="224" width="11.54296875" style="95" bestFit="1" customWidth="1"/>
    <col min="225" max="465" width="6.453125" style="95"/>
    <col min="466" max="466" width="6" style="95" customWidth="1"/>
    <col min="467" max="467" width="2.54296875" style="95" customWidth="1"/>
    <col min="468" max="468" width="52.26953125" style="95" customWidth="1"/>
    <col min="469" max="469" width="4.54296875" style="95" customWidth="1"/>
    <col min="470" max="470" width="14.26953125" style="95" customWidth="1"/>
    <col min="471" max="471" width="3.453125" style="95" customWidth="1"/>
    <col min="472" max="472" width="14.453125" style="95" customWidth="1"/>
    <col min="473" max="473" width="3.453125" style="95" customWidth="1"/>
    <col min="474" max="474" width="14.453125" style="95" customWidth="1"/>
    <col min="475" max="475" width="3.453125" style="95" customWidth="1"/>
    <col min="476" max="476" width="24.54296875" style="95" bestFit="1" customWidth="1"/>
    <col min="477" max="477" width="2.453125" style="95" customWidth="1"/>
    <col min="478" max="478" width="8.54296875" style="95" customWidth="1"/>
    <col min="479" max="479" width="19" style="95" customWidth="1"/>
    <col min="480" max="480" width="11.54296875" style="95" bestFit="1" customWidth="1"/>
    <col min="481" max="721" width="6.453125" style="95"/>
    <col min="722" max="722" width="6" style="95" customWidth="1"/>
    <col min="723" max="723" width="2.54296875" style="95" customWidth="1"/>
    <col min="724" max="724" width="52.26953125" style="95" customWidth="1"/>
    <col min="725" max="725" width="4.54296875" style="95" customWidth="1"/>
    <col min="726" max="726" width="14.26953125" style="95" customWidth="1"/>
    <col min="727" max="727" width="3.453125" style="95" customWidth="1"/>
    <col min="728" max="728" width="14.453125" style="95" customWidth="1"/>
    <col min="729" max="729" width="3.453125" style="95" customWidth="1"/>
    <col min="730" max="730" width="14.453125" style="95" customWidth="1"/>
    <col min="731" max="731" width="3.453125" style="95" customWidth="1"/>
    <col min="732" max="732" width="24.54296875" style="95" bestFit="1" customWidth="1"/>
    <col min="733" max="733" width="2.453125" style="95" customWidth="1"/>
    <col min="734" max="734" width="8.54296875" style="95" customWidth="1"/>
    <col min="735" max="735" width="19" style="95" customWidth="1"/>
    <col min="736" max="736" width="11.54296875" style="95" bestFit="1" customWidth="1"/>
    <col min="737" max="977" width="6.453125" style="95"/>
    <col min="978" max="978" width="6" style="95" customWidth="1"/>
    <col min="979" max="979" width="2.54296875" style="95" customWidth="1"/>
    <col min="980" max="980" width="52.26953125" style="95" customWidth="1"/>
    <col min="981" max="981" width="4.54296875" style="95" customWidth="1"/>
    <col min="982" max="982" width="14.26953125" style="95" customWidth="1"/>
    <col min="983" max="983" width="3.453125" style="95" customWidth="1"/>
    <col min="984" max="984" width="14.453125" style="95" customWidth="1"/>
    <col min="985" max="985" width="3.453125" style="95" customWidth="1"/>
    <col min="986" max="986" width="14.453125" style="95" customWidth="1"/>
    <col min="987" max="987" width="3.453125" style="95" customWidth="1"/>
    <col min="988" max="988" width="24.54296875" style="95" bestFit="1" customWidth="1"/>
    <col min="989" max="989" width="2.453125" style="95" customWidth="1"/>
    <col min="990" max="990" width="8.54296875" style="95" customWidth="1"/>
    <col min="991" max="991" width="19" style="95" customWidth="1"/>
    <col min="992" max="992" width="11.54296875" style="95" bestFit="1" customWidth="1"/>
    <col min="993" max="1233" width="6.453125" style="95"/>
    <col min="1234" max="1234" width="6" style="95" customWidth="1"/>
    <col min="1235" max="1235" width="2.54296875" style="95" customWidth="1"/>
    <col min="1236" max="1236" width="52.26953125" style="95" customWidth="1"/>
    <col min="1237" max="1237" width="4.54296875" style="95" customWidth="1"/>
    <col min="1238" max="1238" width="14.26953125" style="95" customWidth="1"/>
    <col min="1239" max="1239" width="3.453125" style="95" customWidth="1"/>
    <col min="1240" max="1240" width="14.453125" style="95" customWidth="1"/>
    <col min="1241" max="1241" width="3.453125" style="95" customWidth="1"/>
    <col min="1242" max="1242" width="14.453125" style="95" customWidth="1"/>
    <col min="1243" max="1243" width="3.453125" style="95" customWidth="1"/>
    <col min="1244" max="1244" width="24.54296875" style="95" bestFit="1" customWidth="1"/>
    <col min="1245" max="1245" width="2.453125" style="95" customWidth="1"/>
    <col min="1246" max="1246" width="8.54296875" style="95" customWidth="1"/>
    <col min="1247" max="1247" width="19" style="95" customWidth="1"/>
    <col min="1248" max="1248" width="11.54296875" style="95" bestFit="1" customWidth="1"/>
    <col min="1249" max="1489" width="6.453125" style="95"/>
    <col min="1490" max="1490" width="6" style="95" customWidth="1"/>
    <col min="1491" max="1491" width="2.54296875" style="95" customWidth="1"/>
    <col min="1492" max="1492" width="52.26953125" style="95" customWidth="1"/>
    <col min="1493" max="1493" width="4.54296875" style="95" customWidth="1"/>
    <col min="1494" max="1494" width="14.26953125" style="95" customWidth="1"/>
    <col min="1495" max="1495" width="3.453125" style="95" customWidth="1"/>
    <col min="1496" max="1496" width="14.453125" style="95" customWidth="1"/>
    <col min="1497" max="1497" width="3.453125" style="95" customWidth="1"/>
    <col min="1498" max="1498" width="14.453125" style="95" customWidth="1"/>
    <col min="1499" max="1499" width="3.453125" style="95" customWidth="1"/>
    <col min="1500" max="1500" width="24.54296875" style="95" bestFit="1" customWidth="1"/>
    <col min="1501" max="1501" width="2.453125" style="95" customWidth="1"/>
    <col min="1502" max="1502" width="8.54296875" style="95" customWidth="1"/>
    <col min="1503" max="1503" width="19" style="95" customWidth="1"/>
    <col min="1504" max="1504" width="11.54296875" style="95" bestFit="1" customWidth="1"/>
    <col min="1505" max="1745" width="6.453125" style="95"/>
    <col min="1746" max="1746" width="6" style="95" customWidth="1"/>
    <col min="1747" max="1747" width="2.54296875" style="95" customWidth="1"/>
    <col min="1748" max="1748" width="52.26953125" style="95" customWidth="1"/>
    <col min="1749" max="1749" width="4.54296875" style="95" customWidth="1"/>
    <col min="1750" max="1750" width="14.26953125" style="95" customWidth="1"/>
    <col min="1751" max="1751" width="3.453125" style="95" customWidth="1"/>
    <col min="1752" max="1752" width="14.453125" style="95" customWidth="1"/>
    <col min="1753" max="1753" width="3.453125" style="95" customWidth="1"/>
    <col min="1754" max="1754" width="14.453125" style="95" customWidth="1"/>
    <col min="1755" max="1755" width="3.453125" style="95" customWidth="1"/>
    <col min="1756" max="1756" width="24.54296875" style="95" bestFit="1" customWidth="1"/>
    <col min="1757" max="1757" width="2.453125" style="95" customWidth="1"/>
    <col min="1758" max="1758" width="8.54296875" style="95" customWidth="1"/>
    <col min="1759" max="1759" width="19" style="95" customWidth="1"/>
    <col min="1760" max="1760" width="11.54296875" style="95" bestFit="1" customWidth="1"/>
    <col min="1761" max="2001" width="6.453125" style="95"/>
    <col min="2002" max="2002" width="6" style="95" customWidth="1"/>
    <col min="2003" max="2003" width="2.54296875" style="95" customWidth="1"/>
    <col min="2004" max="2004" width="52.26953125" style="95" customWidth="1"/>
    <col min="2005" max="2005" width="4.54296875" style="95" customWidth="1"/>
    <col min="2006" max="2006" width="14.26953125" style="95" customWidth="1"/>
    <col min="2007" max="2007" width="3.453125" style="95" customWidth="1"/>
    <col min="2008" max="2008" width="14.453125" style="95" customWidth="1"/>
    <col min="2009" max="2009" width="3.453125" style="95" customWidth="1"/>
    <col min="2010" max="2010" width="14.453125" style="95" customWidth="1"/>
    <col min="2011" max="2011" width="3.453125" style="95" customWidth="1"/>
    <col min="2012" max="2012" width="24.54296875" style="95" bestFit="1" customWidth="1"/>
    <col min="2013" max="2013" width="2.453125" style="95" customWidth="1"/>
    <col min="2014" max="2014" width="8.54296875" style="95" customWidth="1"/>
    <col min="2015" max="2015" width="19" style="95" customWidth="1"/>
    <col min="2016" max="2016" width="11.54296875" style="95" bestFit="1" customWidth="1"/>
    <col min="2017" max="2257" width="6.453125" style="95"/>
    <col min="2258" max="2258" width="6" style="95" customWidth="1"/>
    <col min="2259" max="2259" width="2.54296875" style="95" customWidth="1"/>
    <col min="2260" max="2260" width="52.26953125" style="95" customWidth="1"/>
    <col min="2261" max="2261" width="4.54296875" style="95" customWidth="1"/>
    <col min="2262" max="2262" width="14.26953125" style="95" customWidth="1"/>
    <col min="2263" max="2263" width="3.453125" style="95" customWidth="1"/>
    <col min="2264" max="2264" width="14.453125" style="95" customWidth="1"/>
    <col min="2265" max="2265" width="3.453125" style="95" customWidth="1"/>
    <col min="2266" max="2266" width="14.453125" style="95" customWidth="1"/>
    <col min="2267" max="2267" width="3.453125" style="95" customWidth="1"/>
    <col min="2268" max="2268" width="24.54296875" style="95" bestFit="1" customWidth="1"/>
    <col min="2269" max="2269" width="2.453125" style="95" customWidth="1"/>
    <col min="2270" max="2270" width="8.54296875" style="95" customWidth="1"/>
    <col min="2271" max="2271" width="19" style="95" customWidth="1"/>
    <col min="2272" max="2272" width="11.54296875" style="95" bestFit="1" customWidth="1"/>
    <col min="2273" max="2513" width="6.453125" style="95"/>
    <col min="2514" max="2514" width="6" style="95" customWidth="1"/>
    <col min="2515" max="2515" width="2.54296875" style="95" customWidth="1"/>
    <col min="2516" max="2516" width="52.26953125" style="95" customWidth="1"/>
    <col min="2517" max="2517" width="4.54296875" style="95" customWidth="1"/>
    <col min="2518" max="2518" width="14.26953125" style="95" customWidth="1"/>
    <col min="2519" max="2519" width="3.453125" style="95" customWidth="1"/>
    <col min="2520" max="2520" width="14.453125" style="95" customWidth="1"/>
    <col min="2521" max="2521" width="3.453125" style="95" customWidth="1"/>
    <col min="2522" max="2522" width="14.453125" style="95" customWidth="1"/>
    <col min="2523" max="2523" width="3.453125" style="95" customWidth="1"/>
    <col min="2524" max="2524" width="24.54296875" style="95" bestFit="1" customWidth="1"/>
    <col min="2525" max="2525" width="2.453125" style="95" customWidth="1"/>
    <col min="2526" max="2526" width="8.54296875" style="95" customWidth="1"/>
    <col min="2527" max="2527" width="19" style="95" customWidth="1"/>
    <col min="2528" max="2528" width="11.54296875" style="95" bestFit="1" customWidth="1"/>
    <col min="2529" max="2769" width="6.453125" style="95"/>
    <col min="2770" max="2770" width="6" style="95" customWidth="1"/>
    <col min="2771" max="2771" width="2.54296875" style="95" customWidth="1"/>
    <col min="2772" max="2772" width="52.26953125" style="95" customWidth="1"/>
    <col min="2773" max="2773" width="4.54296875" style="95" customWidth="1"/>
    <col min="2774" max="2774" width="14.26953125" style="95" customWidth="1"/>
    <col min="2775" max="2775" width="3.453125" style="95" customWidth="1"/>
    <col min="2776" max="2776" width="14.453125" style="95" customWidth="1"/>
    <col min="2777" max="2777" width="3.453125" style="95" customWidth="1"/>
    <col min="2778" max="2778" width="14.453125" style="95" customWidth="1"/>
    <col min="2779" max="2779" width="3.453125" style="95" customWidth="1"/>
    <col min="2780" max="2780" width="24.54296875" style="95" bestFit="1" customWidth="1"/>
    <col min="2781" max="2781" width="2.453125" style="95" customWidth="1"/>
    <col min="2782" max="2782" width="8.54296875" style="95" customWidth="1"/>
    <col min="2783" max="2783" width="19" style="95" customWidth="1"/>
    <col min="2784" max="2784" width="11.54296875" style="95" bestFit="1" customWidth="1"/>
    <col min="2785" max="3025" width="6.453125" style="95"/>
    <col min="3026" max="3026" width="6" style="95" customWidth="1"/>
    <col min="3027" max="3027" width="2.54296875" style="95" customWidth="1"/>
    <col min="3028" max="3028" width="52.26953125" style="95" customWidth="1"/>
    <col min="3029" max="3029" width="4.54296875" style="95" customWidth="1"/>
    <col min="3030" max="3030" width="14.26953125" style="95" customWidth="1"/>
    <col min="3031" max="3031" width="3.453125" style="95" customWidth="1"/>
    <col min="3032" max="3032" width="14.453125" style="95" customWidth="1"/>
    <col min="3033" max="3033" width="3.453125" style="95" customWidth="1"/>
    <col min="3034" max="3034" width="14.453125" style="95" customWidth="1"/>
    <col min="3035" max="3035" width="3.453125" style="95" customWidth="1"/>
    <col min="3036" max="3036" width="24.54296875" style="95" bestFit="1" customWidth="1"/>
    <col min="3037" max="3037" width="2.453125" style="95" customWidth="1"/>
    <col min="3038" max="3038" width="8.54296875" style="95" customWidth="1"/>
    <col min="3039" max="3039" width="19" style="95" customWidth="1"/>
    <col min="3040" max="3040" width="11.54296875" style="95" bestFit="1" customWidth="1"/>
    <col min="3041" max="3281" width="6.453125" style="95"/>
    <col min="3282" max="3282" width="6" style="95" customWidth="1"/>
    <col min="3283" max="3283" width="2.54296875" style="95" customWidth="1"/>
    <col min="3284" max="3284" width="52.26953125" style="95" customWidth="1"/>
    <col min="3285" max="3285" width="4.54296875" style="95" customWidth="1"/>
    <col min="3286" max="3286" width="14.26953125" style="95" customWidth="1"/>
    <col min="3287" max="3287" width="3.453125" style="95" customWidth="1"/>
    <col min="3288" max="3288" width="14.453125" style="95" customWidth="1"/>
    <col min="3289" max="3289" width="3.453125" style="95" customWidth="1"/>
    <col min="3290" max="3290" width="14.453125" style="95" customWidth="1"/>
    <col min="3291" max="3291" width="3.453125" style="95" customWidth="1"/>
    <col min="3292" max="3292" width="24.54296875" style="95" bestFit="1" customWidth="1"/>
    <col min="3293" max="3293" width="2.453125" style="95" customWidth="1"/>
    <col min="3294" max="3294" width="8.54296875" style="95" customWidth="1"/>
    <col min="3295" max="3295" width="19" style="95" customWidth="1"/>
    <col min="3296" max="3296" width="11.54296875" style="95" bestFit="1" customWidth="1"/>
    <col min="3297" max="3537" width="6.453125" style="95"/>
    <col min="3538" max="3538" width="6" style="95" customWidth="1"/>
    <col min="3539" max="3539" width="2.54296875" style="95" customWidth="1"/>
    <col min="3540" max="3540" width="52.26953125" style="95" customWidth="1"/>
    <col min="3541" max="3541" width="4.54296875" style="95" customWidth="1"/>
    <col min="3542" max="3542" width="14.26953125" style="95" customWidth="1"/>
    <col min="3543" max="3543" width="3.453125" style="95" customWidth="1"/>
    <col min="3544" max="3544" width="14.453125" style="95" customWidth="1"/>
    <col min="3545" max="3545" width="3.453125" style="95" customWidth="1"/>
    <col min="3546" max="3546" width="14.453125" style="95" customWidth="1"/>
    <col min="3547" max="3547" width="3.453125" style="95" customWidth="1"/>
    <col min="3548" max="3548" width="24.54296875" style="95" bestFit="1" customWidth="1"/>
    <col min="3549" max="3549" width="2.453125" style="95" customWidth="1"/>
    <col min="3550" max="3550" width="8.54296875" style="95" customWidth="1"/>
    <col min="3551" max="3551" width="19" style="95" customWidth="1"/>
    <col min="3552" max="3552" width="11.54296875" style="95" bestFit="1" customWidth="1"/>
    <col min="3553" max="3793" width="6.453125" style="95"/>
    <col min="3794" max="3794" width="6" style="95" customWidth="1"/>
    <col min="3795" max="3795" width="2.54296875" style="95" customWidth="1"/>
    <col min="3796" max="3796" width="52.26953125" style="95" customWidth="1"/>
    <col min="3797" max="3797" width="4.54296875" style="95" customWidth="1"/>
    <col min="3798" max="3798" width="14.26953125" style="95" customWidth="1"/>
    <col min="3799" max="3799" width="3.453125" style="95" customWidth="1"/>
    <col min="3800" max="3800" width="14.453125" style="95" customWidth="1"/>
    <col min="3801" max="3801" width="3.453125" style="95" customWidth="1"/>
    <col min="3802" max="3802" width="14.453125" style="95" customWidth="1"/>
    <col min="3803" max="3803" width="3.453125" style="95" customWidth="1"/>
    <col min="3804" max="3804" width="24.54296875" style="95" bestFit="1" customWidth="1"/>
    <col min="3805" max="3805" width="2.453125" style="95" customWidth="1"/>
    <col min="3806" max="3806" width="8.54296875" style="95" customWidth="1"/>
    <col min="3807" max="3807" width="19" style="95" customWidth="1"/>
    <col min="3808" max="3808" width="11.54296875" style="95" bestFit="1" customWidth="1"/>
    <col min="3809" max="4049" width="6.453125" style="95"/>
    <col min="4050" max="4050" width="6" style="95" customWidth="1"/>
    <col min="4051" max="4051" width="2.54296875" style="95" customWidth="1"/>
    <col min="4052" max="4052" width="52.26953125" style="95" customWidth="1"/>
    <col min="4053" max="4053" width="4.54296875" style="95" customWidth="1"/>
    <col min="4054" max="4054" width="14.26953125" style="95" customWidth="1"/>
    <col min="4055" max="4055" width="3.453125" style="95" customWidth="1"/>
    <col min="4056" max="4056" width="14.453125" style="95" customWidth="1"/>
    <col min="4057" max="4057" width="3.453125" style="95" customWidth="1"/>
    <col min="4058" max="4058" width="14.453125" style="95" customWidth="1"/>
    <col min="4059" max="4059" width="3.453125" style="95" customWidth="1"/>
    <col min="4060" max="4060" width="24.54296875" style="95" bestFit="1" customWidth="1"/>
    <col min="4061" max="4061" width="2.453125" style="95" customWidth="1"/>
    <col min="4062" max="4062" width="8.54296875" style="95" customWidth="1"/>
    <col min="4063" max="4063" width="19" style="95" customWidth="1"/>
    <col min="4064" max="4064" width="11.54296875" style="95" bestFit="1" customWidth="1"/>
    <col min="4065" max="4305" width="6.453125" style="95"/>
    <col min="4306" max="4306" width="6" style="95" customWidth="1"/>
    <col min="4307" max="4307" width="2.54296875" style="95" customWidth="1"/>
    <col min="4308" max="4308" width="52.26953125" style="95" customWidth="1"/>
    <col min="4309" max="4309" width="4.54296875" style="95" customWidth="1"/>
    <col min="4310" max="4310" width="14.26953125" style="95" customWidth="1"/>
    <col min="4311" max="4311" width="3.453125" style="95" customWidth="1"/>
    <col min="4312" max="4312" width="14.453125" style="95" customWidth="1"/>
    <col min="4313" max="4313" width="3.453125" style="95" customWidth="1"/>
    <col min="4314" max="4314" width="14.453125" style="95" customWidth="1"/>
    <col min="4315" max="4315" width="3.453125" style="95" customWidth="1"/>
    <col min="4316" max="4316" width="24.54296875" style="95" bestFit="1" customWidth="1"/>
    <col min="4317" max="4317" width="2.453125" style="95" customWidth="1"/>
    <col min="4318" max="4318" width="8.54296875" style="95" customWidth="1"/>
    <col min="4319" max="4319" width="19" style="95" customWidth="1"/>
    <col min="4320" max="4320" width="11.54296875" style="95" bestFit="1" customWidth="1"/>
    <col min="4321" max="4561" width="6.453125" style="95"/>
    <col min="4562" max="4562" width="6" style="95" customWidth="1"/>
    <col min="4563" max="4563" width="2.54296875" style="95" customWidth="1"/>
    <col min="4564" max="4564" width="52.26953125" style="95" customWidth="1"/>
    <col min="4565" max="4565" width="4.54296875" style="95" customWidth="1"/>
    <col min="4566" max="4566" width="14.26953125" style="95" customWidth="1"/>
    <col min="4567" max="4567" width="3.453125" style="95" customWidth="1"/>
    <col min="4568" max="4568" width="14.453125" style="95" customWidth="1"/>
    <col min="4569" max="4569" width="3.453125" style="95" customWidth="1"/>
    <col min="4570" max="4570" width="14.453125" style="95" customWidth="1"/>
    <col min="4571" max="4571" width="3.453125" style="95" customWidth="1"/>
    <col min="4572" max="4572" width="24.54296875" style="95" bestFit="1" customWidth="1"/>
    <col min="4573" max="4573" width="2.453125" style="95" customWidth="1"/>
    <col min="4574" max="4574" width="8.54296875" style="95" customWidth="1"/>
    <col min="4575" max="4575" width="19" style="95" customWidth="1"/>
    <col min="4576" max="4576" width="11.54296875" style="95" bestFit="1" customWidth="1"/>
    <col min="4577" max="4817" width="6.453125" style="95"/>
    <col min="4818" max="4818" width="6" style="95" customWidth="1"/>
    <col min="4819" max="4819" width="2.54296875" style="95" customWidth="1"/>
    <col min="4820" max="4820" width="52.26953125" style="95" customWidth="1"/>
    <col min="4821" max="4821" width="4.54296875" style="95" customWidth="1"/>
    <col min="4822" max="4822" width="14.26953125" style="95" customWidth="1"/>
    <col min="4823" max="4823" width="3.453125" style="95" customWidth="1"/>
    <col min="4824" max="4824" width="14.453125" style="95" customWidth="1"/>
    <col min="4825" max="4825" width="3.453125" style="95" customWidth="1"/>
    <col min="4826" max="4826" width="14.453125" style="95" customWidth="1"/>
    <col min="4827" max="4827" width="3.453125" style="95" customWidth="1"/>
    <col min="4828" max="4828" width="24.54296875" style="95" bestFit="1" customWidth="1"/>
    <col min="4829" max="4829" width="2.453125" style="95" customWidth="1"/>
    <col min="4830" max="4830" width="8.54296875" style="95" customWidth="1"/>
    <col min="4831" max="4831" width="19" style="95" customWidth="1"/>
    <col min="4832" max="4832" width="11.54296875" style="95" bestFit="1" customWidth="1"/>
    <col min="4833" max="5073" width="6.453125" style="95"/>
    <col min="5074" max="5074" width="6" style="95" customWidth="1"/>
    <col min="5075" max="5075" width="2.54296875" style="95" customWidth="1"/>
    <col min="5076" max="5076" width="52.26953125" style="95" customWidth="1"/>
    <col min="5077" max="5077" width="4.54296875" style="95" customWidth="1"/>
    <col min="5078" max="5078" width="14.26953125" style="95" customWidth="1"/>
    <col min="5079" max="5079" width="3.453125" style="95" customWidth="1"/>
    <col min="5080" max="5080" width="14.453125" style="95" customWidth="1"/>
    <col min="5081" max="5081" width="3.453125" style="95" customWidth="1"/>
    <col min="5082" max="5082" width="14.453125" style="95" customWidth="1"/>
    <col min="5083" max="5083" width="3.453125" style="95" customWidth="1"/>
    <col min="5084" max="5084" width="24.54296875" style="95" bestFit="1" customWidth="1"/>
    <col min="5085" max="5085" width="2.453125" style="95" customWidth="1"/>
    <col min="5086" max="5086" width="8.54296875" style="95" customWidth="1"/>
    <col min="5087" max="5087" width="19" style="95" customWidth="1"/>
    <col min="5088" max="5088" width="11.54296875" style="95" bestFit="1" customWidth="1"/>
    <col min="5089" max="5329" width="6.453125" style="95"/>
    <col min="5330" max="5330" width="6" style="95" customWidth="1"/>
    <col min="5331" max="5331" width="2.54296875" style="95" customWidth="1"/>
    <col min="5332" max="5332" width="52.26953125" style="95" customWidth="1"/>
    <col min="5333" max="5333" width="4.54296875" style="95" customWidth="1"/>
    <col min="5334" max="5334" width="14.26953125" style="95" customWidth="1"/>
    <col min="5335" max="5335" width="3.453125" style="95" customWidth="1"/>
    <col min="5336" max="5336" width="14.453125" style="95" customWidth="1"/>
    <col min="5337" max="5337" width="3.453125" style="95" customWidth="1"/>
    <col min="5338" max="5338" width="14.453125" style="95" customWidth="1"/>
    <col min="5339" max="5339" width="3.453125" style="95" customWidth="1"/>
    <col min="5340" max="5340" width="24.54296875" style="95" bestFit="1" customWidth="1"/>
    <col min="5341" max="5341" width="2.453125" style="95" customWidth="1"/>
    <col min="5342" max="5342" width="8.54296875" style="95" customWidth="1"/>
    <col min="5343" max="5343" width="19" style="95" customWidth="1"/>
    <col min="5344" max="5344" width="11.54296875" style="95" bestFit="1" customWidth="1"/>
    <col min="5345" max="5585" width="6.453125" style="95"/>
    <col min="5586" max="5586" width="6" style="95" customWidth="1"/>
    <col min="5587" max="5587" width="2.54296875" style="95" customWidth="1"/>
    <col min="5588" max="5588" width="52.26953125" style="95" customWidth="1"/>
    <col min="5589" max="5589" width="4.54296875" style="95" customWidth="1"/>
    <col min="5590" max="5590" width="14.26953125" style="95" customWidth="1"/>
    <col min="5591" max="5591" width="3.453125" style="95" customWidth="1"/>
    <col min="5592" max="5592" width="14.453125" style="95" customWidth="1"/>
    <col min="5593" max="5593" width="3.453125" style="95" customWidth="1"/>
    <col min="5594" max="5594" width="14.453125" style="95" customWidth="1"/>
    <col min="5595" max="5595" width="3.453125" style="95" customWidth="1"/>
    <col min="5596" max="5596" width="24.54296875" style="95" bestFit="1" customWidth="1"/>
    <col min="5597" max="5597" width="2.453125" style="95" customWidth="1"/>
    <col min="5598" max="5598" width="8.54296875" style="95" customWidth="1"/>
    <col min="5599" max="5599" width="19" style="95" customWidth="1"/>
    <col min="5600" max="5600" width="11.54296875" style="95" bestFit="1" customWidth="1"/>
    <col min="5601" max="5841" width="6.453125" style="95"/>
    <col min="5842" max="5842" width="6" style="95" customWidth="1"/>
    <col min="5843" max="5843" width="2.54296875" style="95" customWidth="1"/>
    <col min="5844" max="5844" width="52.26953125" style="95" customWidth="1"/>
    <col min="5845" max="5845" width="4.54296875" style="95" customWidth="1"/>
    <col min="5846" max="5846" width="14.26953125" style="95" customWidth="1"/>
    <col min="5847" max="5847" width="3.453125" style="95" customWidth="1"/>
    <col min="5848" max="5848" width="14.453125" style="95" customWidth="1"/>
    <col min="5849" max="5849" width="3.453125" style="95" customWidth="1"/>
    <col min="5850" max="5850" width="14.453125" style="95" customWidth="1"/>
    <col min="5851" max="5851" width="3.453125" style="95" customWidth="1"/>
    <col min="5852" max="5852" width="24.54296875" style="95" bestFit="1" customWidth="1"/>
    <col min="5853" max="5853" width="2.453125" style="95" customWidth="1"/>
    <col min="5854" max="5854" width="8.54296875" style="95" customWidth="1"/>
    <col min="5855" max="5855" width="19" style="95" customWidth="1"/>
    <col min="5856" max="5856" width="11.54296875" style="95" bestFit="1" customWidth="1"/>
    <col min="5857" max="6097" width="6.453125" style="95"/>
    <col min="6098" max="6098" width="6" style="95" customWidth="1"/>
    <col min="6099" max="6099" width="2.54296875" style="95" customWidth="1"/>
    <col min="6100" max="6100" width="52.26953125" style="95" customWidth="1"/>
    <col min="6101" max="6101" width="4.54296875" style="95" customWidth="1"/>
    <col min="6102" max="6102" width="14.26953125" style="95" customWidth="1"/>
    <col min="6103" max="6103" width="3.453125" style="95" customWidth="1"/>
    <col min="6104" max="6104" width="14.453125" style="95" customWidth="1"/>
    <col min="6105" max="6105" width="3.453125" style="95" customWidth="1"/>
    <col min="6106" max="6106" width="14.453125" style="95" customWidth="1"/>
    <col min="6107" max="6107" width="3.453125" style="95" customWidth="1"/>
    <col min="6108" max="6108" width="24.54296875" style="95" bestFit="1" customWidth="1"/>
    <col min="6109" max="6109" width="2.453125" style="95" customWidth="1"/>
    <col min="6110" max="6110" width="8.54296875" style="95" customWidth="1"/>
    <col min="6111" max="6111" width="19" style="95" customWidth="1"/>
    <col min="6112" max="6112" width="11.54296875" style="95" bestFit="1" customWidth="1"/>
    <col min="6113" max="6353" width="6.453125" style="95"/>
    <col min="6354" max="6354" width="6" style="95" customWidth="1"/>
    <col min="6355" max="6355" width="2.54296875" style="95" customWidth="1"/>
    <col min="6356" max="6356" width="52.26953125" style="95" customWidth="1"/>
    <col min="6357" max="6357" width="4.54296875" style="95" customWidth="1"/>
    <col min="6358" max="6358" width="14.26953125" style="95" customWidth="1"/>
    <col min="6359" max="6359" width="3.453125" style="95" customWidth="1"/>
    <col min="6360" max="6360" width="14.453125" style="95" customWidth="1"/>
    <col min="6361" max="6361" width="3.453125" style="95" customWidth="1"/>
    <col min="6362" max="6362" width="14.453125" style="95" customWidth="1"/>
    <col min="6363" max="6363" width="3.453125" style="95" customWidth="1"/>
    <col min="6364" max="6364" width="24.54296875" style="95" bestFit="1" customWidth="1"/>
    <col min="6365" max="6365" width="2.453125" style="95" customWidth="1"/>
    <col min="6366" max="6366" width="8.54296875" style="95" customWidth="1"/>
    <col min="6367" max="6367" width="19" style="95" customWidth="1"/>
    <col min="6368" max="6368" width="11.54296875" style="95" bestFit="1" customWidth="1"/>
    <col min="6369" max="6609" width="6.453125" style="95"/>
    <col min="6610" max="6610" width="6" style="95" customWidth="1"/>
    <col min="6611" max="6611" width="2.54296875" style="95" customWidth="1"/>
    <col min="6612" max="6612" width="52.26953125" style="95" customWidth="1"/>
    <col min="6613" max="6613" width="4.54296875" style="95" customWidth="1"/>
    <col min="6614" max="6614" width="14.26953125" style="95" customWidth="1"/>
    <col min="6615" max="6615" width="3.453125" style="95" customWidth="1"/>
    <col min="6616" max="6616" width="14.453125" style="95" customWidth="1"/>
    <col min="6617" max="6617" width="3.453125" style="95" customWidth="1"/>
    <col min="6618" max="6618" width="14.453125" style="95" customWidth="1"/>
    <col min="6619" max="6619" width="3.453125" style="95" customWidth="1"/>
    <col min="6620" max="6620" width="24.54296875" style="95" bestFit="1" customWidth="1"/>
    <col min="6621" max="6621" width="2.453125" style="95" customWidth="1"/>
    <col min="6622" max="6622" width="8.54296875" style="95" customWidth="1"/>
    <col min="6623" max="6623" width="19" style="95" customWidth="1"/>
    <col min="6624" max="6624" width="11.54296875" style="95" bestFit="1" customWidth="1"/>
    <col min="6625" max="6865" width="6.453125" style="95"/>
    <col min="6866" max="6866" width="6" style="95" customWidth="1"/>
    <col min="6867" max="6867" width="2.54296875" style="95" customWidth="1"/>
    <col min="6868" max="6868" width="52.26953125" style="95" customWidth="1"/>
    <col min="6869" max="6869" width="4.54296875" style="95" customWidth="1"/>
    <col min="6870" max="6870" width="14.26953125" style="95" customWidth="1"/>
    <col min="6871" max="6871" width="3.453125" style="95" customWidth="1"/>
    <col min="6872" max="6872" width="14.453125" style="95" customWidth="1"/>
    <col min="6873" max="6873" width="3.453125" style="95" customWidth="1"/>
    <col min="6874" max="6874" width="14.453125" style="95" customWidth="1"/>
    <col min="6875" max="6875" width="3.453125" style="95" customWidth="1"/>
    <col min="6876" max="6876" width="24.54296875" style="95" bestFit="1" customWidth="1"/>
    <col min="6877" max="6877" width="2.453125" style="95" customWidth="1"/>
    <col min="6878" max="6878" width="8.54296875" style="95" customWidth="1"/>
    <col min="6879" max="6879" width="19" style="95" customWidth="1"/>
    <col min="6880" max="6880" width="11.54296875" style="95" bestFit="1" customWidth="1"/>
    <col min="6881" max="7121" width="6.453125" style="95"/>
    <col min="7122" max="7122" width="6" style="95" customWidth="1"/>
    <col min="7123" max="7123" width="2.54296875" style="95" customWidth="1"/>
    <col min="7124" max="7124" width="52.26953125" style="95" customWidth="1"/>
    <col min="7125" max="7125" width="4.54296875" style="95" customWidth="1"/>
    <col min="7126" max="7126" width="14.26953125" style="95" customWidth="1"/>
    <col min="7127" max="7127" width="3.453125" style="95" customWidth="1"/>
    <col min="7128" max="7128" width="14.453125" style="95" customWidth="1"/>
    <col min="7129" max="7129" width="3.453125" style="95" customWidth="1"/>
    <col min="7130" max="7130" width="14.453125" style="95" customWidth="1"/>
    <col min="7131" max="7131" width="3.453125" style="95" customWidth="1"/>
    <col min="7132" max="7132" width="24.54296875" style="95" bestFit="1" customWidth="1"/>
    <col min="7133" max="7133" width="2.453125" style="95" customWidth="1"/>
    <col min="7134" max="7134" width="8.54296875" style="95" customWidth="1"/>
    <col min="7135" max="7135" width="19" style="95" customWidth="1"/>
    <col min="7136" max="7136" width="11.54296875" style="95" bestFit="1" customWidth="1"/>
    <col min="7137" max="7377" width="6.453125" style="95"/>
    <col min="7378" max="7378" width="6" style="95" customWidth="1"/>
    <col min="7379" max="7379" width="2.54296875" style="95" customWidth="1"/>
    <col min="7380" max="7380" width="52.26953125" style="95" customWidth="1"/>
    <col min="7381" max="7381" width="4.54296875" style="95" customWidth="1"/>
    <col min="7382" max="7382" width="14.26953125" style="95" customWidth="1"/>
    <col min="7383" max="7383" width="3.453125" style="95" customWidth="1"/>
    <col min="7384" max="7384" width="14.453125" style="95" customWidth="1"/>
    <col min="7385" max="7385" width="3.453125" style="95" customWidth="1"/>
    <col min="7386" max="7386" width="14.453125" style="95" customWidth="1"/>
    <col min="7387" max="7387" width="3.453125" style="95" customWidth="1"/>
    <col min="7388" max="7388" width="24.54296875" style="95" bestFit="1" customWidth="1"/>
    <col min="7389" max="7389" width="2.453125" style="95" customWidth="1"/>
    <col min="7390" max="7390" width="8.54296875" style="95" customWidth="1"/>
    <col min="7391" max="7391" width="19" style="95" customWidth="1"/>
    <col min="7392" max="7392" width="11.54296875" style="95" bestFit="1" customWidth="1"/>
    <col min="7393" max="7633" width="6.453125" style="95"/>
    <col min="7634" max="7634" width="6" style="95" customWidth="1"/>
    <col min="7635" max="7635" width="2.54296875" style="95" customWidth="1"/>
    <col min="7636" max="7636" width="52.26953125" style="95" customWidth="1"/>
    <col min="7637" max="7637" width="4.54296875" style="95" customWidth="1"/>
    <col min="7638" max="7638" width="14.26953125" style="95" customWidth="1"/>
    <col min="7639" max="7639" width="3.453125" style="95" customWidth="1"/>
    <col min="7640" max="7640" width="14.453125" style="95" customWidth="1"/>
    <col min="7641" max="7641" width="3.453125" style="95" customWidth="1"/>
    <col min="7642" max="7642" width="14.453125" style="95" customWidth="1"/>
    <col min="7643" max="7643" width="3.453125" style="95" customWidth="1"/>
    <col min="7644" max="7644" width="24.54296875" style="95" bestFit="1" customWidth="1"/>
    <col min="7645" max="7645" width="2.453125" style="95" customWidth="1"/>
    <col min="7646" max="7646" width="8.54296875" style="95" customWidth="1"/>
    <col min="7647" max="7647" width="19" style="95" customWidth="1"/>
    <col min="7648" max="7648" width="11.54296875" style="95" bestFit="1" customWidth="1"/>
    <col min="7649" max="7889" width="6.453125" style="95"/>
    <col min="7890" max="7890" width="6" style="95" customWidth="1"/>
    <col min="7891" max="7891" width="2.54296875" style="95" customWidth="1"/>
    <col min="7892" max="7892" width="52.26953125" style="95" customWidth="1"/>
    <col min="7893" max="7893" width="4.54296875" style="95" customWidth="1"/>
    <col min="7894" max="7894" width="14.26953125" style="95" customWidth="1"/>
    <col min="7895" max="7895" width="3.453125" style="95" customWidth="1"/>
    <col min="7896" max="7896" width="14.453125" style="95" customWidth="1"/>
    <col min="7897" max="7897" width="3.453125" style="95" customWidth="1"/>
    <col min="7898" max="7898" width="14.453125" style="95" customWidth="1"/>
    <col min="7899" max="7899" width="3.453125" style="95" customWidth="1"/>
    <col min="7900" max="7900" width="24.54296875" style="95" bestFit="1" customWidth="1"/>
    <col min="7901" max="7901" width="2.453125" style="95" customWidth="1"/>
    <col min="7902" max="7902" width="8.54296875" style="95" customWidth="1"/>
    <col min="7903" max="7903" width="19" style="95" customWidth="1"/>
    <col min="7904" max="7904" width="11.54296875" style="95" bestFit="1" customWidth="1"/>
    <col min="7905" max="8145" width="6.453125" style="95"/>
    <col min="8146" max="8146" width="6" style="95" customWidth="1"/>
    <col min="8147" max="8147" width="2.54296875" style="95" customWidth="1"/>
    <col min="8148" max="8148" width="52.26953125" style="95" customWidth="1"/>
    <col min="8149" max="8149" width="4.54296875" style="95" customWidth="1"/>
    <col min="8150" max="8150" width="14.26953125" style="95" customWidth="1"/>
    <col min="8151" max="8151" width="3.453125" style="95" customWidth="1"/>
    <col min="8152" max="8152" width="14.453125" style="95" customWidth="1"/>
    <col min="8153" max="8153" width="3.453125" style="95" customWidth="1"/>
    <col min="8154" max="8154" width="14.453125" style="95" customWidth="1"/>
    <col min="8155" max="8155" width="3.453125" style="95" customWidth="1"/>
    <col min="8156" max="8156" width="24.54296875" style="95" bestFit="1" customWidth="1"/>
    <col min="8157" max="8157" width="2.453125" style="95" customWidth="1"/>
    <col min="8158" max="8158" width="8.54296875" style="95" customWidth="1"/>
    <col min="8159" max="8159" width="19" style="95" customWidth="1"/>
    <col min="8160" max="8160" width="11.54296875" style="95" bestFit="1" customWidth="1"/>
    <col min="8161" max="8401" width="6.453125" style="95"/>
    <col min="8402" max="8402" width="6" style="95" customWidth="1"/>
    <col min="8403" max="8403" width="2.54296875" style="95" customWidth="1"/>
    <col min="8404" max="8404" width="52.26953125" style="95" customWidth="1"/>
    <col min="8405" max="8405" width="4.54296875" style="95" customWidth="1"/>
    <col min="8406" max="8406" width="14.26953125" style="95" customWidth="1"/>
    <col min="8407" max="8407" width="3.453125" style="95" customWidth="1"/>
    <col min="8408" max="8408" width="14.453125" style="95" customWidth="1"/>
    <col min="8409" max="8409" width="3.453125" style="95" customWidth="1"/>
    <col min="8410" max="8410" width="14.453125" style="95" customWidth="1"/>
    <col min="8411" max="8411" width="3.453125" style="95" customWidth="1"/>
    <col min="8412" max="8412" width="24.54296875" style="95" bestFit="1" customWidth="1"/>
    <col min="8413" max="8413" width="2.453125" style="95" customWidth="1"/>
    <col min="8414" max="8414" width="8.54296875" style="95" customWidth="1"/>
    <col min="8415" max="8415" width="19" style="95" customWidth="1"/>
    <col min="8416" max="8416" width="11.54296875" style="95" bestFit="1" customWidth="1"/>
    <col min="8417" max="8657" width="6.453125" style="95"/>
    <col min="8658" max="8658" width="6" style="95" customWidth="1"/>
    <col min="8659" max="8659" width="2.54296875" style="95" customWidth="1"/>
    <col min="8660" max="8660" width="52.26953125" style="95" customWidth="1"/>
    <col min="8661" max="8661" width="4.54296875" style="95" customWidth="1"/>
    <col min="8662" max="8662" width="14.26953125" style="95" customWidth="1"/>
    <col min="8663" max="8663" width="3.453125" style="95" customWidth="1"/>
    <col min="8664" max="8664" width="14.453125" style="95" customWidth="1"/>
    <col min="8665" max="8665" width="3.453125" style="95" customWidth="1"/>
    <col min="8666" max="8666" width="14.453125" style="95" customWidth="1"/>
    <col min="8667" max="8667" width="3.453125" style="95" customWidth="1"/>
    <col min="8668" max="8668" width="24.54296875" style="95" bestFit="1" customWidth="1"/>
    <col min="8669" max="8669" width="2.453125" style="95" customWidth="1"/>
    <col min="8670" max="8670" width="8.54296875" style="95" customWidth="1"/>
    <col min="8671" max="8671" width="19" style="95" customWidth="1"/>
    <col min="8672" max="8672" width="11.54296875" style="95" bestFit="1" customWidth="1"/>
    <col min="8673" max="8913" width="6.453125" style="95"/>
    <col min="8914" max="8914" width="6" style="95" customWidth="1"/>
    <col min="8915" max="8915" width="2.54296875" style="95" customWidth="1"/>
    <col min="8916" max="8916" width="52.26953125" style="95" customWidth="1"/>
    <col min="8917" max="8917" width="4.54296875" style="95" customWidth="1"/>
    <col min="8918" max="8918" width="14.26953125" style="95" customWidth="1"/>
    <col min="8919" max="8919" width="3.453125" style="95" customWidth="1"/>
    <col min="8920" max="8920" width="14.453125" style="95" customWidth="1"/>
    <col min="8921" max="8921" width="3.453125" style="95" customWidth="1"/>
    <col min="8922" max="8922" width="14.453125" style="95" customWidth="1"/>
    <col min="8923" max="8923" width="3.453125" style="95" customWidth="1"/>
    <col min="8924" max="8924" width="24.54296875" style="95" bestFit="1" customWidth="1"/>
    <col min="8925" max="8925" width="2.453125" style="95" customWidth="1"/>
    <col min="8926" max="8926" width="8.54296875" style="95" customWidth="1"/>
    <col min="8927" max="8927" width="19" style="95" customWidth="1"/>
    <col min="8928" max="8928" width="11.54296875" style="95" bestFit="1" customWidth="1"/>
    <col min="8929" max="9169" width="6.453125" style="95"/>
    <col min="9170" max="9170" width="6" style="95" customWidth="1"/>
    <col min="9171" max="9171" width="2.54296875" style="95" customWidth="1"/>
    <col min="9172" max="9172" width="52.26953125" style="95" customWidth="1"/>
    <col min="9173" max="9173" width="4.54296875" style="95" customWidth="1"/>
    <col min="9174" max="9174" width="14.26953125" style="95" customWidth="1"/>
    <col min="9175" max="9175" width="3.453125" style="95" customWidth="1"/>
    <col min="9176" max="9176" width="14.453125" style="95" customWidth="1"/>
    <col min="9177" max="9177" width="3.453125" style="95" customWidth="1"/>
    <col min="9178" max="9178" width="14.453125" style="95" customWidth="1"/>
    <col min="9179" max="9179" width="3.453125" style="95" customWidth="1"/>
    <col min="9180" max="9180" width="24.54296875" style="95" bestFit="1" customWidth="1"/>
    <col min="9181" max="9181" width="2.453125" style="95" customWidth="1"/>
    <col min="9182" max="9182" width="8.54296875" style="95" customWidth="1"/>
    <col min="9183" max="9183" width="19" style="95" customWidth="1"/>
    <col min="9184" max="9184" width="11.54296875" style="95" bestFit="1" customWidth="1"/>
    <col min="9185" max="9425" width="6.453125" style="95"/>
    <col min="9426" max="9426" width="6" style="95" customWidth="1"/>
    <col min="9427" max="9427" width="2.54296875" style="95" customWidth="1"/>
    <col min="9428" max="9428" width="52.26953125" style="95" customWidth="1"/>
    <col min="9429" max="9429" width="4.54296875" style="95" customWidth="1"/>
    <col min="9430" max="9430" width="14.26953125" style="95" customWidth="1"/>
    <col min="9431" max="9431" width="3.453125" style="95" customWidth="1"/>
    <col min="9432" max="9432" width="14.453125" style="95" customWidth="1"/>
    <col min="9433" max="9433" width="3.453125" style="95" customWidth="1"/>
    <col min="9434" max="9434" width="14.453125" style="95" customWidth="1"/>
    <col min="9435" max="9435" width="3.453125" style="95" customWidth="1"/>
    <col min="9436" max="9436" width="24.54296875" style="95" bestFit="1" customWidth="1"/>
    <col min="9437" max="9437" width="2.453125" style="95" customWidth="1"/>
    <col min="9438" max="9438" width="8.54296875" style="95" customWidth="1"/>
    <col min="9439" max="9439" width="19" style="95" customWidth="1"/>
    <col min="9440" max="9440" width="11.54296875" style="95" bestFit="1" customWidth="1"/>
    <col min="9441" max="9681" width="6.453125" style="95"/>
    <col min="9682" max="9682" width="6" style="95" customWidth="1"/>
    <col min="9683" max="9683" width="2.54296875" style="95" customWidth="1"/>
    <col min="9684" max="9684" width="52.26953125" style="95" customWidth="1"/>
    <col min="9685" max="9685" width="4.54296875" style="95" customWidth="1"/>
    <col min="9686" max="9686" width="14.26953125" style="95" customWidth="1"/>
    <col min="9687" max="9687" width="3.453125" style="95" customWidth="1"/>
    <col min="9688" max="9688" width="14.453125" style="95" customWidth="1"/>
    <col min="9689" max="9689" width="3.453125" style="95" customWidth="1"/>
    <col min="9690" max="9690" width="14.453125" style="95" customWidth="1"/>
    <col min="9691" max="9691" width="3.453125" style="95" customWidth="1"/>
    <col min="9692" max="9692" width="24.54296875" style="95" bestFit="1" customWidth="1"/>
    <col min="9693" max="9693" width="2.453125" style="95" customWidth="1"/>
    <col min="9694" max="9694" width="8.54296875" style="95" customWidth="1"/>
    <col min="9695" max="9695" width="19" style="95" customWidth="1"/>
    <col min="9696" max="9696" width="11.54296875" style="95" bestFit="1" customWidth="1"/>
    <col min="9697" max="9937" width="6.453125" style="95"/>
    <col min="9938" max="9938" width="6" style="95" customWidth="1"/>
    <col min="9939" max="9939" width="2.54296875" style="95" customWidth="1"/>
    <col min="9940" max="9940" width="52.26953125" style="95" customWidth="1"/>
    <col min="9941" max="9941" width="4.54296875" style="95" customWidth="1"/>
    <col min="9942" max="9942" width="14.26953125" style="95" customWidth="1"/>
    <col min="9943" max="9943" width="3.453125" style="95" customWidth="1"/>
    <col min="9944" max="9944" width="14.453125" style="95" customWidth="1"/>
    <col min="9945" max="9945" width="3.453125" style="95" customWidth="1"/>
    <col min="9946" max="9946" width="14.453125" style="95" customWidth="1"/>
    <col min="9947" max="9947" width="3.453125" style="95" customWidth="1"/>
    <col min="9948" max="9948" width="24.54296875" style="95" bestFit="1" customWidth="1"/>
    <col min="9949" max="9949" width="2.453125" style="95" customWidth="1"/>
    <col min="9950" max="9950" width="8.54296875" style="95" customWidth="1"/>
    <col min="9951" max="9951" width="19" style="95" customWidth="1"/>
    <col min="9952" max="9952" width="11.54296875" style="95" bestFit="1" customWidth="1"/>
    <col min="9953" max="10193" width="6.453125" style="95"/>
    <col min="10194" max="10194" width="6" style="95" customWidth="1"/>
    <col min="10195" max="10195" width="2.54296875" style="95" customWidth="1"/>
    <col min="10196" max="10196" width="52.26953125" style="95" customWidth="1"/>
    <col min="10197" max="10197" width="4.54296875" style="95" customWidth="1"/>
    <col min="10198" max="10198" width="14.26953125" style="95" customWidth="1"/>
    <col min="10199" max="10199" width="3.453125" style="95" customWidth="1"/>
    <col min="10200" max="10200" width="14.453125" style="95" customWidth="1"/>
    <col min="10201" max="10201" width="3.453125" style="95" customWidth="1"/>
    <col min="10202" max="10202" width="14.453125" style="95" customWidth="1"/>
    <col min="10203" max="10203" width="3.453125" style="95" customWidth="1"/>
    <col min="10204" max="10204" width="24.54296875" style="95" bestFit="1" customWidth="1"/>
    <col min="10205" max="10205" width="2.453125" style="95" customWidth="1"/>
    <col min="10206" max="10206" width="8.54296875" style="95" customWidth="1"/>
    <col min="10207" max="10207" width="19" style="95" customWidth="1"/>
    <col min="10208" max="10208" width="11.54296875" style="95" bestFit="1" customWidth="1"/>
    <col min="10209" max="10449" width="6.453125" style="95"/>
    <col min="10450" max="10450" width="6" style="95" customWidth="1"/>
    <col min="10451" max="10451" width="2.54296875" style="95" customWidth="1"/>
    <col min="10452" max="10452" width="52.26953125" style="95" customWidth="1"/>
    <col min="10453" max="10453" width="4.54296875" style="95" customWidth="1"/>
    <col min="10454" max="10454" width="14.26953125" style="95" customWidth="1"/>
    <col min="10455" max="10455" width="3.453125" style="95" customWidth="1"/>
    <col min="10456" max="10456" width="14.453125" style="95" customWidth="1"/>
    <col min="10457" max="10457" width="3.453125" style="95" customWidth="1"/>
    <col min="10458" max="10458" width="14.453125" style="95" customWidth="1"/>
    <col min="10459" max="10459" width="3.453125" style="95" customWidth="1"/>
    <col min="10460" max="10460" width="24.54296875" style="95" bestFit="1" customWidth="1"/>
    <col min="10461" max="10461" width="2.453125" style="95" customWidth="1"/>
    <col min="10462" max="10462" width="8.54296875" style="95" customWidth="1"/>
    <col min="10463" max="10463" width="19" style="95" customWidth="1"/>
    <col min="10464" max="10464" width="11.54296875" style="95" bestFit="1" customWidth="1"/>
    <col min="10465" max="10705" width="6.453125" style="95"/>
    <col min="10706" max="10706" width="6" style="95" customWidth="1"/>
    <col min="10707" max="10707" width="2.54296875" style="95" customWidth="1"/>
    <col min="10708" max="10708" width="52.26953125" style="95" customWidth="1"/>
    <col min="10709" max="10709" width="4.54296875" style="95" customWidth="1"/>
    <col min="10710" max="10710" width="14.26953125" style="95" customWidth="1"/>
    <col min="10711" max="10711" width="3.453125" style="95" customWidth="1"/>
    <col min="10712" max="10712" width="14.453125" style="95" customWidth="1"/>
    <col min="10713" max="10713" width="3.453125" style="95" customWidth="1"/>
    <col min="10714" max="10714" width="14.453125" style="95" customWidth="1"/>
    <col min="10715" max="10715" width="3.453125" style="95" customWidth="1"/>
    <col min="10716" max="10716" width="24.54296875" style="95" bestFit="1" customWidth="1"/>
    <col min="10717" max="10717" width="2.453125" style="95" customWidth="1"/>
    <col min="10718" max="10718" width="8.54296875" style="95" customWidth="1"/>
    <col min="10719" max="10719" width="19" style="95" customWidth="1"/>
    <col min="10720" max="10720" width="11.54296875" style="95" bestFit="1" customWidth="1"/>
    <col min="10721" max="10961" width="6.453125" style="95"/>
    <col min="10962" max="10962" width="6" style="95" customWidth="1"/>
    <col min="10963" max="10963" width="2.54296875" style="95" customWidth="1"/>
    <col min="10964" max="10964" width="52.26953125" style="95" customWidth="1"/>
    <col min="10965" max="10965" width="4.54296875" style="95" customWidth="1"/>
    <col min="10966" max="10966" width="14.26953125" style="95" customWidth="1"/>
    <col min="10967" max="10967" width="3.453125" style="95" customWidth="1"/>
    <col min="10968" max="10968" width="14.453125" style="95" customWidth="1"/>
    <col min="10969" max="10969" width="3.453125" style="95" customWidth="1"/>
    <col min="10970" max="10970" width="14.453125" style="95" customWidth="1"/>
    <col min="10971" max="10971" width="3.453125" style="95" customWidth="1"/>
    <col min="10972" max="10972" width="24.54296875" style="95" bestFit="1" customWidth="1"/>
    <col min="10973" max="10973" width="2.453125" style="95" customWidth="1"/>
    <col min="10974" max="10974" width="8.54296875" style="95" customWidth="1"/>
    <col min="10975" max="10975" width="19" style="95" customWidth="1"/>
    <col min="10976" max="10976" width="11.54296875" style="95" bestFit="1" customWidth="1"/>
    <col min="10977" max="11217" width="6.453125" style="95"/>
    <col min="11218" max="11218" width="6" style="95" customWidth="1"/>
    <col min="11219" max="11219" width="2.54296875" style="95" customWidth="1"/>
    <col min="11220" max="11220" width="52.26953125" style="95" customWidth="1"/>
    <col min="11221" max="11221" width="4.54296875" style="95" customWidth="1"/>
    <col min="11222" max="11222" width="14.26953125" style="95" customWidth="1"/>
    <col min="11223" max="11223" width="3.453125" style="95" customWidth="1"/>
    <col min="11224" max="11224" width="14.453125" style="95" customWidth="1"/>
    <col min="11225" max="11225" width="3.453125" style="95" customWidth="1"/>
    <col min="11226" max="11226" width="14.453125" style="95" customWidth="1"/>
    <col min="11227" max="11227" width="3.453125" style="95" customWidth="1"/>
    <col min="11228" max="11228" width="24.54296875" style="95" bestFit="1" customWidth="1"/>
    <col min="11229" max="11229" width="2.453125" style="95" customWidth="1"/>
    <col min="11230" max="11230" width="8.54296875" style="95" customWidth="1"/>
    <col min="11231" max="11231" width="19" style="95" customWidth="1"/>
    <col min="11232" max="11232" width="11.54296875" style="95" bestFit="1" customWidth="1"/>
    <col min="11233" max="11473" width="6.453125" style="95"/>
    <col min="11474" max="11474" width="6" style="95" customWidth="1"/>
    <col min="11475" max="11475" width="2.54296875" style="95" customWidth="1"/>
    <col min="11476" max="11476" width="52.26953125" style="95" customWidth="1"/>
    <col min="11477" max="11477" width="4.54296875" style="95" customWidth="1"/>
    <col min="11478" max="11478" width="14.26953125" style="95" customWidth="1"/>
    <col min="11479" max="11479" width="3.453125" style="95" customWidth="1"/>
    <col min="11480" max="11480" width="14.453125" style="95" customWidth="1"/>
    <col min="11481" max="11481" width="3.453125" style="95" customWidth="1"/>
    <col min="11482" max="11482" width="14.453125" style="95" customWidth="1"/>
    <col min="11483" max="11483" width="3.453125" style="95" customWidth="1"/>
    <col min="11484" max="11484" width="24.54296875" style="95" bestFit="1" customWidth="1"/>
    <col min="11485" max="11485" width="2.453125" style="95" customWidth="1"/>
    <col min="11486" max="11486" width="8.54296875" style="95" customWidth="1"/>
    <col min="11487" max="11487" width="19" style="95" customWidth="1"/>
    <col min="11488" max="11488" width="11.54296875" style="95" bestFit="1" customWidth="1"/>
    <col min="11489" max="11729" width="6.453125" style="95"/>
    <col min="11730" max="11730" width="6" style="95" customWidth="1"/>
    <col min="11731" max="11731" width="2.54296875" style="95" customWidth="1"/>
    <col min="11732" max="11732" width="52.26953125" style="95" customWidth="1"/>
    <col min="11733" max="11733" width="4.54296875" style="95" customWidth="1"/>
    <col min="11734" max="11734" width="14.26953125" style="95" customWidth="1"/>
    <col min="11735" max="11735" width="3.453125" style="95" customWidth="1"/>
    <col min="11736" max="11736" width="14.453125" style="95" customWidth="1"/>
    <col min="11737" max="11737" width="3.453125" style="95" customWidth="1"/>
    <col min="11738" max="11738" width="14.453125" style="95" customWidth="1"/>
    <col min="11739" max="11739" width="3.453125" style="95" customWidth="1"/>
    <col min="11740" max="11740" width="24.54296875" style="95" bestFit="1" customWidth="1"/>
    <col min="11741" max="11741" width="2.453125" style="95" customWidth="1"/>
    <col min="11742" max="11742" width="8.54296875" style="95" customWidth="1"/>
    <col min="11743" max="11743" width="19" style="95" customWidth="1"/>
    <col min="11744" max="11744" width="11.54296875" style="95" bestFit="1" customWidth="1"/>
    <col min="11745" max="11985" width="6.453125" style="95"/>
    <col min="11986" max="11986" width="6" style="95" customWidth="1"/>
    <col min="11987" max="11987" width="2.54296875" style="95" customWidth="1"/>
    <col min="11988" max="11988" width="52.26953125" style="95" customWidth="1"/>
    <col min="11989" max="11989" width="4.54296875" style="95" customWidth="1"/>
    <col min="11990" max="11990" width="14.26953125" style="95" customWidth="1"/>
    <col min="11991" max="11991" width="3.453125" style="95" customWidth="1"/>
    <col min="11992" max="11992" width="14.453125" style="95" customWidth="1"/>
    <col min="11993" max="11993" width="3.453125" style="95" customWidth="1"/>
    <col min="11994" max="11994" width="14.453125" style="95" customWidth="1"/>
    <col min="11995" max="11995" width="3.453125" style="95" customWidth="1"/>
    <col min="11996" max="11996" width="24.54296875" style="95" bestFit="1" customWidth="1"/>
    <col min="11997" max="11997" width="2.453125" style="95" customWidth="1"/>
    <col min="11998" max="11998" width="8.54296875" style="95" customWidth="1"/>
    <col min="11999" max="11999" width="19" style="95" customWidth="1"/>
    <col min="12000" max="12000" width="11.54296875" style="95" bestFit="1" customWidth="1"/>
    <col min="12001" max="12241" width="6.453125" style="95"/>
    <col min="12242" max="12242" width="6" style="95" customWidth="1"/>
    <col min="12243" max="12243" width="2.54296875" style="95" customWidth="1"/>
    <col min="12244" max="12244" width="52.26953125" style="95" customWidth="1"/>
    <col min="12245" max="12245" width="4.54296875" style="95" customWidth="1"/>
    <col min="12246" max="12246" width="14.26953125" style="95" customWidth="1"/>
    <col min="12247" max="12247" width="3.453125" style="95" customWidth="1"/>
    <col min="12248" max="12248" width="14.453125" style="95" customWidth="1"/>
    <col min="12249" max="12249" width="3.453125" style="95" customWidth="1"/>
    <col min="12250" max="12250" width="14.453125" style="95" customWidth="1"/>
    <col min="12251" max="12251" width="3.453125" style="95" customWidth="1"/>
    <col min="12252" max="12252" width="24.54296875" style="95" bestFit="1" customWidth="1"/>
    <col min="12253" max="12253" width="2.453125" style="95" customWidth="1"/>
    <col min="12254" max="12254" width="8.54296875" style="95" customWidth="1"/>
    <col min="12255" max="12255" width="19" style="95" customWidth="1"/>
    <col min="12256" max="12256" width="11.54296875" style="95" bestFit="1" customWidth="1"/>
    <col min="12257" max="12497" width="6.453125" style="95"/>
    <col min="12498" max="12498" width="6" style="95" customWidth="1"/>
    <col min="12499" max="12499" width="2.54296875" style="95" customWidth="1"/>
    <col min="12500" max="12500" width="52.26953125" style="95" customWidth="1"/>
    <col min="12501" max="12501" width="4.54296875" style="95" customWidth="1"/>
    <col min="12502" max="12502" width="14.26953125" style="95" customWidth="1"/>
    <col min="12503" max="12503" width="3.453125" style="95" customWidth="1"/>
    <col min="12504" max="12504" width="14.453125" style="95" customWidth="1"/>
    <col min="12505" max="12505" width="3.453125" style="95" customWidth="1"/>
    <col min="12506" max="12506" width="14.453125" style="95" customWidth="1"/>
    <col min="12507" max="12507" width="3.453125" style="95" customWidth="1"/>
    <col min="12508" max="12508" width="24.54296875" style="95" bestFit="1" customWidth="1"/>
    <col min="12509" max="12509" width="2.453125" style="95" customWidth="1"/>
    <col min="12510" max="12510" width="8.54296875" style="95" customWidth="1"/>
    <col min="12511" max="12511" width="19" style="95" customWidth="1"/>
    <col min="12512" max="12512" width="11.54296875" style="95" bestFit="1" customWidth="1"/>
    <col min="12513" max="12753" width="6.453125" style="95"/>
    <col min="12754" max="12754" width="6" style="95" customWidth="1"/>
    <col min="12755" max="12755" width="2.54296875" style="95" customWidth="1"/>
    <col min="12756" max="12756" width="52.26953125" style="95" customWidth="1"/>
    <col min="12757" max="12757" width="4.54296875" style="95" customWidth="1"/>
    <col min="12758" max="12758" width="14.26953125" style="95" customWidth="1"/>
    <col min="12759" max="12759" width="3.453125" style="95" customWidth="1"/>
    <col min="12760" max="12760" width="14.453125" style="95" customWidth="1"/>
    <col min="12761" max="12761" width="3.453125" style="95" customWidth="1"/>
    <col min="12762" max="12762" width="14.453125" style="95" customWidth="1"/>
    <col min="12763" max="12763" width="3.453125" style="95" customWidth="1"/>
    <col min="12764" max="12764" width="24.54296875" style="95" bestFit="1" customWidth="1"/>
    <col min="12765" max="12765" width="2.453125" style="95" customWidth="1"/>
    <col min="12766" max="12766" width="8.54296875" style="95" customWidth="1"/>
    <col min="12767" max="12767" width="19" style="95" customWidth="1"/>
    <col min="12768" max="12768" width="11.54296875" style="95" bestFit="1" customWidth="1"/>
    <col min="12769" max="13009" width="6.453125" style="95"/>
    <col min="13010" max="13010" width="6" style="95" customWidth="1"/>
    <col min="13011" max="13011" width="2.54296875" style="95" customWidth="1"/>
    <col min="13012" max="13012" width="52.26953125" style="95" customWidth="1"/>
    <col min="13013" max="13013" width="4.54296875" style="95" customWidth="1"/>
    <col min="13014" max="13014" width="14.26953125" style="95" customWidth="1"/>
    <col min="13015" max="13015" width="3.453125" style="95" customWidth="1"/>
    <col min="13016" max="13016" width="14.453125" style="95" customWidth="1"/>
    <col min="13017" max="13017" width="3.453125" style="95" customWidth="1"/>
    <col min="13018" max="13018" width="14.453125" style="95" customWidth="1"/>
    <col min="13019" max="13019" width="3.453125" style="95" customWidth="1"/>
    <col min="13020" max="13020" width="24.54296875" style="95" bestFit="1" customWidth="1"/>
    <col min="13021" max="13021" width="2.453125" style="95" customWidth="1"/>
    <col min="13022" max="13022" width="8.54296875" style="95" customWidth="1"/>
    <col min="13023" max="13023" width="19" style="95" customWidth="1"/>
    <col min="13024" max="13024" width="11.54296875" style="95" bestFit="1" customWidth="1"/>
    <col min="13025" max="13265" width="6.453125" style="95"/>
    <col min="13266" max="13266" width="6" style="95" customWidth="1"/>
    <col min="13267" max="13267" width="2.54296875" style="95" customWidth="1"/>
    <col min="13268" max="13268" width="52.26953125" style="95" customWidth="1"/>
    <col min="13269" max="13269" width="4.54296875" style="95" customWidth="1"/>
    <col min="13270" max="13270" width="14.26953125" style="95" customWidth="1"/>
    <col min="13271" max="13271" width="3.453125" style="95" customWidth="1"/>
    <col min="13272" max="13272" width="14.453125" style="95" customWidth="1"/>
    <col min="13273" max="13273" width="3.453125" style="95" customWidth="1"/>
    <col min="13274" max="13274" width="14.453125" style="95" customWidth="1"/>
    <col min="13275" max="13275" width="3.453125" style="95" customWidth="1"/>
    <col min="13276" max="13276" width="24.54296875" style="95" bestFit="1" customWidth="1"/>
    <col min="13277" max="13277" width="2.453125" style="95" customWidth="1"/>
    <col min="13278" max="13278" width="8.54296875" style="95" customWidth="1"/>
    <col min="13279" max="13279" width="19" style="95" customWidth="1"/>
    <col min="13280" max="13280" width="11.54296875" style="95" bestFit="1" customWidth="1"/>
    <col min="13281" max="13521" width="6.453125" style="95"/>
    <col min="13522" max="13522" width="6" style="95" customWidth="1"/>
    <col min="13523" max="13523" width="2.54296875" style="95" customWidth="1"/>
    <col min="13524" max="13524" width="52.26953125" style="95" customWidth="1"/>
    <col min="13525" max="13525" width="4.54296875" style="95" customWidth="1"/>
    <col min="13526" max="13526" width="14.26953125" style="95" customWidth="1"/>
    <col min="13527" max="13527" width="3.453125" style="95" customWidth="1"/>
    <col min="13528" max="13528" width="14.453125" style="95" customWidth="1"/>
    <col min="13529" max="13529" width="3.453125" style="95" customWidth="1"/>
    <col min="13530" max="13530" width="14.453125" style="95" customWidth="1"/>
    <col min="13531" max="13531" width="3.453125" style="95" customWidth="1"/>
    <col min="13532" max="13532" width="24.54296875" style="95" bestFit="1" customWidth="1"/>
    <col min="13533" max="13533" width="2.453125" style="95" customWidth="1"/>
    <col min="13534" max="13534" width="8.54296875" style="95" customWidth="1"/>
    <col min="13535" max="13535" width="19" style="95" customWidth="1"/>
    <col min="13536" max="13536" width="11.54296875" style="95" bestFit="1" customWidth="1"/>
    <col min="13537" max="13777" width="6.453125" style="95"/>
    <col min="13778" max="13778" width="6" style="95" customWidth="1"/>
    <col min="13779" max="13779" width="2.54296875" style="95" customWidth="1"/>
    <col min="13780" max="13780" width="52.26953125" style="95" customWidth="1"/>
    <col min="13781" max="13781" width="4.54296875" style="95" customWidth="1"/>
    <col min="13782" max="13782" width="14.26953125" style="95" customWidth="1"/>
    <col min="13783" max="13783" width="3.453125" style="95" customWidth="1"/>
    <col min="13784" max="13784" width="14.453125" style="95" customWidth="1"/>
    <col min="13785" max="13785" width="3.453125" style="95" customWidth="1"/>
    <col min="13786" max="13786" width="14.453125" style="95" customWidth="1"/>
    <col min="13787" max="13787" width="3.453125" style="95" customWidth="1"/>
    <col min="13788" max="13788" width="24.54296875" style="95" bestFit="1" customWidth="1"/>
    <col min="13789" max="13789" width="2.453125" style="95" customWidth="1"/>
    <col min="13790" max="13790" width="8.54296875" style="95" customWidth="1"/>
    <col min="13791" max="13791" width="19" style="95" customWidth="1"/>
    <col min="13792" max="13792" width="11.54296875" style="95" bestFit="1" customWidth="1"/>
    <col min="13793" max="14033" width="6.453125" style="95"/>
    <col min="14034" max="14034" width="6" style="95" customWidth="1"/>
    <col min="14035" max="14035" width="2.54296875" style="95" customWidth="1"/>
    <col min="14036" max="14036" width="52.26953125" style="95" customWidth="1"/>
    <col min="14037" max="14037" width="4.54296875" style="95" customWidth="1"/>
    <col min="14038" max="14038" width="14.26953125" style="95" customWidth="1"/>
    <col min="14039" max="14039" width="3.453125" style="95" customWidth="1"/>
    <col min="14040" max="14040" width="14.453125" style="95" customWidth="1"/>
    <col min="14041" max="14041" width="3.453125" style="95" customWidth="1"/>
    <col min="14042" max="14042" width="14.453125" style="95" customWidth="1"/>
    <col min="14043" max="14043" width="3.453125" style="95" customWidth="1"/>
    <col min="14044" max="14044" width="24.54296875" style="95" bestFit="1" customWidth="1"/>
    <col min="14045" max="14045" width="2.453125" style="95" customWidth="1"/>
    <col min="14046" max="14046" width="8.54296875" style="95" customWidth="1"/>
    <col min="14047" max="14047" width="19" style="95" customWidth="1"/>
    <col min="14048" max="14048" width="11.54296875" style="95" bestFit="1" customWidth="1"/>
    <col min="14049" max="14289" width="6.453125" style="95"/>
    <col min="14290" max="14290" width="6" style="95" customWidth="1"/>
    <col min="14291" max="14291" width="2.54296875" style="95" customWidth="1"/>
    <col min="14292" max="14292" width="52.26953125" style="95" customWidth="1"/>
    <col min="14293" max="14293" width="4.54296875" style="95" customWidth="1"/>
    <col min="14294" max="14294" width="14.26953125" style="95" customWidth="1"/>
    <col min="14295" max="14295" width="3.453125" style="95" customWidth="1"/>
    <col min="14296" max="14296" width="14.453125" style="95" customWidth="1"/>
    <col min="14297" max="14297" width="3.453125" style="95" customWidth="1"/>
    <col min="14298" max="14298" width="14.453125" style="95" customWidth="1"/>
    <col min="14299" max="14299" width="3.453125" style="95" customWidth="1"/>
    <col min="14300" max="14300" width="24.54296875" style="95" bestFit="1" customWidth="1"/>
    <col min="14301" max="14301" width="2.453125" style="95" customWidth="1"/>
    <col min="14302" max="14302" width="8.54296875" style="95" customWidth="1"/>
    <col min="14303" max="14303" width="19" style="95" customWidth="1"/>
    <col min="14304" max="14304" width="11.54296875" style="95" bestFit="1" customWidth="1"/>
    <col min="14305" max="14545" width="6.453125" style="95"/>
    <col min="14546" max="14546" width="6" style="95" customWidth="1"/>
    <col min="14547" max="14547" width="2.54296875" style="95" customWidth="1"/>
    <col min="14548" max="14548" width="52.26953125" style="95" customWidth="1"/>
    <col min="14549" max="14549" width="4.54296875" style="95" customWidth="1"/>
    <col min="14550" max="14550" width="14.26953125" style="95" customWidth="1"/>
    <col min="14551" max="14551" width="3.453125" style="95" customWidth="1"/>
    <col min="14552" max="14552" width="14.453125" style="95" customWidth="1"/>
    <col min="14553" max="14553" width="3.453125" style="95" customWidth="1"/>
    <col min="14554" max="14554" width="14.453125" style="95" customWidth="1"/>
    <col min="14555" max="14555" width="3.453125" style="95" customWidth="1"/>
    <col min="14556" max="14556" width="24.54296875" style="95" bestFit="1" customWidth="1"/>
    <col min="14557" max="14557" width="2.453125" style="95" customWidth="1"/>
    <col min="14558" max="14558" width="8.54296875" style="95" customWidth="1"/>
    <col min="14559" max="14559" width="19" style="95" customWidth="1"/>
    <col min="14560" max="14560" width="11.54296875" style="95" bestFit="1" customWidth="1"/>
    <col min="14561" max="14801" width="6.453125" style="95"/>
    <col min="14802" max="14802" width="6" style="95" customWidth="1"/>
    <col min="14803" max="14803" width="2.54296875" style="95" customWidth="1"/>
    <col min="14804" max="14804" width="52.26953125" style="95" customWidth="1"/>
    <col min="14805" max="14805" width="4.54296875" style="95" customWidth="1"/>
    <col min="14806" max="14806" width="14.26953125" style="95" customWidth="1"/>
    <col min="14807" max="14807" width="3.453125" style="95" customWidth="1"/>
    <col min="14808" max="14808" width="14.453125" style="95" customWidth="1"/>
    <col min="14809" max="14809" width="3.453125" style="95" customWidth="1"/>
    <col min="14810" max="14810" width="14.453125" style="95" customWidth="1"/>
    <col min="14811" max="14811" width="3.453125" style="95" customWidth="1"/>
    <col min="14812" max="14812" width="24.54296875" style="95" bestFit="1" customWidth="1"/>
    <col min="14813" max="14813" width="2.453125" style="95" customWidth="1"/>
    <col min="14814" max="14814" width="8.54296875" style="95" customWidth="1"/>
    <col min="14815" max="14815" width="19" style="95" customWidth="1"/>
    <col min="14816" max="14816" width="11.54296875" style="95" bestFit="1" customWidth="1"/>
    <col min="14817" max="15057" width="6.453125" style="95"/>
    <col min="15058" max="15058" width="6" style="95" customWidth="1"/>
    <col min="15059" max="15059" width="2.54296875" style="95" customWidth="1"/>
    <col min="15060" max="15060" width="52.26953125" style="95" customWidth="1"/>
    <col min="15061" max="15061" width="4.54296875" style="95" customWidth="1"/>
    <col min="15062" max="15062" width="14.26953125" style="95" customWidth="1"/>
    <col min="15063" max="15063" width="3.453125" style="95" customWidth="1"/>
    <col min="15064" max="15064" width="14.453125" style="95" customWidth="1"/>
    <col min="15065" max="15065" width="3.453125" style="95" customWidth="1"/>
    <col min="15066" max="15066" width="14.453125" style="95" customWidth="1"/>
    <col min="15067" max="15067" width="3.453125" style="95" customWidth="1"/>
    <col min="15068" max="15068" width="24.54296875" style="95" bestFit="1" customWidth="1"/>
    <col min="15069" max="15069" width="2.453125" style="95" customWidth="1"/>
    <col min="15070" max="15070" width="8.54296875" style="95" customWidth="1"/>
    <col min="15071" max="15071" width="19" style="95" customWidth="1"/>
    <col min="15072" max="15072" width="11.54296875" style="95" bestFit="1" customWidth="1"/>
    <col min="15073" max="15313" width="6.453125" style="95"/>
    <col min="15314" max="15314" width="6" style="95" customWidth="1"/>
    <col min="15315" max="15315" width="2.54296875" style="95" customWidth="1"/>
    <col min="15316" max="15316" width="52.26953125" style="95" customWidth="1"/>
    <col min="15317" max="15317" width="4.54296875" style="95" customWidth="1"/>
    <col min="15318" max="15318" width="14.26953125" style="95" customWidth="1"/>
    <col min="15319" max="15319" width="3.453125" style="95" customWidth="1"/>
    <col min="15320" max="15320" width="14.453125" style="95" customWidth="1"/>
    <col min="15321" max="15321" width="3.453125" style="95" customWidth="1"/>
    <col min="15322" max="15322" width="14.453125" style="95" customWidth="1"/>
    <col min="15323" max="15323" width="3.453125" style="95" customWidth="1"/>
    <col min="15324" max="15324" width="24.54296875" style="95" bestFit="1" customWidth="1"/>
    <col min="15325" max="15325" width="2.453125" style="95" customWidth="1"/>
    <col min="15326" max="15326" width="8.54296875" style="95" customWidth="1"/>
    <col min="15327" max="15327" width="19" style="95" customWidth="1"/>
    <col min="15328" max="15328" width="11.54296875" style="95" bestFit="1" customWidth="1"/>
    <col min="15329" max="15569" width="6.453125" style="95"/>
    <col min="15570" max="15570" width="6" style="95" customWidth="1"/>
    <col min="15571" max="15571" width="2.54296875" style="95" customWidth="1"/>
    <col min="15572" max="15572" width="52.26953125" style="95" customWidth="1"/>
    <col min="15573" max="15573" width="4.54296875" style="95" customWidth="1"/>
    <col min="15574" max="15574" width="14.26953125" style="95" customWidth="1"/>
    <col min="15575" max="15575" width="3.453125" style="95" customWidth="1"/>
    <col min="15576" max="15576" width="14.453125" style="95" customWidth="1"/>
    <col min="15577" max="15577" width="3.453125" style="95" customWidth="1"/>
    <col min="15578" max="15578" width="14.453125" style="95" customWidth="1"/>
    <col min="15579" max="15579" width="3.453125" style="95" customWidth="1"/>
    <col min="15580" max="15580" width="24.54296875" style="95" bestFit="1" customWidth="1"/>
    <col min="15581" max="15581" width="2.453125" style="95" customWidth="1"/>
    <col min="15582" max="15582" width="8.54296875" style="95" customWidth="1"/>
    <col min="15583" max="15583" width="19" style="95" customWidth="1"/>
    <col min="15584" max="15584" width="11.54296875" style="95" bestFit="1" customWidth="1"/>
    <col min="15585" max="15825" width="6.453125" style="95"/>
    <col min="15826" max="15826" width="6" style="95" customWidth="1"/>
    <col min="15827" max="15827" width="2.54296875" style="95" customWidth="1"/>
    <col min="15828" max="15828" width="52.26953125" style="95" customWidth="1"/>
    <col min="15829" max="15829" width="4.54296875" style="95" customWidth="1"/>
    <col min="15830" max="15830" width="14.26953125" style="95" customWidth="1"/>
    <col min="15831" max="15831" width="3.453125" style="95" customWidth="1"/>
    <col min="15832" max="15832" width="14.453125" style="95" customWidth="1"/>
    <col min="15833" max="15833" width="3.453125" style="95" customWidth="1"/>
    <col min="15834" max="15834" width="14.453125" style="95" customWidth="1"/>
    <col min="15835" max="15835" width="3.453125" style="95" customWidth="1"/>
    <col min="15836" max="15836" width="24.54296875" style="95" bestFit="1" customWidth="1"/>
    <col min="15837" max="15837" width="2.453125" style="95" customWidth="1"/>
    <col min="15838" max="15838" width="8.54296875" style="95" customWidth="1"/>
    <col min="15839" max="15839" width="19" style="95" customWidth="1"/>
    <col min="15840" max="15840" width="11.54296875" style="95" bestFit="1" customWidth="1"/>
    <col min="15841" max="16081" width="6.453125" style="95"/>
    <col min="16082" max="16082" width="6" style="95" customWidth="1"/>
    <col min="16083" max="16083" width="2.54296875" style="95" customWidth="1"/>
    <col min="16084" max="16084" width="52.26953125" style="95" customWidth="1"/>
    <col min="16085" max="16085" width="4.54296875" style="95" customWidth="1"/>
    <col min="16086" max="16086" width="14.26953125" style="95" customWidth="1"/>
    <col min="16087" max="16087" width="3.453125" style="95" customWidth="1"/>
    <col min="16088" max="16088" width="14.453125" style="95" customWidth="1"/>
    <col min="16089" max="16089" width="3.453125" style="95" customWidth="1"/>
    <col min="16090" max="16090" width="14.453125" style="95" customWidth="1"/>
    <col min="16091" max="16091" width="3.453125" style="95" customWidth="1"/>
    <col min="16092" max="16092" width="24.54296875" style="95" bestFit="1" customWidth="1"/>
    <col min="16093" max="16093" width="2.453125" style="95" customWidth="1"/>
    <col min="16094" max="16094" width="8.54296875" style="95" customWidth="1"/>
    <col min="16095" max="16095" width="19" style="95" customWidth="1"/>
    <col min="16096" max="16096" width="11.54296875" style="95" bestFit="1" customWidth="1"/>
    <col min="16097" max="16384" width="6.453125" style="95"/>
  </cols>
  <sheetData>
    <row r="1" spans="1:20" x14ac:dyDescent="0.3">
      <c r="A1" s="750" t="str">
        <f>'Table of Contents'!A1:C1</f>
        <v>Versant Power</v>
      </c>
      <c r="B1" s="750"/>
      <c r="C1" s="750"/>
      <c r="D1" s="750"/>
      <c r="E1" s="750"/>
      <c r="F1" s="750"/>
      <c r="G1" s="750"/>
      <c r="H1" s="750"/>
      <c r="I1" s="750"/>
      <c r="J1" s="750"/>
      <c r="K1" s="750"/>
      <c r="L1" s="750"/>
      <c r="M1" s="750"/>
      <c r="N1" s="750"/>
      <c r="O1" s="750"/>
      <c r="P1" s="750"/>
      <c r="Q1" s="750"/>
      <c r="R1" s="750"/>
      <c r="S1" s="750"/>
      <c r="T1" s="750"/>
    </row>
    <row r="2" spans="1:20" x14ac:dyDescent="0.3">
      <c r="A2" s="750" t="s">
        <v>5</v>
      </c>
      <c r="B2" s="750"/>
      <c r="C2" s="750"/>
      <c r="D2" s="750"/>
      <c r="E2" s="750"/>
      <c r="F2" s="750"/>
      <c r="G2" s="750"/>
      <c r="H2" s="750"/>
      <c r="I2" s="750"/>
      <c r="J2" s="750"/>
      <c r="K2" s="750"/>
      <c r="L2" s="750"/>
      <c r="M2" s="750"/>
      <c r="N2" s="750"/>
      <c r="O2" s="750"/>
      <c r="P2" s="750"/>
      <c r="Q2" s="750"/>
      <c r="R2" s="750"/>
      <c r="S2" s="750"/>
      <c r="T2" s="750"/>
    </row>
    <row r="3" spans="1:20" x14ac:dyDescent="0.3">
      <c r="A3" s="750" t="s">
        <v>323</v>
      </c>
      <c r="B3" s="750"/>
      <c r="C3" s="750"/>
      <c r="D3" s="750"/>
      <c r="E3" s="750"/>
      <c r="F3" s="750"/>
      <c r="G3" s="750"/>
      <c r="H3" s="750"/>
      <c r="I3" s="750"/>
      <c r="J3" s="750"/>
      <c r="K3" s="750"/>
      <c r="L3" s="750"/>
      <c r="M3" s="750"/>
      <c r="N3" s="750"/>
      <c r="O3" s="750"/>
      <c r="P3" s="750"/>
      <c r="Q3" s="750"/>
      <c r="R3" s="750"/>
      <c r="S3" s="750"/>
      <c r="T3" s="750"/>
    </row>
    <row r="4" spans="1:20" x14ac:dyDescent="0.3">
      <c r="A4" s="750" t="s">
        <v>362</v>
      </c>
      <c r="B4" s="750"/>
      <c r="C4" s="750"/>
      <c r="D4" s="750"/>
      <c r="E4" s="750"/>
      <c r="F4" s="750"/>
      <c r="G4" s="750"/>
      <c r="H4" s="750"/>
      <c r="I4" s="750"/>
      <c r="J4" s="750"/>
      <c r="K4" s="750"/>
      <c r="L4" s="750"/>
      <c r="M4" s="750"/>
      <c r="N4" s="750"/>
      <c r="O4" s="750"/>
      <c r="P4" s="750"/>
      <c r="Q4" s="750"/>
      <c r="R4" s="750"/>
      <c r="S4" s="750"/>
      <c r="T4" s="750"/>
    </row>
    <row r="5" spans="1:20" x14ac:dyDescent="0.3">
      <c r="A5" s="750" t="s">
        <v>363</v>
      </c>
      <c r="B5" s="750"/>
      <c r="C5" s="750"/>
      <c r="D5" s="750"/>
      <c r="E5" s="750"/>
      <c r="F5" s="750"/>
      <c r="G5" s="750"/>
      <c r="H5" s="750"/>
      <c r="I5" s="750"/>
      <c r="J5" s="750"/>
      <c r="K5" s="750"/>
      <c r="L5" s="750"/>
      <c r="M5" s="750"/>
      <c r="N5" s="750"/>
      <c r="O5" s="750"/>
      <c r="P5" s="750"/>
      <c r="Q5" s="750"/>
      <c r="R5" s="750"/>
      <c r="S5" s="750"/>
      <c r="T5" s="750"/>
    </row>
    <row r="6" spans="1:20" x14ac:dyDescent="0.3">
      <c r="A6" s="750" t="str">
        <f>'WS 9 PBOPs'!A6:L6</f>
        <v>For Costs in 2023</v>
      </c>
      <c r="B6" s="750"/>
      <c r="C6" s="750"/>
      <c r="D6" s="750"/>
      <c r="E6" s="750"/>
      <c r="F6" s="750"/>
      <c r="G6" s="750"/>
      <c r="H6" s="750"/>
      <c r="I6" s="750"/>
      <c r="J6" s="750"/>
      <c r="K6" s="750"/>
      <c r="L6" s="750"/>
      <c r="M6" s="750"/>
      <c r="N6" s="750"/>
      <c r="O6" s="750"/>
      <c r="P6" s="750"/>
      <c r="Q6" s="750"/>
      <c r="R6" s="750"/>
      <c r="S6" s="750"/>
      <c r="T6" s="750"/>
    </row>
    <row r="7" spans="1:20" x14ac:dyDescent="0.3">
      <c r="A7" s="526"/>
      <c r="B7" s="526"/>
      <c r="C7" s="526"/>
      <c r="D7" s="526"/>
      <c r="E7" s="526"/>
      <c r="F7" s="526"/>
      <c r="G7" s="526"/>
      <c r="H7" s="526"/>
      <c r="I7" s="526"/>
      <c r="J7" s="526"/>
      <c r="K7" s="526"/>
      <c r="L7" s="526"/>
      <c r="M7" s="526"/>
      <c r="N7" s="526"/>
      <c r="O7" s="526"/>
      <c r="P7" s="526"/>
      <c r="T7" s="95"/>
    </row>
    <row r="8" spans="1:20" ht="13.5" thickBot="1" x14ac:dyDescent="0.35">
      <c r="B8" s="59" t="s">
        <v>115</v>
      </c>
      <c r="D8" s="268" t="s">
        <v>12</v>
      </c>
      <c r="E8" s="530"/>
      <c r="F8" s="530" t="s">
        <v>16</v>
      </c>
      <c r="G8" s="530"/>
      <c r="H8" s="530" t="s">
        <v>22</v>
      </c>
      <c r="J8" s="530" t="s">
        <v>17</v>
      </c>
      <c r="L8" s="530" t="s">
        <v>21</v>
      </c>
      <c r="M8" s="530"/>
      <c r="N8" s="530" t="s">
        <v>20</v>
      </c>
      <c r="O8" s="530"/>
      <c r="P8" s="530" t="s">
        <v>123</v>
      </c>
      <c r="Q8" s="530"/>
      <c r="R8" s="530" t="s">
        <v>356</v>
      </c>
      <c r="S8" s="530"/>
      <c r="T8" s="530" t="s">
        <v>364</v>
      </c>
    </row>
    <row r="9" spans="1:20" ht="14.5" customHeight="1" x14ac:dyDescent="0.3">
      <c r="D9" s="268"/>
      <c r="E9" s="530"/>
      <c r="G9" s="530"/>
      <c r="I9" s="530"/>
      <c r="J9" s="774" t="s">
        <v>575</v>
      </c>
      <c r="K9" s="775"/>
      <c r="L9" s="775"/>
      <c r="M9" s="775"/>
      <c r="N9" s="775"/>
      <c r="O9" s="775"/>
      <c r="P9" s="776"/>
      <c r="R9" s="530"/>
      <c r="S9" s="530"/>
    </row>
    <row r="10" spans="1:20" ht="13.5" thickBot="1" x14ac:dyDescent="0.35">
      <c r="B10" s="239"/>
      <c r="C10" s="530"/>
      <c r="D10" s="530"/>
      <c r="E10" s="530"/>
      <c r="F10" s="95"/>
      <c r="G10" s="530"/>
      <c r="I10" s="530"/>
      <c r="J10" s="777"/>
      <c r="K10" s="778"/>
      <c r="L10" s="778"/>
      <c r="M10" s="778"/>
      <c r="N10" s="778"/>
      <c r="O10" s="778"/>
      <c r="P10" s="779"/>
      <c r="R10" s="530"/>
      <c r="S10" s="530"/>
    </row>
    <row r="11" spans="1:20" ht="39" x14ac:dyDescent="0.3">
      <c r="A11" s="261" t="s">
        <v>330</v>
      </c>
      <c r="B11" s="77" t="s">
        <v>331</v>
      </c>
      <c r="C11" s="527"/>
      <c r="D11" s="345" t="s">
        <v>1420</v>
      </c>
      <c r="E11" s="527"/>
      <c r="F11" s="345" t="s">
        <v>1421</v>
      </c>
      <c r="G11" s="527"/>
      <c r="H11" s="346" t="s">
        <v>365</v>
      </c>
      <c r="I11" s="527"/>
      <c r="J11" s="346" t="s">
        <v>366</v>
      </c>
      <c r="K11" s="347"/>
      <c r="L11" s="346" t="s">
        <v>367</v>
      </c>
      <c r="M11" s="348"/>
      <c r="N11" s="346" t="s">
        <v>456</v>
      </c>
      <c r="O11" s="348"/>
      <c r="P11" s="346" t="s">
        <v>368</v>
      </c>
      <c r="Q11" s="348"/>
      <c r="R11" s="346" t="s">
        <v>369</v>
      </c>
      <c r="S11" s="8" t="s">
        <v>689</v>
      </c>
      <c r="T11" s="346" t="s">
        <v>1</v>
      </c>
    </row>
    <row r="12" spans="1:20" x14ac:dyDescent="0.3">
      <c r="B12" s="530"/>
      <c r="C12" s="530"/>
      <c r="D12" s="530"/>
      <c r="E12" s="530"/>
      <c r="G12" s="530"/>
      <c r="I12" s="530"/>
      <c r="J12" s="530"/>
      <c r="K12" s="530"/>
      <c r="L12" s="530"/>
      <c r="N12" s="530"/>
      <c r="P12" s="530"/>
      <c r="R12" s="530"/>
      <c r="S12" s="530"/>
    </row>
    <row r="13" spans="1:20" x14ac:dyDescent="0.3">
      <c r="A13" s="530">
        <v>1</v>
      </c>
      <c r="B13" s="240" t="s">
        <v>758</v>
      </c>
      <c r="C13" s="530"/>
      <c r="D13" s="530"/>
      <c r="E13" s="530"/>
      <c r="G13" s="530"/>
      <c r="I13" s="530"/>
      <c r="J13" s="530"/>
      <c r="K13" s="530"/>
      <c r="L13" s="530"/>
      <c r="N13" s="530"/>
      <c r="P13" s="530"/>
      <c r="R13" s="530"/>
      <c r="S13" s="530"/>
    </row>
    <row r="14" spans="1:20" x14ac:dyDescent="0.3">
      <c r="A14" s="276" t="s">
        <v>447</v>
      </c>
      <c r="B14" s="59"/>
      <c r="D14" s="349"/>
      <c r="E14" s="350"/>
      <c r="F14" s="349"/>
      <c r="G14" s="351"/>
      <c r="H14" s="352" t="e">
        <f>AVERAGE(F14,D14)</f>
        <v>#DIV/0!</v>
      </c>
      <c r="I14" s="351"/>
      <c r="J14" s="353"/>
      <c r="K14" s="354"/>
      <c r="L14" s="353"/>
      <c r="M14" s="355"/>
      <c r="N14" s="353"/>
      <c r="O14" s="355"/>
      <c r="P14" s="353"/>
      <c r="Q14" s="355"/>
      <c r="R14" s="352">
        <f>IF(J14&lt;&gt;"",$H14*$D$72,IF(L14&lt;&gt;"",$H14*$D$70,IF(N14&lt;&gt;"",$H14*$D$71,0)))</f>
        <v>0</v>
      </c>
      <c r="T14" s="356" t="s">
        <v>370</v>
      </c>
    </row>
    <row r="15" spans="1:20" x14ac:dyDescent="0.3">
      <c r="A15" s="276" t="s">
        <v>371</v>
      </c>
      <c r="B15" s="2" t="s">
        <v>372</v>
      </c>
      <c r="C15" s="530"/>
      <c r="D15" s="349"/>
      <c r="E15" s="350"/>
      <c r="F15" s="349"/>
      <c r="G15" s="351"/>
      <c r="H15" s="357" t="e">
        <f>AVERAGE(F15,D15)</f>
        <v>#DIV/0!</v>
      </c>
      <c r="I15" s="351"/>
      <c r="J15" s="353"/>
      <c r="K15" s="354"/>
      <c r="L15" s="353"/>
      <c r="M15" s="355"/>
      <c r="N15" s="353"/>
      <c r="O15" s="355"/>
      <c r="P15" s="353"/>
      <c r="Q15" s="355"/>
      <c r="R15" s="352">
        <f>IF(J15&lt;&gt;"",$H15*$D$72,IF(L15&lt;&gt;"",$H15*$D$70,IF(N15&lt;&gt;"",$H15*$D$71,0)))</f>
        <v>0</v>
      </c>
      <c r="T15" s="356" t="s">
        <v>370</v>
      </c>
    </row>
    <row r="16" spans="1:20" ht="13.5" thickBot="1" x14ac:dyDescent="0.35">
      <c r="A16" s="530">
        <v>3</v>
      </c>
      <c r="B16" s="2" t="s">
        <v>458</v>
      </c>
      <c r="D16" s="358">
        <f>SUM(D14:D15)</f>
        <v>0</v>
      </c>
      <c r="E16" s="351"/>
      <c r="F16" s="358">
        <f>SUM(F14:F15)</f>
        <v>0</v>
      </c>
      <c r="G16" s="351"/>
      <c r="H16" s="358" t="e">
        <f>SUM(H14:I15)</f>
        <v>#DIV/0!</v>
      </c>
      <c r="I16" s="351"/>
      <c r="J16" s="354"/>
      <c r="K16" s="354"/>
      <c r="L16" s="354"/>
      <c r="M16" s="354"/>
      <c r="N16" s="354"/>
      <c r="O16" s="354"/>
      <c r="P16" s="354"/>
      <c r="Q16" s="354"/>
      <c r="R16" s="358">
        <f>SUM(R14:R15)</f>
        <v>0</v>
      </c>
      <c r="T16" s="356"/>
    </row>
    <row r="17" spans="1:20" ht="13.5" thickTop="1" x14ac:dyDescent="0.3">
      <c r="A17" s="530">
        <f>A16+1</f>
        <v>4</v>
      </c>
      <c r="B17" s="95" t="s">
        <v>400</v>
      </c>
      <c r="D17" s="349"/>
      <c r="E17" s="350"/>
      <c r="F17" s="349"/>
      <c r="G17" s="351"/>
      <c r="H17" s="352"/>
      <c r="I17" s="351"/>
      <c r="J17" s="354"/>
      <c r="K17" s="354"/>
      <c r="L17" s="354"/>
      <c r="M17" s="354"/>
      <c r="N17" s="354"/>
      <c r="O17" s="354"/>
      <c r="P17" s="354"/>
      <c r="Q17" s="354"/>
      <c r="R17" s="352"/>
      <c r="T17" s="356"/>
    </row>
    <row r="18" spans="1:20" x14ac:dyDescent="0.3">
      <c r="B18" s="530"/>
      <c r="C18" s="530"/>
      <c r="D18" s="530"/>
      <c r="E18" s="530"/>
      <c r="G18" s="530"/>
      <c r="I18" s="530"/>
      <c r="J18" s="530"/>
      <c r="K18" s="530"/>
      <c r="L18" s="530"/>
      <c r="N18" s="530"/>
      <c r="P18" s="530"/>
      <c r="R18" s="530"/>
      <c r="S18" s="530"/>
      <c r="T18" s="327"/>
    </row>
    <row r="19" spans="1:20" x14ac:dyDescent="0.3">
      <c r="A19" s="530">
        <f>A17+1</f>
        <v>5</v>
      </c>
      <c r="B19" s="240" t="s">
        <v>759</v>
      </c>
      <c r="C19" s="530"/>
      <c r="D19" s="530"/>
      <c r="E19" s="530"/>
      <c r="G19" s="530"/>
      <c r="I19" s="530"/>
      <c r="J19" s="530"/>
      <c r="K19" s="530"/>
      <c r="L19" s="530"/>
      <c r="N19" s="530"/>
      <c r="P19" s="530"/>
      <c r="R19" s="530"/>
      <c r="S19" s="530"/>
      <c r="T19" s="327"/>
    </row>
    <row r="20" spans="1:20" x14ac:dyDescent="0.3">
      <c r="A20" s="276" t="s">
        <v>448</v>
      </c>
      <c r="B20" s="59"/>
      <c r="D20" s="349"/>
      <c r="E20" s="350"/>
      <c r="F20" s="349"/>
      <c r="G20" s="351"/>
      <c r="H20" s="352" t="e">
        <f>AVERAGE(F20,D20)</f>
        <v>#DIV/0!</v>
      </c>
      <c r="I20" s="351"/>
      <c r="J20" s="353"/>
      <c r="K20" s="354"/>
      <c r="L20" s="353"/>
      <c r="M20" s="355"/>
      <c r="N20" s="353"/>
      <c r="O20" s="355"/>
      <c r="P20" s="353"/>
      <c r="Q20" s="355"/>
      <c r="R20" s="352">
        <f>IF(J20&lt;&gt;"",$H20*$D$72,IF(L20&lt;&gt;"",$H20*$D$70,IF(N20&lt;&gt;"",$H20*$D$71,0)))</f>
        <v>0</v>
      </c>
      <c r="T20" s="356" t="s">
        <v>370</v>
      </c>
    </row>
    <row r="21" spans="1:20" x14ac:dyDescent="0.3">
      <c r="A21" s="276" t="s">
        <v>373</v>
      </c>
      <c r="B21" s="2" t="s">
        <v>372</v>
      </c>
      <c r="C21" s="530"/>
      <c r="D21" s="349"/>
      <c r="E21" s="350"/>
      <c r="F21" s="349"/>
      <c r="G21" s="351"/>
      <c r="H21" s="357" t="e">
        <f>AVERAGE(F21,D21)</f>
        <v>#DIV/0!</v>
      </c>
      <c r="I21" s="351"/>
      <c r="J21" s="353"/>
      <c r="K21" s="354"/>
      <c r="L21" s="353"/>
      <c r="M21" s="355"/>
      <c r="N21" s="353"/>
      <c r="O21" s="355"/>
      <c r="P21" s="353"/>
      <c r="Q21" s="355"/>
      <c r="R21" s="352">
        <f>IF(J21&lt;&gt;"",$H21*$D$72,IF(L21&lt;&gt;"",$H21*$D$70,IF(N21&lt;&gt;"",$H21*$D$71,0)))</f>
        <v>0</v>
      </c>
      <c r="T21" s="356" t="s">
        <v>370</v>
      </c>
    </row>
    <row r="22" spans="1:20" ht="13.5" thickBot="1" x14ac:dyDescent="0.35">
      <c r="A22" s="530">
        <f>A19+2</f>
        <v>7</v>
      </c>
      <c r="B22" s="2" t="s">
        <v>460</v>
      </c>
      <c r="D22" s="358">
        <f>SUM(D20:D21)</f>
        <v>0</v>
      </c>
      <c r="E22" s="351"/>
      <c r="F22" s="358">
        <f>SUM(F20:F21)</f>
        <v>0</v>
      </c>
      <c r="G22" s="351"/>
      <c r="H22" s="358" t="e">
        <f>SUM(H20:I21)</f>
        <v>#DIV/0!</v>
      </c>
      <c r="I22" s="351"/>
      <c r="J22" s="354"/>
      <c r="K22" s="354"/>
      <c r="L22" s="354"/>
      <c r="M22" s="354"/>
      <c r="N22" s="354"/>
      <c r="O22" s="354"/>
      <c r="P22" s="354"/>
      <c r="Q22" s="354"/>
      <c r="R22" s="358">
        <f>SUM(R20:R21)</f>
        <v>0</v>
      </c>
      <c r="T22" s="356"/>
    </row>
    <row r="23" spans="1:20" ht="13.5" thickTop="1" x14ac:dyDescent="0.3">
      <c r="A23" s="530">
        <f>A22+1</f>
        <v>8</v>
      </c>
      <c r="B23" s="95" t="s">
        <v>401</v>
      </c>
      <c r="D23" s="349"/>
      <c r="E23" s="350"/>
      <c r="F23" s="349"/>
      <c r="G23" s="351"/>
      <c r="H23" s="352"/>
      <c r="I23" s="351"/>
      <c r="J23" s="354"/>
      <c r="K23" s="354"/>
      <c r="L23" s="354"/>
      <c r="M23" s="354"/>
      <c r="N23" s="354"/>
      <c r="O23" s="354"/>
      <c r="P23" s="354"/>
      <c r="Q23" s="354"/>
      <c r="R23" s="352"/>
      <c r="T23" s="356"/>
    </row>
    <row r="24" spans="1:20" x14ac:dyDescent="0.3">
      <c r="B24" s="530"/>
      <c r="C24" s="530"/>
      <c r="D24" s="530"/>
      <c r="E24" s="530"/>
      <c r="G24" s="530"/>
      <c r="I24" s="530"/>
      <c r="J24" s="530"/>
      <c r="K24" s="530"/>
      <c r="L24" s="530"/>
      <c r="N24" s="530"/>
      <c r="P24" s="530"/>
      <c r="R24" s="530"/>
      <c r="S24" s="530"/>
      <c r="T24" s="327"/>
    </row>
    <row r="25" spans="1:20" x14ac:dyDescent="0.3">
      <c r="A25" s="530">
        <f>A23+1</f>
        <v>9</v>
      </c>
      <c r="B25" s="240" t="s">
        <v>760</v>
      </c>
      <c r="C25" s="530"/>
      <c r="D25" s="530"/>
      <c r="E25" s="530"/>
      <c r="G25" s="530"/>
      <c r="I25" s="530"/>
      <c r="J25" s="530"/>
      <c r="K25" s="530"/>
      <c r="L25" s="530"/>
      <c r="N25" s="530"/>
      <c r="P25" s="530"/>
      <c r="R25" s="530"/>
      <c r="S25" s="530"/>
      <c r="T25" s="327"/>
    </row>
    <row r="26" spans="1:20" x14ac:dyDescent="0.3">
      <c r="A26" s="276" t="s">
        <v>449</v>
      </c>
      <c r="B26" s="59"/>
      <c r="D26" s="349"/>
      <c r="E26" s="350"/>
      <c r="F26" s="349"/>
      <c r="G26" s="351"/>
      <c r="H26" s="352" t="e">
        <f>AVERAGE(F26,D26)</f>
        <v>#DIV/0!</v>
      </c>
      <c r="I26" s="351"/>
      <c r="J26" s="353"/>
      <c r="K26" s="354"/>
      <c r="L26" s="353"/>
      <c r="M26" s="355"/>
      <c r="N26" s="353"/>
      <c r="O26" s="355"/>
      <c r="P26" s="353"/>
      <c r="Q26" s="355"/>
      <c r="R26" s="352">
        <f>IF(J26&lt;&gt;"",$H26*$D$72,IF(L26&lt;&gt;"",$H26*$D$70,IF(N26&lt;&gt;"",$H26*$D$71,0)))</f>
        <v>0</v>
      </c>
      <c r="T26" s="356" t="s">
        <v>370</v>
      </c>
    </row>
    <row r="27" spans="1:20" x14ac:dyDescent="0.3">
      <c r="A27" s="276" t="s">
        <v>374</v>
      </c>
      <c r="B27" s="2" t="s">
        <v>372</v>
      </c>
      <c r="C27" s="530"/>
      <c r="D27" s="349"/>
      <c r="E27" s="350"/>
      <c r="F27" s="349"/>
      <c r="G27" s="351"/>
      <c r="H27" s="357" t="e">
        <f>AVERAGE(F27,D27)</f>
        <v>#DIV/0!</v>
      </c>
      <c r="I27" s="351"/>
      <c r="J27" s="353"/>
      <c r="K27" s="354"/>
      <c r="L27" s="353"/>
      <c r="M27" s="355"/>
      <c r="N27" s="353"/>
      <c r="O27" s="355"/>
      <c r="P27" s="353"/>
      <c r="Q27" s="355"/>
      <c r="R27" s="352">
        <f>IF(J27&lt;&gt;"",$H27*$D$72,IF(L27&lt;&gt;"",$H27*$D$70,IF(N27&lt;&gt;"",$H27*$D$71,0)))</f>
        <v>0</v>
      </c>
      <c r="T27" s="356" t="s">
        <v>370</v>
      </c>
    </row>
    <row r="28" spans="1:20" ht="13.5" thickBot="1" x14ac:dyDescent="0.35">
      <c r="A28" s="530">
        <f>A25+2</f>
        <v>11</v>
      </c>
      <c r="B28" s="2" t="s">
        <v>459</v>
      </c>
      <c r="D28" s="358">
        <f>SUM(D26:D27)</f>
        <v>0</v>
      </c>
      <c r="E28" s="351"/>
      <c r="F28" s="358">
        <f>SUM(F26:F27)</f>
        <v>0</v>
      </c>
      <c r="G28" s="351"/>
      <c r="H28" s="358" t="e">
        <f>SUM(H26:I27)</f>
        <v>#DIV/0!</v>
      </c>
      <c r="I28" s="351"/>
      <c r="J28" s="354"/>
      <c r="K28" s="354"/>
      <c r="L28" s="354"/>
      <c r="M28" s="354"/>
      <c r="N28" s="354"/>
      <c r="O28" s="354"/>
      <c r="P28" s="354"/>
      <c r="Q28" s="354"/>
      <c r="R28" s="358">
        <f>SUM(R26:R27)</f>
        <v>0</v>
      </c>
      <c r="T28" s="356"/>
    </row>
    <row r="29" spans="1:20" ht="13.5" thickTop="1" x14ac:dyDescent="0.3">
      <c r="A29" s="530">
        <f>A28+1</f>
        <v>12</v>
      </c>
      <c r="B29" s="95" t="s">
        <v>402</v>
      </c>
      <c r="D29" s="349"/>
      <c r="E29" s="350"/>
      <c r="F29" s="349"/>
      <c r="G29" s="351"/>
      <c r="H29" s="352"/>
      <c r="I29" s="351"/>
      <c r="J29" s="354"/>
      <c r="K29" s="354"/>
      <c r="L29" s="354"/>
      <c r="M29" s="354"/>
      <c r="N29" s="354"/>
      <c r="O29" s="354"/>
      <c r="P29" s="354"/>
      <c r="Q29" s="354"/>
      <c r="R29" s="352"/>
      <c r="T29" s="356"/>
    </row>
    <row r="30" spans="1:20" x14ac:dyDescent="0.3">
      <c r="B30" s="530"/>
      <c r="C30" s="530"/>
      <c r="D30" s="530"/>
      <c r="E30" s="530"/>
      <c r="G30" s="530"/>
      <c r="I30" s="530"/>
      <c r="J30" s="530"/>
      <c r="K30" s="530"/>
      <c r="L30" s="530"/>
      <c r="N30" s="530"/>
      <c r="P30" s="530"/>
      <c r="R30" s="530"/>
      <c r="S30" s="530"/>
      <c r="T30" s="327"/>
    </row>
    <row r="31" spans="1:20" x14ac:dyDescent="0.3">
      <c r="A31" s="530">
        <f>A29+1</f>
        <v>13</v>
      </c>
      <c r="B31" s="240" t="s">
        <v>761</v>
      </c>
      <c r="C31" s="530"/>
      <c r="D31" s="530"/>
      <c r="E31" s="530"/>
      <c r="F31" s="721"/>
      <c r="G31" s="530"/>
      <c r="I31" s="530"/>
      <c r="J31" s="530"/>
      <c r="K31" s="530"/>
      <c r="L31" s="530"/>
      <c r="N31" s="530"/>
      <c r="P31" s="530"/>
      <c r="R31" s="530"/>
      <c r="S31" s="530"/>
      <c r="T31" s="327"/>
    </row>
    <row r="32" spans="1:20" x14ac:dyDescent="0.3">
      <c r="A32" s="276" t="s">
        <v>450</v>
      </c>
      <c r="B32" s="59" t="s">
        <v>1460</v>
      </c>
      <c r="D32" s="349">
        <v>-26296214.550000001</v>
      </c>
      <c r="E32" s="350"/>
      <c r="F32" s="349">
        <v>-27938098.27</v>
      </c>
      <c r="G32" s="351"/>
      <c r="H32" s="352">
        <f>AVERAGE(F32,D32)</f>
        <v>-27117156.41</v>
      </c>
      <c r="I32" s="351"/>
      <c r="J32" s="353"/>
      <c r="K32" s="354"/>
      <c r="L32" s="353" t="s">
        <v>1461</v>
      </c>
      <c r="M32" s="355"/>
      <c r="N32" s="353"/>
      <c r="O32" s="355"/>
      <c r="P32" s="353"/>
      <c r="Q32" s="355"/>
      <c r="R32" s="352">
        <f>IF(J32&lt;&gt;"",$H32*$D$72,IF(L32&lt;&gt;"",$H32*$D$70,IF(N32&lt;&gt;"",$H32*$D$71,0)))</f>
        <v>-2891059.425095615</v>
      </c>
      <c r="T32" s="356" t="s">
        <v>370</v>
      </c>
    </row>
    <row r="33" spans="1:20" x14ac:dyDescent="0.3">
      <c r="A33" s="276" t="s">
        <v>375</v>
      </c>
      <c r="B33" s="2" t="s">
        <v>372</v>
      </c>
      <c r="C33" s="530"/>
      <c r="D33" s="349"/>
      <c r="E33" s="350"/>
      <c r="F33" s="349"/>
      <c r="G33" s="351"/>
      <c r="H33" s="357" t="e">
        <f>AVERAGE(F33,D33)</f>
        <v>#DIV/0!</v>
      </c>
      <c r="I33" s="351"/>
      <c r="J33" s="353"/>
      <c r="K33" s="354"/>
      <c r="L33" s="353"/>
      <c r="M33" s="355"/>
      <c r="N33" s="353"/>
      <c r="O33" s="355"/>
      <c r="P33" s="353"/>
      <c r="Q33" s="355"/>
      <c r="R33" s="352">
        <f>IF(J33&lt;&gt;"",$H33*$D$72,IF(L33&lt;&gt;"",$H33*$D$70,IF(N33&lt;&gt;"",$H33*$D$71,0)))</f>
        <v>0</v>
      </c>
      <c r="T33" s="356" t="s">
        <v>370</v>
      </c>
    </row>
    <row r="34" spans="1:20" ht="13.5" thickBot="1" x14ac:dyDescent="0.35">
      <c r="A34" s="530">
        <f>A31+2</f>
        <v>15</v>
      </c>
      <c r="B34" s="2" t="s">
        <v>695</v>
      </c>
      <c r="D34" s="358">
        <f>SUM(D32:D33)</f>
        <v>-26296214.550000001</v>
      </c>
      <c r="E34" s="351"/>
      <c r="F34" s="358">
        <f>SUM(F32:F33)</f>
        <v>-27938098.27</v>
      </c>
      <c r="G34" s="351"/>
      <c r="H34" s="358" t="e">
        <f>SUM(H32:I33)</f>
        <v>#DIV/0!</v>
      </c>
      <c r="I34" s="351"/>
      <c r="J34" s="354"/>
      <c r="K34" s="354"/>
      <c r="L34" s="354"/>
      <c r="M34" s="354"/>
      <c r="N34" s="354"/>
      <c r="O34" s="354"/>
      <c r="P34" s="354"/>
      <c r="Q34" s="354"/>
      <c r="R34" s="358">
        <f>SUM(R32:R33)</f>
        <v>-2891059.425095615</v>
      </c>
      <c r="T34" s="356"/>
    </row>
    <row r="35" spans="1:20" ht="13.5" thickTop="1" x14ac:dyDescent="0.3">
      <c r="A35" s="530">
        <f>A34+1</f>
        <v>16</v>
      </c>
      <c r="B35" s="95" t="s">
        <v>403</v>
      </c>
      <c r="D35" s="349"/>
      <c r="E35" s="350"/>
      <c r="F35" s="349"/>
      <c r="G35" s="351"/>
      <c r="H35" s="352"/>
      <c r="I35" s="351"/>
      <c r="J35" s="354"/>
      <c r="K35" s="354"/>
      <c r="L35" s="354"/>
      <c r="M35" s="354"/>
      <c r="N35" s="354"/>
      <c r="O35" s="354"/>
      <c r="P35" s="354"/>
      <c r="Q35" s="354"/>
      <c r="R35" s="352"/>
      <c r="T35" s="356"/>
    </row>
    <row r="36" spans="1:20" x14ac:dyDescent="0.3">
      <c r="B36" s="2"/>
      <c r="D36" s="352"/>
      <c r="E36" s="351"/>
      <c r="F36" s="352"/>
      <c r="G36" s="351"/>
      <c r="H36" s="352"/>
      <c r="I36" s="351"/>
      <c r="J36" s="354"/>
      <c r="K36" s="354"/>
      <c r="L36" s="354"/>
      <c r="M36" s="354"/>
      <c r="N36" s="354"/>
      <c r="O36" s="354"/>
      <c r="P36" s="354"/>
      <c r="Q36" s="354"/>
      <c r="R36" s="352"/>
      <c r="T36" s="356"/>
    </row>
    <row r="37" spans="1:20" x14ac:dyDescent="0.3">
      <c r="A37" s="530">
        <f>A35+1</f>
        <v>17</v>
      </c>
      <c r="B37" s="240" t="s">
        <v>762</v>
      </c>
      <c r="C37" s="530"/>
      <c r="D37" s="530"/>
      <c r="E37" s="530"/>
      <c r="G37" s="530"/>
      <c r="I37" s="530"/>
      <c r="J37" s="530"/>
      <c r="K37" s="530"/>
      <c r="L37" s="530"/>
      <c r="N37" s="530"/>
      <c r="P37" s="530"/>
      <c r="R37" s="530"/>
      <c r="S37" s="530"/>
      <c r="T37" s="327"/>
    </row>
    <row r="38" spans="1:20" x14ac:dyDescent="0.3">
      <c r="A38" s="276" t="s">
        <v>451</v>
      </c>
      <c r="B38" s="59"/>
      <c r="D38" s="349"/>
      <c r="E38" s="350"/>
      <c r="F38" s="349"/>
      <c r="G38" s="351"/>
      <c r="H38" s="352" t="e">
        <f>AVERAGE(F38,D38)</f>
        <v>#DIV/0!</v>
      </c>
      <c r="I38" s="351"/>
      <c r="J38" s="353"/>
      <c r="K38" s="354"/>
      <c r="L38" s="353"/>
      <c r="M38" s="355"/>
      <c r="N38" s="353"/>
      <c r="O38" s="355"/>
      <c r="P38" s="353"/>
      <c r="Q38" s="355"/>
      <c r="R38" s="352">
        <f>IF(J38&lt;&gt;"",$H38*$D$72,IF(L38&lt;&gt;"",$H38*$D$70,IF(N38&lt;&gt;"",$H38*$D$71,0)))</f>
        <v>0</v>
      </c>
      <c r="T38" s="356" t="s">
        <v>370</v>
      </c>
    </row>
    <row r="39" spans="1:20" x14ac:dyDescent="0.3">
      <c r="A39" s="276" t="s">
        <v>376</v>
      </c>
      <c r="B39" s="2" t="s">
        <v>372</v>
      </c>
      <c r="C39" s="530"/>
      <c r="D39" s="349"/>
      <c r="E39" s="350"/>
      <c r="F39" s="349"/>
      <c r="G39" s="351"/>
      <c r="H39" s="357" t="e">
        <f>AVERAGE(F39,D39)</f>
        <v>#DIV/0!</v>
      </c>
      <c r="I39" s="351"/>
      <c r="J39" s="353"/>
      <c r="K39" s="354"/>
      <c r="L39" s="353"/>
      <c r="M39" s="355"/>
      <c r="N39" s="353"/>
      <c r="O39" s="355"/>
      <c r="P39" s="353"/>
      <c r="Q39" s="355"/>
      <c r="R39" s="352">
        <f>IF(J39&lt;&gt;"",$H39*$D$72,IF(L39&lt;&gt;"",$H39*$D$70,IF(N39&lt;&gt;"",$H39*$D$71,0)))</f>
        <v>0</v>
      </c>
      <c r="T39" s="356" t="s">
        <v>370</v>
      </c>
    </row>
    <row r="40" spans="1:20" ht="13.5" thickBot="1" x14ac:dyDescent="0.35">
      <c r="A40" s="530">
        <f>A37+2</f>
        <v>19</v>
      </c>
      <c r="B40" s="2" t="s">
        <v>696</v>
      </c>
      <c r="D40" s="358">
        <f>SUM(D38:D39)</f>
        <v>0</v>
      </c>
      <c r="E40" s="351"/>
      <c r="F40" s="358">
        <f>SUM(F38:F39)</f>
        <v>0</v>
      </c>
      <c r="G40" s="351"/>
      <c r="H40" s="358" t="e">
        <f>SUM(H38:I39)</f>
        <v>#DIV/0!</v>
      </c>
      <c r="I40" s="351"/>
      <c r="J40" s="354"/>
      <c r="K40" s="354"/>
      <c r="L40" s="354"/>
      <c r="M40" s="354"/>
      <c r="N40" s="354"/>
      <c r="O40" s="354"/>
      <c r="P40" s="354"/>
      <c r="Q40" s="354"/>
      <c r="R40" s="358">
        <f>SUM(R38:R39)</f>
        <v>0</v>
      </c>
      <c r="T40" s="356"/>
    </row>
    <row r="41" spans="1:20" ht="13.5" thickTop="1" x14ac:dyDescent="0.3">
      <c r="A41" s="530">
        <f>A40+1</f>
        <v>20</v>
      </c>
      <c r="B41" s="95" t="s">
        <v>404</v>
      </c>
      <c r="D41" s="349"/>
      <c r="E41" s="350"/>
      <c r="F41" s="349"/>
      <c r="G41" s="351"/>
      <c r="H41" s="352"/>
      <c r="I41" s="351"/>
      <c r="J41" s="354"/>
      <c r="K41" s="354"/>
      <c r="L41" s="354"/>
      <c r="M41" s="354"/>
      <c r="N41" s="354"/>
      <c r="O41" s="354"/>
      <c r="P41" s="354"/>
      <c r="Q41" s="354"/>
      <c r="R41" s="352"/>
      <c r="T41" s="356"/>
    </row>
    <row r="42" spans="1:20" x14ac:dyDescent="0.3">
      <c r="B42" s="2"/>
      <c r="D42" s="352"/>
      <c r="E42" s="351"/>
      <c r="F42" s="352"/>
      <c r="G42" s="351"/>
      <c r="H42" s="352"/>
      <c r="I42" s="351"/>
      <c r="J42" s="354"/>
      <c r="K42" s="354"/>
      <c r="L42" s="354"/>
      <c r="M42" s="354"/>
      <c r="N42" s="354"/>
      <c r="O42" s="354"/>
      <c r="P42" s="354"/>
      <c r="Q42" s="354"/>
      <c r="R42" s="352"/>
      <c r="T42" s="356"/>
    </row>
    <row r="43" spans="1:20" x14ac:dyDescent="0.3">
      <c r="A43" s="530">
        <f>A41+1</f>
        <v>21</v>
      </c>
      <c r="B43" s="240" t="s">
        <v>763</v>
      </c>
      <c r="C43" s="530"/>
      <c r="D43" s="530"/>
      <c r="E43" s="530"/>
      <c r="G43" s="530"/>
      <c r="I43" s="530"/>
      <c r="J43" s="530"/>
      <c r="K43" s="530"/>
      <c r="L43" s="530"/>
      <c r="N43" s="530"/>
      <c r="P43" s="530"/>
      <c r="R43" s="530"/>
      <c r="S43" s="530"/>
      <c r="T43" s="327"/>
    </row>
    <row r="44" spans="1:20" x14ac:dyDescent="0.3">
      <c r="A44" s="276" t="s">
        <v>452</v>
      </c>
      <c r="B44" s="59"/>
      <c r="D44" s="349"/>
      <c r="E44" s="350"/>
      <c r="F44" s="349"/>
      <c r="G44" s="351"/>
      <c r="H44" s="352" t="e">
        <f t="shared" ref="H44" si="0">AVERAGE(F44,D44)</f>
        <v>#DIV/0!</v>
      </c>
      <c r="I44" s="351"/>
      <c r="J44" s="353"/>
      <c r="K44" s="354"/>
      <c r="L44" s="353"/>
      <c r="M44" s="355"/>
      <c r="N44" s="353"/>
      <c r="O44" s="355"/>
      <c r="P44" s="353"/>
      <c r="Q44" s="355"/>
      <c r="R44" s="352">
        <f>IF(J44&lt;&gt;"",$H44*$D$72,IF(L44&lt;&gt;"",$H44*$D$70,IF(N44&lt;&gt;"",$H44*$D$71,0)))</f>
        <v>0</v>
      </c>
      <c r="T44" s="356" t="s">
        <v>370</v>
      </c>
    </row>
    <row r="45" spans="1:20" x14ac:dyDescent="0.3">
      <c r="A45" s="276" t="s">
        <v>377</v>
      </c>
      <c r="B45" s="2" t="s">
        <v>372</v>
      </c>
      <c r="C45" s="530"/>
      <c r="D45" s="349"/>
      <c r="E45" s="350"/>
      <c r="F45" s="349"/>
      <c r="G45" s="351"/>
      <c r="H45" s="357" t="e">
        <f>AVERAGE(F45,D45)</f>
        <v>#DIV/0!</v>
      </c>
      <c r="I45" s="351"/>
      <c r="J45" s="353"/>
      <c r="K45" s="354"/>
      <c r="L45" s="353"/>
      <c r="M45" s="355"/>
      <c r="N45" s="353"/>
      <c r="O45" s="355"/>
      <c r="P45" s="353"/>
      <c r="Q45" s="355"/>
      <c r="R45" s="352">
        <f>IF(J45&lt;&gt;"",$H45*$D$72,IF(L45&lt;&gt;"",$H45*$D$70,IF(N45&lt;&gt;"",$H45*$D$71,0)))</f>
        <v>0</v>
      </c>
      <c r="T45" s="356" t="s">
        <v>370</v>
      </c>
    </row>
    <row r="46" spans="1:20" ht="13.5" thickBot="1" x14ac:dyDescent="0.35">
      <c r="A46" s="530">
        <f>A43+2</f>
        <v>23</v>
      </c>
      <c r="B46" s="2" t="s">
        <v>697</v>
      </c>
      <c r="D46" s="358">
        <f>SUM(D44:D45)</f>
        <v>0</v>
      </c>
      <c r="E46" s="351"/>
      <c r="F46" s="358">
        <f>SUM(F44:F45)</f>
        <v>0</v>
      </c>
      <c r="G46" s="351"/>
      <c r="H46" s="358" t="e">
        <f>SUM(H44:I45)</f>
        <v>#DIV/0!</v>
      </c>
      <c r="I46" s="351"/>
      <c r="J46" s="354"/>
      <c r="K46" s="354"/>
      <c r="L46" s="354"/>
      <c r="M46" s="354"/>
      <c r="N46" s="354"/>
      <c r="O46" s="354"/>
      <c r="P46" s="354"/>
      <c r="Q46" s="354"/>
      <c r="R46" s="358">
        <f>SUM(R44:R45)</f>
        <v>0</v>
      </c>
      <c r="T46" s="356"/>
    </row>
    <row r="47" spans="1:20" ht="13.5" thickTop="1" x14ac:dyDescent="0.3">
      <c r="A47" s="530">
        <f>A46+1</f>
        <v>24</v>
      </c>
      <c r="B47" s="95" t="s">
        <v>405</v>
      </c>
      <c r="D47" s="349"/>
      <c r="E47" s="350"/>
      <c r="F47" s="349"/>
      <c r="G47" s="351"/>
      <c r="H47" s="352"/>
      <c r="I47" s="351"/>
      <c r="J47" s="354"/>
      <c r="K47" s="354"/>
      <c r="L47" s="354"/>
      <c r="M47" s="354"/>
      <c r="N47" s="354"/>
      <c r="O47" s="354"/>
      <c r="P47" s="354"/>
      <c r="Q47" s="354"/>
      <c r="R47" s="352"/>
      <c r="T47" s="356"/>
    </row>
    <row r="48" spans="1:20" x14ac:dyDescent="0.3">
      <c r="B48" s="2"/>
      <c r="D48" s="352"/>
      <c r="E48" s="351"/>
      <c r="F48" s="352"/>
      <c r="G48" s="351"/>
      <c r="H48" s="352"/>
      <c r="I48" s="351"/>
      <c r="J48" s="354"/>
      <c r="K48" s="354"/>
      <c r="L48" s="354"/>
      <c r="M48" s="354"/>
      <c r="N48" s="354"/>
      <c r="O48" s="354"/>
      <c r="P48" s="354"/>
      <c r="Q48" s="354"/>
      <c r="R48" s="352"/>
      <c r="T48" s="356"/>
    </row>
    <row r="49" spans="1:20" x14ac:dyDescent="0.3">
      <c r="A49" s="530">
        <f>A47+1</f>
        <v>25</v>
      </c>
      <c r="B49" s="240" t="s">
        <v>764</v>
      </c>
      <c r="C49" s="530"/>
      <c r="D49" s="530"/>
      <c r="E49" s="530"/>
      <c r="G49" s="530"/>
      <c r="I49" s="530"/>
      <c r="J49" s="530"/>
      <c r="K49" s="530"/>
      <c r="L49" s="530"/>
      <c r="N49" s="530"/>
      <c r="P49" s="530"/>
      <c r="R49" s="530"/>
      <c r="S49" s="530"/>
      <c r="T49" s="327"/>
    </row>
    <row r="50" spans="1:20" x14ac:dyDescent="0.3">
      <c r="A50" s="276" t="s">
        <v>453</v>
      </c>
      <c r="B50" s="59"/>
      <c r="D50" s="349"/>
      <c r="E50" s="350"/>
      <c r="F50" s="349"/>
      <c r="G50" s="351"/>
      <c r="H50" s="352" t="e">
        <f t="shared" ref="H50:H62" si="1">AVERAGE(F50,D50)</f>
        <v>#DIV/0!</v>
      </c>
      <c r="I50" s="351"/>
      <c r="J50" s="353"/>
      <c r="K50" s="354"/>
      <c r="L50" s="353"/>
      <c r="M50" s="355"/>
      <c r="N50" s="353"/>
      <c r="O50" s="355"/>
      <c r="P50" s="353"/>
      <c r="Q50" s="355"/>
      <c r="R50" s="352">
        <f>IF(J50&lt;&gt;"",$H50*$D$72,IF(L50&lt;&gt;"",$H50*$D$70,IF(N50&lt;&gt;"",$H50*$D$71,0)))</f>
        <v>0</v>
      </c>
      <c r="T50" s="356" t="s">
        <v>370</v>
      </c>
    </row>
    <row r="51" spans="1:20" x14ac:dyDescent="0.3">
      <c r="A51" s="276" t="s">
        <v>378</v>
      </c>
      <c r="B51" s="2" t="s">
        <v>372</v>
      </c>
      <c r="C51" s="530"/>
      <c r="D51" s="349"/>
      <c r="E51" s="350"/>
      <c r="F51" s="349"/>
      <c r="G51" s="351"/>
      <c r="H51" s="357" t="e">
        <f>AVERAGE(F51,D51)</f>
        <v>#DIV/0!</v>
      </c>
      <c r="I51" s="351"/>
      <c r="J51" s="353"/>
      <c r="K51" s="354"/>
      <c r="L51" s="353"/>
      <c r="M51" s="355"/>
      <c r="N51" s="353"/>
      <c r="O51" s="355"/>
      <c r="P51" s="353"/>
      <c r="Q51" s="355"/>
      <c r="R51" s="352">
        <f>IF(J51&lt;&gt;"",$H51*$D$72,IF(L51&lt;&gt;"",$H51*$D$70,IF(N51&lt;&gt;"",$H51*$D$71,0)))</f>
        <v>0</v>
      </c>
      <c r="T51" s="356" t="s">
        <v>370</v>
      </c>
    </row>
    <row r="52" spans="1:20" ht="13.5" thickBot="1" x14ac:dyDescent="0.35">
      <c r="A52" s="530">
        <f>A49+2</f>
        <v>27</v>
      </c>
      <c r="B52" s="2" t="s">
        <v>698</v>
      </c>
      <c r="D52" s="358">
        <f>SUM(D50:D51)</f>
        <v>0</v>
      </c>
      <c r="E52" s="351"/>
      <c r="F52" s="358">
        <f>SUM(F50:F51)</f>
        <v>0</v>
      </c>
      <c r="G52" s="351"/>
      <c r="H52" s="358" t="e">
        <f>SUM(H50:I51)</f>
        <v>#DIV/0!</v>
      </c>
      <c r="I52" s="351"/>
      <c r="J52" s="354"/>
      <c r="K52" s="354"/>
      <c r="L52" s="354"/>
      <c r="M52" s="354"/>
      <c r="N52" s="354"/>
      <c r="O52" s="354"/>
      <c r="P52" s="354"/>
      <c r="Q52" s="354"/>
      <c r="R52" s="358">
        <f>SUM(R50:R51)</f>
        <v>0</v>
      </c>
      <c r="T52" s="356"/>
    </row>
    <row r="53" spans="1:20" ht="13.5" thickTop="1" x14ac:dyDescent="0.3">
      <c r="A53" s="530">
        <f>A52+1</f>
        <v>28</v>
      </c>
      <c r="B53" s="95" t="s">
        <v>406</v>
      </c>
      <c r="D53" s="349"/>
      <c r="E53" s="350"/>
      <c r="F53" s="349"/>
      <c r="G53" s="351"/>
      <c r="H53" s="352"/>
      <c r="I53" s="351"/>
      <c r="J53" s="354"/>
      <c r="K53" s="354"/>
      <c r="L53" s="354"/>
      <c r="M53" s="354"/>
      <c r="N53" s="354"/>
      <c r="O53" s="354"/>
      <c r="P53" s="354"/>
      <c r="Q53" s="354"/>
      <c r="R53" s="352"/>
      <c r="T53" s="356"/>
    </row>
    <row r="54" spans="1:20" x14ac:dyDescent="0.3">
      <c r="B54" s="2"/>
      <c r="D54" s="352"/>
      <c r="E54" s="351"/>
      <c r="F54" s="352"/>
      <c r="G54" s="351"/>
      <c r="H54" s="352"/>
      <c r="I54" s="351"/>
      <c r="J54" s="354"/>
      <c r="K54" s="354"/>
      <c r="L54" s="354"/>
      <c r="M54" s="354"/>
      <c r="N54" s="354"/>
      <c r="O54" s="354"/>
      <c r="P54" s="354"/>
      <c r="Q54" s="354"/>
      <c r="R54" s="352"/>
      <c r="T54" s="356"/>
    </row>
    <row r="55" spans="1:20" x14ac:dyDescent="0.3">
      <c r="A55" s="530">
        <f>A53+1</f>
        <v>29</v>
      </c>
      <c r="B55" s="240" t="s">
        <v>765</v>
      </c>
      <c r="C55" s="530"/>
      <c r="D55" s="530"/>
      <c r="E55" s="530"/>
      <c r="G55" s="530"/>
      <c r="I55" s="530"/>
      <c r="J55" s="530"/>
      <c r="K55" s="530"/>
      <c r="L55" s="530"/>
      <c r="N55" s="530"/>
      <c r="P55" s="530"/>
      <c r="R55" s="530"/>
      <c r="S55" s="530"/>
      <c r="T55" s="327"/>
    </row>
    <row r="56" spans="1:20" x14ac:dyDescent="0.3">
      <c r="A56" s="276" t="s">
        <v>454</v>
      </c>
      <c r="B56" s="59"/>
      <c r="D56" s="349"/>
      <c r="E56" s="355"/>
      <c r="F56" s="349"/>
      <c r="G56" s="354"/>
      <c r="H56" s="352" t="e">
        <f>AVERAGE(F56,D56)</f>
        <v>#DIV/0!</v>
      </c>
      <c r="I56" s="351"/>
      <c r="J56" s="353"/>
      <c r="K56" s="354"/>
      <c r="L56" s="353"/>
      <c r="M56" s="355"/>
      <c r="N56" s="353"/>
      <c r="O56" s="355"/>
      <c r="P56" s="353"/>
      <c r="Q56" s="355"/>
      <c r="R56" s="352">
        <f>IF(J56&lt;&gt;"",$H56*$D$72,IF(L56&lt;&gt;"",$H56*$D$70,IF(N56&lt;&gt;"",$H56*$D$71,0)))</f>
        <v>0</v>
      </c>
      <c r="T56" s="356" t="s">
        <v>370</v>
      </c>
    </row>
    <row r="57" spans="1:20" x14ac:dyDescent="0.3">
      <c r="A57" s="276" t="s">
        <v>379</v>
      </c>
      <c r="B57" s="2" t="s">
        <v>372</v>
      </c>
      <c r="C57" s="530"/>
      <c r="D57" s="349"/>
      <c r="E57" s="350"/>
      <c r="F57" s="349"/>
      <c r="G57" s="351"/>
      <c r="H57" s="357" t="e">
        <f>AVERAGE(F57,D57)</f>
        <v>#DIV/0!</v>
      </c>
      <c r="I57" s="351"/>
      <c r="J57" s="353"/>
      <c r="K57" s="354"/>
      <c r="L57" s="353"/>
      <c r="M57" s="355"/>
      <c r="N57" s="353"/>
      <c r="O57" s="355"/>
      <c r="P57" s="353"/>
      <c r="Q57" s="355"/>
      <c r="R57" s="352">
        <f>IF(J57&lt;&gt;"",$H57*$D$72,IF(L57&lt;&gt;"",$H57*$D$70,IF(N57&lt;&gt;"",$H57*$D$71,0)))</f>
        <v>0</v>
      </c>
      <c r="T57" s="356" t="s">
        <v>370</v>
      </c>
    </row>
    <row r="58" spans="1:20" ht="13.5" thickBot="1" x14ac:dyDescent="0.35">
      <c r="A58" s="530">
        <f>A55+2</f>
        <v>31</v>
      </c>
      <c r="B58" s="2" t="s">
        <v>699</v>
      </c>
      <c r="D58" s="358">
        <f>SUM(D56:D57)</f>
        <v>0</v>
      </c>
      <c r="E58" s="351"/>
      <c r="F58" s="358">
        <f>SUM(F56:F57)</f>
        <v>0</v>
      </c>
      <c r="G58" s="351"/>
      <c r="H58" s="358" t="e">
        <f>SUM(H56:I57)</f>
        <v>#DIV/0!</v>
      </c>
      <c r="I58" s="351"/>
      <c r="J58" s="354"/>
      <c r="K58" s="354"/>
      <c r="L58" s="354"/>
      <c r="M58" s="354"/>
      <c r="N58" s="354"/>
      <c r="O58" s="354"/>
      <c r="P58" s="354"/>
      <c r="Q58" s="354"/>
      <c r="R58" s="358">
        <f>SUM(R56:R57)</f>
        <v>0</v>
      </c>
      <c r="T58" s="356"/>
    </row>
    <row r="59" spans="1:20" ht="13.5" thickTop="1" x14ac:dyDescent="0.3">
      <c r="A59" s="530">
        <f>A58+1</f>
        <v>32</v>
      </c>
      <c r="B59" s="107" t="s">
        <v>407</v>
      </c>
      <c r="D59" s="349"/>
      <c r="E59" s="350"/>
      <c r="F59" s="349"/>
      <c r="G59" s="351"/>
      <c r="H59" s="352"/>
      <c r="I59" s="351"/>
      <c r="J59" s="354"/>
      <c r="K59" s="354"/>
      <c r="L59" s="354"/>
      <c r="M59" s="354"/>
      <c r="N59" s="354"/>
      <c r="O59" s="354"/>
      <c r="P59" s="354"/>
      <c r="Q59" s="354"/>
      <c r="R59" s="352"/>
      <c r="T59" s="356"/>
    </row>
    <row r="60" spans="1:20" x14ac:dyDescent="0.3">
      <c r="B60" s="2"/>
      <c r="D60" s="352"/>
      <c r="E60" s="351"/>
      <c r="F60" s="352"/>
      <c r="G60" s="351"/>
      <c r="H60" s="352"/>
      <c r="I60" s="351"/>
      <c r="J60" s="354"/>
      <c r="K60" s="354"/>
      <c r="L60" s="354"/>
      <c r="M60" s="354"/>
      <c r="N60" s="354"/>
      <c r="O60" s="354"/>
      <c r="P60" s="354"/>
      <c r="Q60" s="354"/>
      <c r="R60" s="352"/>
      <c r="T60" s="356"/>
    </row>
    <row r="61" spans="1:20" x14ac:dyDescent="0.3">
      <c r="A61" s="530">
        <f>A59+1</f>
        <v>33</v>
      </c>
      <c r="B61" s="240" t="s">
        <v>766</v>
      </c>
      <c r="C61" s="530"/>
      <c r="D61" s="530"/>
      <c r="E61" s="530"/>
      <c r="G61" s="530"/>
      <c r="I61" s="530"/>
      <c r="J61" s="530"/>
      <c r="K61" s="530"/>
      <c r="L61" s="530"/>
      <c r="N61" s="530"/>
      <c r="P61" s="530"/>
      <c r="R61" s="530"/>
      <c r="S61" s="530"/>
      <c r="T61" s="327"/>
    </row>
    <row r="62" spans="1:20" x14ac:dyDescent="0.3">
      <c r="A62" s="276" t="s">
        <v>455</v>
      </c>
      <c r="B62" s="59"/>
      <c r="D62" s="349"/>
      <c r="E62" s="350"/>
      <c r="F62" s="349"/>
      <c r="G62" s="351"/>
      <c r="H62" s="352" t="e">
        <f t="shared" si="1"/>
        <v>#DIV/0!</v>
      </c>
      <c r="I62" s="351"/>
      <c r="J62" s="353"/>
      <c r="K62" s="354"/>
      <c r="L62" s="353"/>
      <c r="M62" s="355"/>
      <c r="N62" s="353"/>
      <c r="O62" s="355"/>
      <c r="P62" s="353"/>
      <c r="Q62" s="355"/>
      <c r="R62" s="352">
        <f>IF(J62&lt;&gt;"",$H62*$D$72,IF(L62&lt;&gt;"",$H62*$D$70,IF(N62&lt;&gt;"",$H62*$D$71,0)))</f>
        <v>0</v>
      </c>
      <c r="T62" s="356" t="s">
        <v>370</v>
      </c>
    </row>
    <row r="63" spans="1:20" x14ac:dyDescent="0.3">
      <c r="A63" s="276" t="s">
        <v>380</v>
      </c>
      <c r="B63" s="2" t="s">
        <v>372</v>
      </c>
      <c r="C63" s="530"/>
      <c r="D63" s="349"/>
      <c r="E63" s="350"/>
      <c r="F63" s="349"/>
      <c r="G63" s="351"/>
      <c r="H63" s="357" t="e">
        <f>AVERAGE(F63,D63)</f>
        <v>#DIV/0!</v>
      </c>
      <c r="I63" s="351"/>
      <c r="J63" s="353"/>
      <c r="K63" s="354"/>
      <c r="L63" s="353"/>
      <c r="M63" s="355"/>
      <c r="N63" s="353"/>
      <c r="O63" s="355"/>
      <c r="P63" s="353"/>
      <c r="Q63" s="355"/>
      <c r="R63" s="352">
        <f>IF(J63&lt;&gt;"",$H63*$D$72,IF(L63&lt;&gt;"",$H63*$D$70,IF(N63&lt;&gt;"",$H63*$D$71,0)))</f>
        <v>0</v>
      </c>
      <c r="T63" s="356" t="s">
        <v>370</v>
      </c>
    </row>
    <row r="64" spans="1:20" ht="13.5" thickBot="1" x14ac:dyDescent="0.35">
      <c r="A64" s="530">
        <f>A61+2</f>
        <v>35</v>
      </c>
      <c r="B64" s="2" t="s">
        <v>700</v>
      </c>
      <c r="D64" s="358">
        <f>SUM(D62:D63)</f>
        <v>0</v>
      </c>
      <c r="E64" s="351"/>
      <c r="F64" s="358">
        <f>SUM(F62:F63)</f>
        <v>0</v>
      </c>
      <c r="G64" s="351"/>
      <c r="H64" s="358" t="e">
        <f>SUM(H62:I63)</f>
        <v>#DIV/0!</v>
      </c>
      <c r="I64" s="351"/>
      <c r="J64" s="354"/>
      <c r="K64" s="354"/>
      <c r="L64" s="354"/>
      <c r="M64" s="354"/>
      <c r="N64" s="354"/>
      <c r="O64" s="354"/>
      <c r="P64" s="354"/>
      <c r="Q64" s="354"/>
      <c r="R64" s="358">
        <f>SUM(R62:R63)</f>
        <v>0</v>
      </c>
      <c r="T64" s="359"/>
    </row>
    <row r="65" spans="1:20" ht="13.5" thickTop="1" x14ac:dyDescent="0.3">
      <c r="A65" s="530">
        <f>A64+1</f>
        <v>36</v>
      </c>
      <c r="B65" s="107" t="s">
        <v>446</v>
      </c>
      <c r="D65" s="349"/>
      <c r="E65" s="350"/>
      <c r="F65" s="349"/>
      <c r="G65" s="351"/>
      <c r="H65" s="352"/>
      <c r="I65" s="351"/>
      <c r="J65" s="354"/>
      <c r="K65" s="354"/>
      <c r="L65" s="354"/>
      <c r="M65" s="354"/>
      <c r="N65" s="354"/>
      <c r="O65" s="354"/>
      <c r="P65" s="354"/>
      <c r="Q65" s="354"/>
      <c r="R65" s="352"/>
      <c r="T65" s="359"/>
    </row>
    <row r="67" spans="1:20" ht="13.5" thickBot="1" x14ac:dyDescent="0.35">
      <c r="A67" s="530">
        <f>A65+1</f>
        <v>37</v>
      </c>
      <c r="B67" s="95" t="s">
        <v>381</v>
      </c>
      <c r="D67" s="358">
        <f>D16+D22+D28+D34+D40+D46+D52+D58+D64</f>
        <v>-26296214.550000001</v>
      </c>
      <c r="F67" s="358">
        <f>F16+F22+F28+F34+F40+F46+F52+F58+F64</f>
        <v>-27938098.27</v>
      </c>
      <c r="H67" s="358" t="e">
        <f>H16+H22+H28+H34+H40+H46+H52+H58+H64</f>
        <v>#DIV/0!</v>
      </c>
      <c r="L67" s="272"/>
      <c r="N67" s="272"/>
      <c r="P67" s="272"/>
      <c r="R67" s="358">
        <f>R16+R22+R28+R34+R40+R46+R52+R58+R64</f>
        <v>-2891059.425095615</v>
      </c>
    </row>
    <row r="68" spans="1:20" ht="13.5" thickTop="1" x14ac:dyDescent="0.3">
      <c r="D68" s="352"/>
      <c r="F68" s="352"/>
      <c r="H68" s="352"/>
      <c r="L68" s="272"/>
      <c r="N68" s="272"/>
      <c r="P68" s="272"/>
      <c r="R68" s="352"/>
    </row>
    <row r="69" spans="1:20" x14ac:dyDescent="0.3">
      <c r="A69" s="145" t="s">
        <v>265</v>
      </c>
      <c r="D69" s="352"/>
      <c r="F69" s="352"/>
      <c r="H69" s="352"/>
      <c r="L69" s="272"/>
      <c r="N69" s="272"/>
      <c r="P69" s="272"/>
      <c r="R69" s="352"/>
    </row>
    <row r="70" spans="1:20" x14ac:dyDescent="0.3">
      <c r="A70" s="530">
        <f>A67+1</f>
        <v>38</v>
      </c>
      <c r="B70" s="95" t="s">
        <v>262</v>
      </c>
      <c r="D70" s="360">
        <f>'WS 5 Allocation Factors'!$D$19</f>
        <v>0.10661366484685977</v>
      </c>
      <c r="F70" s="352"/>
      <c r="H70" s="352"/>
      <c r="L70" s="272"/>
      <c r="N70" s="272"/>
      <c r="P70" s="272"/>
      <c r="R70" s="352"/>
      <c r="T70" s="95" t="s">
        <v>382</v>
      </c>
    </row>
    <row r="71" spans="1:20" x14ac:dyDescent="0.3">
      <c r="A71" s="530">
        <f>A70+1</f>
        <v>39</v>
      </c>
      <c r="B71" s="95" t="s">
        <v>263</v>
      </c>
      <c r="D71" s="360">
        <f>'WS 5 Allocation Factors'!$D$29</f>
        <v>0.48087484060124469</v>
      </c>
      <c r="F71" s="352"/>
      <c r="H71" s="352"/>
      <c r="L71" s="272"/>
      <c r="N71" s="272"/>
      <c r="P71" s="272"/>
      <c r="R71" s="352"/>
      <c r="T71" s="95" t="s">
        <v>383</v>
      </c>
    </row>
    <row r="72" spans="1:20" x14ac:dyDescent="0.3">
      <c r="A72" s="530">
        <f>A71+1</f>
        <v>40</v>
      </c>
      <c r="B72" s="2" t="s">
        <v>384</v>
      </c>
      <c r="D72" s="360">
        <v>1</v>
      </c>
      <c r="F72" s="352"/>
      <c r="H72" s="352"/>
      <c r="L72" s="272"/>
      <c r="N72" s="272"/>
      <c r="P72" s="272"/>
      <c r="R72" s="352"/>
      <c r="T72" s="95"/>
    </row>
    <row r="73" spans="1:20" x14ac:dyDescent="0.3">
      <c r="B73" s="2"/>
      <c r="D73" s="361"/>
      <c r="F73" s="352"/>
      <c r="H73" s="352"/>
      <c r="L73" s="272"/>
      <c r="N73" s="272"/>
      <c r="P73" s="272"/>
      <c r="R73" s="352"/>
    </row>
    <row r="74" spans="1:20" x14ac:dyDescent="0.3">
      <c r="A74" s="145" t="s">
        <v>248</v>
      </c>
      <c r="N74" s="239"/>
    </row>
    <row r="75" spans="1:20" x14ac:dyDescent="0.3">
      <c r="A75" s="530" t="s">
        <v>56</v>
      </c>
      <c r="B75" s="95" t="s">
        <v>317</v>
      </c>
      <c r="N75" s="239"/>
    </row>
    <row r="76" spans="1:20" x14ac:dyDescent="0.3">
      <c r="A76" s="530" t="s">
        <v>57</v>
      </c>
      <c r="B76" s="95" t="s">
        <v>348</v>
      </c>
      <c r="N76" s="239"/>
    </row>
    <row r="77" spans="1:20" x14ac:dyDescent="0.3">
      <c r="A77" s="530" t="s">
        <v>59</v>
      </c>
      <c r="B77" s="95" t="s">
        <v>767</v>
      </c>
      <c r="N77" s="239"/>
    </row>
    <row r="78" spans="1:20" x14ac:dyDescent="0.3">
      <c r="A78" s="530" t="s">
        <v>60</v>
      </c>
      <c r="B78" s="95" t="s">
        <v>385</v>
      </c>
    </row>
    <row r="79" spans="1:20" ht="13.9" customHeight="1" x14ac:dyDescent="0.3">
      <c r="A79" s="530" t="s">
        <v>68</v>
      </c>
      <c r="B79" s="95" t="s">
        <v>841</v>
      </c>
      <c r="C79" s="362"/>
      <c r="D79" s="362"/>
      <c r="F79" s="362"/>
    </row>
    <row r="80" spans="1:20" ht="12.75" customHeight="1" x14ac:dyDescent="0.3">
      <c r="A80" s="108" t="s">
        <v>70</v>
      </c>
      <c r="B80" s="773" t="s">
        <v>386</v>
      </c>
      <c r="C80" s="773"/>
      <c r="D80" s="773"/>
      <c r="E80" s="773"/>
      <c r="F80" s="773"/>
      <c r="G80" s="773"/>
      <c r="H80" s="773"/>
      <c r="I80" s="773"/>
      <c r="J80" s="773"/>
      <c r="K80" s="773"/>
      <c r="L80" s="773"/>
      <c r="M80" s="773"/>
      <c r="N80" s="773"/>
      <c r="O80" s="773"/>
      <c r="P80" s="773"/>
    </row>
    <row r="81" spans="1:16" x14ac:dyDescent="0.3">
      <c r="A81" s="108"/>
      <c r="B81" s="773"/>
      <c r="C81" s="773"/>
      <c r="D81" s="773"/>
      <c r="E81" s="773"/>
      <c r="F81" s="773"/>
      <c r="G81" s="773"/>
      <c r="H81" s="773"/>
      <c r="I81" s="773"/>
      <c r="J81" s="773"/>
      <c r="K81" s="773"/>
      <c r="L81" s="773"/>
      <c r="M81" s="773"/>
      <c r="N81" s="773"/>
      <c r="O81" s="773"/>
      <c r="P81" s="773"/>
    </row>
    <row r="82" spans="1:16" x14ac:dyDescent="0.3">
      <c r="A82" s="108"/>
      <c r="B82" s="773"/>
      <c r="C82" s="773"/>
      <c r="D82" s="773"/>
      <c r="E82" s="773"/>
      <c r="F82" s="773"/>
      <c r="G82" s="773"/>
      <c r="H82" s="773"/>
      <c r="I82" s="773"/>
      <c r="J82" s="773"/>
      <c r="K82" s="773"/>
      <c r="L82" s="773"/>
      <c r="M82" s="773"/>
      <c r="N82" s="773"/>
      <c r="O82" s="773"/>
      <c r="P82" s="773"/>
    </row>
    <row r="83" spans="1:16" x14ac:dyDescent="0.3">
      <c r="A83" s="108"/>
      <c r="B83" s="773"/>
      <c r="C83" s="773"/>
      <c r="D83" s="773"/>
      <c r="E83" s="773"/>
      <c r="F83" s="773"/>
      <c r="G83" s="773"/>
      <c r="H83" s="773"/>
      <c r="I83" s="773"/>
      <c r="J83" s="773"/>
      <c r="K83" s="773"/>
      <c r="L83" s="773"/>
      <c r="M83" s="773"/>
      <c r="N83" s="773"/>
      <c r="O83" s="773"/>
      <c r="P83" s="773"/>
    </row>
    <row r="84" spans="1:16" x14ac:dyDescent="0.3">
      <c r="A84" s="108"/>
      <c r="B84" s="773"/>
      <c r="C84" s="773"/>
      <c r="D84" s="773"/>
      <c r="E84" s="773"/>
      <c r="F84" s="773"/>
      <c r="G84" s="773"/>
      <c r="H84" s="773"/>
      <c r="I84" s="773"/>
      <c r="J84" s="773"/>
      <c r="K84" s="773"/>
      <c r="L84" s="773"/>
      <c r="M84" s="773"/>
      <c r="N84" s="773"/>
      <c r="O84" s="773"/>
      <c r="P84" s="773"/>
    </row>
    <row r="85" spans="1:16" x14ac:dyDescent="0.3">
      <c r="A85" s="108"/>
      <c r="B85" s="773"/>
      <c r="C85" s="773"/>
      <c r="D85" s="773"/>
      <c r="E85" s="773"/>
      <c r="F85" s="773"/>
      <c r="G85" s="773"/>
      <c r="H85" s="773"/>
      <c r="I85" s="773"/>
      <c r="J85" s="773"/>
      <c r="K85" s="773"/>
      <c r="L85" s="773"/>
      <c r="M85" s="773"/>
      <c r="N85" s="773"/>
      <c r="O85" s="773"/>
      <c r="P85" s="773"/>
    </row>
    <row r="86" spans="1:16" x14ac:dyDescent="0.3">
      <c r="A86" s="108" t="s">
        <v>71</v>
      </c>
      <c r="B86" s="95" t="s">
        <v>387</v>
      </c>
      <c r="C86" s="338"/>
      <c r="D86" s="338"/>
      <c r="E86" s="338"/>
      <c r="F86" s="338"/>
      <c r="G86" s="338"/>
      <c r="H86" s="338"/>
      <c r="I86" s="338"/>
      <c r="J86" s="338"/>
      <c r="K86" s="338"/>
      <c r="L86" s="338"/>
      <c r="M86" s="338"/>
      <c r="N86" s="338"/>
      <c r="O86" s="338"/>
      <c r="P86" s="338"/>
    </row>
    <row r="87" spans="1:16" ht="12.75" customHeight="1" x14ac:dyDescent="0.3">
      <c r="A87" s="530" t="s">
        <v>72</v>
      </c>
      <c r="B87" s="95" t="s">
        <v>136</v>
      </c>
      <c r="C87" s="362"/>
      <c r="D87" s="362"/>
      <c r="F87" s="529"/>
    </row>
    <row r="88" spans="1:16" ht="12.75" customHeight="1" x14ac:dyDescent="0.3">
      <c r="A88" s="530" t="s">
        <v>76</v>
      </c>
      <c r="B88" s="337" t="s">
        <v>840</v>
      </c>
      <c r="C88" s="362"/>
      <c r="D88" s="362"/>
      <c r="E88" s="362"/>
      <c r="F88" s="362"/>
      <c r="G88" s="362"/>
      <c r="H88" s="362"/>
      <c r="I88" s="362"/>
      <c r="J88" s="362"/>
      <c r="K88" s="362"/>
      <c r="L88" s="362"/>
      <c r="M88" s="362"/>
      <c r="N88" s="362"/>
      <c r="O88" s="362"/>
      <c r="P88" s="362"/>
    </row>
    <row r="89" spans="1:16" x14ac:dyDescent="0.3">
      <c r="A89" s="108" t="s">
        <v>77</v>
      </c>
      <c r="B89" s="773" t="s">
        <v>388</v>
      </c>
      <c r="C89" s="773"/>
      <c r="D89" s="773"/>
      <c r="E89" s="773"/>
      <c r="F89" s="773"/>
      <c r="G89" s="773"/>
      <c r="H89" s="773"/>
      <c r="I89" s="773"/>
      <c r="J89" s="773"/>
      <c r="K89" s="773"/>
      <c r="L89" s="773"/>
      <c r="M89" s="773"/>
      <c r="N89" s="773"/>
      <c r="O89" s="773"/>
      <c r="P89" s="773"/>
    </row>
    <row r="90" spans="1:16" x14ac:dyDescent="0.3">
      <c r="A90" s="108"/>
      <c r="B90" s="773"/>
      <c r="C90" s="773"/>
      <c r="D90" s="773"/>
      <c r="E90" s="773"/>
      <c r="F90" s="773"/>
      <c r="G90" s="773"/>
      <c r="H90" s="773"/>
      <c r="I90" s="773"/>
      <c r="J90" s="773"/>
      <c r="K90" s="773"/>
      <c r="L90" s="773"/>
      <c r="M90" s="773"/>
      <c r="N90" s="773"/>
      <c r="O90" s="773"/>
      <c r="P90" s="773"/>
    </row>
    <row r="91" spans="1:16" x14ac:dyDescent="0.3">
      <c r="A91" s="108"/>
      <c r="B91" s="773"/>
      <c r="C91" s="773"/>
      <c r="D91" s="773"/>
      <c r="E91" s="773"/>
      <c r="F91" s="773"/>
      <c r="G91" s="773"/>
      <c r="H91" s="773"/>
      <c r="I91" s="773"/>
      <c r="J91" s="773"/>
      <c r="K91" s="773"/>
      <c r="L91" s="773"/>
      <c r="M91" s="773"/>
      <c r="N91" s="773"/>
      <c r="O91" s="773"/>
      <c r="P91" s="773"/>
    </row>
    <row r="92" spans="1:16" x14ac:dyDescent="0.3">
      <c r="B92" s="274" t="s">
        <v>389</v>
      </c>
    </row>
    <row r="93" spans="1:16" x14ac:dyDescent="0.3">
      <c r="B93" s="274" t="s">
        <v>390</v>
      </c>
    </row>
    <row r="94" spans="1:16" x14ac:dyDescent="0.3">
      <c r="B94" s="274" t="s">
        <v>391</v>
      </c>
    </row>
    <row r="95" spans="1:16" x14ac:dyDescent="0.3">
      <c r="A95" s="8" t="s">
        <v>689</v>
      </c>
      <c r="B95" s="11" t="s">
        <v>1052</v>
      </c>
    </row>
  </sheetData>
  <mergeCells count="9">
    <mergeCell ref="B89:P91"/>
    <mergeCell ref="B80:P85"/>
    <mergeCell ref="J9:P10"/>
    <mergeCell ref="A1:T1"/>
    <mergeCell ref="A2:T2"/>
    <mergeCell ref="A3:T3"/>
    <mergeCell ref="A4:T4"/>
    <mergeCell ref="A5:T5"/>
    <mergeCell ref="A6:T6"/>
  </mergeCells>
  <pageMargins left="0.7" right="0.7" top="0.75" bottom="0.75" header="0.3" footer="0.3"/>
  <pageSetup scale="4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C707-B451-47F3-8034-24DBDA0764AD}">
  <sheetPr>
    <pageSetUpPr fitToPage="1"/>
  </sheetPr>
  <dimension ref="A1:AC82"/>
  <sheetViews>
    <sheetView topLeftCell="A34" zoomScaleNormal="100" workbookViewId="0">
      <selection activeCell="J49" sqref="J49"/>
    </sheetView>
  </sheetViews>
  <sheetFormatPr defaultColWidth="6.453125" defaultRowHeight="13" x14ac:dyDescent="0.3"/>
  <cols>
    <col min="1" max="1" width="6.81640625" style="100" bestFit="1" customWidth="1"/>
    <col min="2" max="2" width="39" style="95" customWidth="1"/>
    <col min="3" max="3" width="1.81640625" style="95" customWidth="1"/>
    <col min="4" max="4" width="13.1796875" style="112" customWidth="1"/>
    <col min="5" max="5" width="1.81640625" style="95" customWidth="1"/>
    <col min="6" max="6" width="12.54296875" style="95" customWidth="1"/>
    <col min="7" max="7" width="1.81640625" style="95" customWidth="1"/>
    <col min="8" max="8" width="12.81640625" style="95" customWidth="1"/>
    <col min="9" max="9" width="1.81640625" style="95" customWidth="1"/>
    <col min="10" max="10" width="12.54296875" style="95" customWidth="1"/>
    <col min="11" max="11" width="1.81640625" style="95" customWidth="1"/>
    <col min="12" max="12" width="13.54296875" style="95" customWidth="1"/>
    <col min="13" max="13" width="1.81640625" style="95" customWidth="1"/>
    <col min="14" max="14" width="21.81640625" style="95" customWidth="1"/>
    <col min="15" max="15" width="1.81640625" style="95" customWidth="1"/>
    <col min="16" max="16" width="21.81640625" style="95" bestFit="1" customWidth="1"/>
    <col min="17" max="17" width="1.81640625" style="95" customWidth="1"/>
    <col min="18" max="18" width="21.81640625" style="95" bestFit="1" customWidth="1"/>
    <col min="19" max="19" width="1.81640625" style="95" customWidth="1"/>
    <col min="20" max="20" width="16.81640625" style="95" bestFit="1" customWidth="1"/>
    <col min="21" max="21" width="1.81640625" style="95" customWidth="1"/>
    <col min="22" max="22" width="16.81640625" style="95" bestFit="1" customWidth="1"/>
    <col min="23" max="23" width="1.81640625" style="95" customWidth="1"/>
    <col min="24" max="24" width="16.81640625" style="95" customWidth="1"/>
    <col min="25" max="25" width="1.81640625" style="95" customWidth="1"/>
    <col min="26" max="26" width="23.1796875" style="95" customWidth="1"/>
    <col min="27" max="27" width="3.26953125" style="95" bestFit="1" customWidth="1"/>
    <col min="28" max="28" width="38.1796875" style="95" customWidth="1"/>
    <col min="29" max="232" width="6.453125" style="95"/>
    <col min="233" max="233" width="6" style="95" customWidth="1"/>
    <col min="234" max="234" width="2.54296875" style="95" customWidth="1"/>
    <col min="235" max="235" width="52.1796875" style="95" customWidth="1"/>
    <col min="236" max="236" width="4.54296875" style="95" customWidth="1"/>
    <col min="237" max="237" width="14.1796875" style="95" customWidth="1"/>
    <col min="238" max="238" width="3.453125" style="95" customWidth="1"/>
    <col min="239" max="239" width="14.453125" style="95" customWidth="1"/>
    <col min="240" max="240" width="3.453125" style="95" customWidth="1"/>
    <col min="241" max="241" width="14.453125" style="95" customWidth="1"/>
    <col min="242" max="242" width="3.453125" style="95" customWidth="1"/>
    <col min="243" max="243" width="24.54296875" style="95" bestFit="1" customWidth="1"/>
    <col min="244" max="244" width="2.453125" style="95" customWidth="1"/>
    <col min="245" max="245" width="8.54296875" style="95" customWidth="1"/>
    <col min="246" max="246" width="19" style="95" customWidth="1"/>
    <col min="247" max="247" width="11.54296875" style="95" bestFit="1" customWidth="1"/>
    <col min="248" max="488" width="6.453125" style="95"/>
    <col min="489" max="489" width="6" style="95" customWidth="1"/>
    <col min="490" max="490" width="2.54296875" style="95" customWidth="1"/>
    <col min="491" max="491" width="52.1796875" style="95" customWidth="1"/>
    <col min="492" max="492" width="4.54296875" style="95" customWidth="1"/>
    <col min="493" max="493" width="14.1796875" style="95" customWidth="1"/>
    <col min="494" max="494" width="3.453125" style="95" customWidth="1"/>
    <col min="495" max="495" width="14.453125" style="95" customWidth="1"/>
    <col min="496" max="496" width="3.453125" style="95" customWidth="1"/>
    <col min="497" max="497" width="14.453125" style="95" customWidth="1"/>
    <col min="498" max="498" width="3.453125" style="95" customWidth="1"/>
    <col min="499" max="499" width="24.54296875" style="95" bestFit="1" customWidth="1"/>
    <col min="500" max="500" width="2.453125" style="95" customWidth="1"/>
    <col min="501" max="501" width="8.54296875" style="95" customWidth="1"/>
    <col min="502" max="502" width="19" style="95" customWidth="1"/>
    <col min="503" max="503" width="11.54296875" style="95" bestFit="1" customWidth="1"/>
    <col min="504" max="744" width="6.453125" style="95"/>
    <col min="745" max="745" width="6" style="95" customWidth="1"/>
    <col min="746" max="746" width="2.54296875" style="95" customWidth="1"/>
    <col min="747" max="747" width="52.1796875" style="95" customWidth="1"/>
    <col min="748" max="748" width="4.54296875" style="95" customWidth="1"/>
    <col min="749" max="749" width="14.1796875" style="95" customWidth="1"/>
    <col min="750" max="750" width="3.453125" style="95" customWidth="1"/>
    <col min="751" max="751" width="14.453125" style="95" customWidth="1"/>
    <col min="752" max="752" width="3.453125" style="95" customWidth="1"/>
    <col min="753" max="753" width="14.453125" style="95" customWidth="1"/>
    <col min="754" max="754" width="3.453125" style="95" customWidth="1"/>
    <col min="755" max="755" width="24.54296875" style="95" bestFit="1" customWidth="1"/>
    <col min="756" max="756" width="2.453125" style="95" customWidth="1"/>
    <col min="757" max="757" width="8.54296875" style="95" customWidth="1"/>
    <col min="758" max="758" width="19" style="95" customWidth="1"/>
    <col min="759" max="759" width="11.54296875" style="95" bestFit="1" customWidth="1"/>
    <col min="760" max="1000" width="6.453125" style="95"/>
    <col min="1001" max="1001" width="6" style="95" customWidth="1"/>
    <col min="1002" max="1002" width="2.54296875" style="95" customWidth="1"/>
    <col min="1003" max="1003" width="52.1796875" style="95" customWidth="1"/>
    <col min="1004" max="1004" width="4.54296875" style="95" customWidth="1"/>
    <col min="1005" max="1005" width="14.1796875" style="95" customWidth="1"/>
    <col min="1006" max="1006" width="3.453125" style="95" customWidth="1"/>
    <col min="1007" max="1007" width="14.453125" style="95" customWidth="1"/>
    <col min="1008" max="1008" width="3.453125" style="95" customWidth="1"/>
    <col min="1009" max="1009" width="14.453125" style="95" customWidth="1"/>
    <col min="1010" max="1010" width="3.453125" style="95" customWidth="1"/>
    <col min="1011" max="1011" width="24.54296875" style="95" bestFit="1" customWidth="1"/>
    <col min="1012" max="1012" width="2.453125" style="95" customWidth="1"/>
    <col min="1013" max="1013" width="8.54296875" style="95" customWidth="1"/>
    <col min="1014" max="1014" width="19" style="95" customWidth="1"/>
    <col min="1015" max="1015" width="11.54296875" style="95" bestFit="1" customWidth="1"/>
    <col min="1016" max="1256" width="6.453125" style="95"/>
    <col min="1257" max="1257" width="6" style="95" customWidth="1"/>
    <col min="1258" max="1258" width="2.54296875" style="95" customWidth="1"/>
    <col min="1259" max="1259" width="52.1796875" style="95" customWidth="1"/>
    <col min="1260" max="1260" width="4.54296875" style="95" customWidth="1"/>
    <col min="1261" max="1261" width="14.1796875" style="95" customWidth="1"/>
    <col min="1262" max="1262" width="3.453125" style="95" customWidth="1"/>
    <col min="1263" max="1263" width="14.453125" style="95" customWidth="1"/>
    <col min="1264" max="1264" width="3.453125" style="95" customWidth="1"/>
    <col min="1265" max="1265" width="14.453125" style="95" customWidth="1"/>
    <col min="1266" max="1266" width="3.453125" style="95" customWidth="1"/>
    <col min="1267" max="1267" width="24.54296875" style="95" bestFit="1" customWidth="1"/>
    <col min="1268" max="1268" width="2.453125" style="95" customWidth="1"/>
    <col min="1269" max="1269" width="8.54296875" style="95" customWidth="1"/>
    <col min="1270" max="1270" width="19" style="95" customWidth="1"/>
    <col min="1271" max="1271" width="11.54296875" style="95" bestFit="1" customWidth="1"/>
    <col min="1272" max="1512" width="6.453125" style="95"/>
    <col min="1513" max="1513" width="6" style="95" customWidth="1"/>
    <col min="1514" max="1514" width="2.54296875" style="95" customWidth="1"/>
    <col min="1515" max="1515" width="52.1796875" style="95" customWidth="1"/>
    <col min="1516" max="1516" width="4.54296875" style="95" customWidth="1"/>
    <col min="1517" max="1517" width="14.1796875" style="95" customWidth="1"/>
    <col min="1518" max="1518" width="3.453125" style="95" customWidth="1"/>
    <col min="1519" max="1519" width="14.453125" style="95" customWidth="1"/>
    <col min="1520" max="1520" width="3.453125" style="95" customWidth="1"/>
    <col min="1521" max="1521" width="14.453125" style="95" customWidth="1"/>
    <col min="1522" max="1522" width="3.453125" style="95" customWidth="1"/>
    <col min="1523" max="1523" width="24.54296875" style="95" bestFit="1" customWidth="1"/>
    <col min="1524" max="1524" width="2.453125" style="95" customWidth="1"/>
    <col min="1525" max="1525" width="8.54296875" style="95" customWidth="1"/>
    <col min="1526" max="1526" width="19" style="95" customWidth="1"/>
    <col min="1527" max="1527" width="11.54296875" style="95" bestFit="1" customWidth="1"/>
    <col min="1528" max="1768" width="6.453125" style="95"/>
    <col min="1769" max="1769" width="6" style="95" customWidth="1"/>
    <col min="1770" max="1770" width="2.54296875" style="95" customWidth="1"/>
    <col min="1771" max="1771" width="52.1796875" style="95" customWidth="1"/>
    <col min="1772" max="1772" width="4.54296875" style="95" customWidth="1"/>
    <col min="1773" max="1773" width="14.1796875" style="95" customWidth="1"/>
    <col min="1774" max="1774" width="3.453125" style="95" customWidth="1"/>
    <col min="1775" max="1775" width="14.453125" style="95" customWidth="1"/>
    <col min="1776" max="1776" width="3.453125" style="95" customWidth="1"/>
    <col min="1777" max="1777" width="14.453125" style="95" customWidth="1"/>
    <col min="1778" max="1778" width="3.453125" style="95" customWidth="1"/>
    <col min="1779" max="1779" width="24.54296875" style="95" bestFit="1" customWidth="1"/>
    <col min="1780" max="1780" width="2.453125" style="95" customWidth="1"/>
    <col min="1781" max="1781" width="8.54296875" style="95" customWidth="1"/>
    <col min="1782" max="1782" width="19" style="95" customWidth="1"/>
    <col min="1783" max="1783" width="11.54296875" style="95" bestFit="1" customWidth="1"/>
    <col min="1784" max="2024" width="6.453125" style="95"/>
    <col min="2025" max="2025" width="6" style="95" customWidth="1"/>
    <col min="2026" max="2026" width="2.54296875" style="95" customWidth="1"/>
    <col min="2027" max="2027" width="52.1796875" style="95" customWidth="1"/>
    <col min="2028" max="2028" width="4.54296875" style="95" customWidth="1"/>
    <col min="2029" max="2029" width="14.1796875" style="95" customWidth="1"/>
    <col min="2030" max="2030" width="3.453125" style="95" customWidth="1"/>
    <col min="2031" max="2031" width="14.453125" style="95" customWidth="1"/>
    <col min="2032" max="2032" width="3.453125" style="95" customWidth="1"/>
    <col min="2033" max="2033" width="14.453125" style="95" customWidth="1"/>
    <col min="2034" max="2034" width="3.453125" style="95" customWidth="1"/>
    <col min="2035" max="2035" width="24.54296875" style="95" bestFit="1" customWidth="1"/>
    <col min="2036" max="2036" width="2.453125" style="95" customWidth="1"/>
    <col min="2037" max="2037" width="8.54296875" style="95" customWidth="1"/>
    <col min="2038" max="2038" width="19" style="95" customWidth="1"/>
    <col min="2039" max="2039" width="11.54296875" style="95" bestFit="1" customWidth="1"/>
    <col min="2040" max="2280" width="6.453125" style="95"/>
    <col min="2281" max="2281" width="6" style="95" customWidth="1"/>
    <col min="2282" max="2282" width="2.54296875" style="95" customWidth="1"/>
    <col min="2283" max="2283" width="52.1796875" style="95" customWidth="1"/>
    <col min="2284" max="2284" width="4.54296875" style="95" customWidth="1"/>
    <col min="2285" max="2285" width="14.1796875" style="95" customWidth="1"/>
    <col min="2286" max="2286" width="3.453125" style="95" customWidth="1"/>
    <col min="2287" max="2287" width="14.453125" style="95" customWidth="1"/>
    <col min="2288" max="2288" width="3.453125" style="95" customWidth="1"/>
    <col min="2289" max="2289" width="14.453125" style="95" customWidth="1"/>
    <col min="2290" max="2290" width="3.453125" style="95" customWidth="1"/>
    <col min="2291" max="2291" width="24.54296875" style="95" bestFit="1" customWidth="1"/>
    <col min="2292" max="2292" width="2.453125" style="95" customWidth="1"/>
    <col min="2293" max="2293" width="8.54296875" style="95" customWidth="1"/>
    <col min="2294" max="2294" width="19" style="95" customWidth="1"/>
    <col min="2295" max="2295" width="11.54296875" style="95" bestFit="1" customWidth="1"/>
    <col min="2296" max="2536" width="6.453125" style="95"/>
    <col min="2537" max="2537" width="6" style="95" customWidth="1"/>
    <col min="2538" max="2538" width="2.54296875" style="95" customWidth="1"/>
    <col min="2539" max="2539" width="52.1796875" style="95" customWidth="1"/>
    <col min="2540" max="2540" width="4.54296875" style="95" customWidth="1"/>
    <col min="2541" max="2541" width="14.1796875" style="95" customWidth="1"/>
    <col min="2542" max="2542" width="3.453125" style="95" customWidth="1"/>
    <col min="2543" max="2543" width="14.453125" style="95" customWidth="1"/>
    <col min="2544" max="2544" width="3.453125" style="95" customWidth="1"/>
    <col min="2545" max="2545" width="14.453125" style="95" customWidth="1"/>
    <col min="2546" max="2546" width="3.453125" style="95" customWidth="1"/>
    <col min="2547" max="2547" width="24.54296875" style="95" bestFit="1" customWidth="1"/>
    <col min="2548" max="2548" width="2.453125" style="95" customWidth="1"/>
    <col min="2549" max="2549" width="8.54296875" style="95" customWidth="1"/>
    <col min="2550" max="2550" width="19" style="95" customWidth="1"/>
    <col min="2551" max="2551" width="11.54296875" style="95" bestFit="1" customWidth="1"/>
    <col min="2552" max="2792" width="6.453125" style="95"/>
    <col min="2793" max="2793" width="6" style="95" customWidth="1"/>
    <col min="2794" max="2794" width="2.54296875" style="95" customWidth="1"/>
    <col min="2795" max="2795" width="52.1796875" style="95" customWidth="1"/>
    <col min="2796" max="2796" width="4.54296875" style="95" customWidth="1"/>
    <col min="2797" max="2797" width="14.1796875" style="95" customWidth="1"/>
    <col min="2798" max="2798" width="3.453125" style="95" customWidth="1"/>
    <col min="2799" max="2799" width="14.453125" style="95" customWidth="1"/>
    <col min="2800" max="2800" width="3.453125" style="95" customWidth="1"/>
    <col min="2801" max="2801" width="14.453125" style="95" customWidth="1"/>
    <col min="2802" max="2802" width="3.453125" style="95" customWidth="1"/>
    <col min="2803" max="2803" width="24.54296875" style="95" bestFit="1" customWidth="1"/>
    <col min="2804" max="2804" width="2.453125" style="95" customWidth="1"/>
    <col min="2805" max="2805" width="8.54296875" style="95" customWidth="1"/>
    <col min="2806" max="2806" width="19" style="95" customWidth="1"/>
    <col min="2807" max="2807" width="11.54296875" style="95" bestFit="1" customWidth="1"/>
    <col min="2808" max="3048" width="6.453125" style="95"/>
    <col min="3049" max="3049" width="6" style="95" customWidth="1"/>
    <col min="3050" max="3050" width="2.54296875" style="95" customWidth="1"/>
    <col min="3051" max="3051" width="52.1796875" style="95" customWidth="1"/>
    <col min="3052" max="3052" width="4.54296875" style="95" customWidth="1"/>
    <col min="3053" max="3053" width="14.1796875" style="95" customWidth="1"/>
    <col min="3054" max="3054" width="3.453125" style="95" customWidth="1"/>
    <col min="3055" max="3055" width="14.453125" style="95" customWidth="1"/>
    <col min="3056" max="3056" width="3.453125" style="95" customWidth="1"/>
    <col min="3057" max="3057" width="14.453125" style="95" customWidth="1"/>
    <col min="3058" max="3058" width="3.453125" style="95" customWidth="1"/>
    <col min="3059" max="3059" width="24.54296875" style="95" bestFit="1" customWidth="1"/>
    <col min="3060" max="3060" width="2.453125" style="95" customWidth="1"/>
    <col min="3061" max="3061" width="8.54296875" style="95" customWidth="1"/>
    <col min="3062" max="3062" width="19" style="95" customWidth="1"/>
    <col min="3063" max="3063" width="11.54296875" style="95" bestFit="1" customWidth="1"/>
    <col min="3064" max="3304" width="6.453125" style="95"/>
    <col min="3305" max="3305" width="6" style="95" customWidth="1"/>
    <col min="3306" max="3306" width="2.54296875" style="95" customWidth="1"/>
    <col min="3307" max="3307" width="52.1796875" style="95" customWidth="1"/>
    <col min="3308" max="3308" width="4.54296875" style="95" customWidth="1"/>
    <col min="3309" max="3309" width="14.1796875" style="95" customWidth="1"/>
    <col min="3310" max="3310" width="3.453125" style="95" customWidth="1"/>
    <col min="3311" max="3311" width="14.453125" style="95" customWidth="1"/>
    <col min="3312" max="3312" width="3.453125" style="95" customWidth="1"/>
    <col min="3313" max="3313" width="14.453125" style="95" customWidth="1"/>
    <col min="3314" max="3314" width="3.453125" style="95" customWidth="1"/>
    <col min="3315" max="3315" width="24.54296875" style="95" bestFit="1" customWidth="1"/>
    <col min="3316" max="3316" width="2.453125" style="95" customWidth="1"/>
    <col min="3317" max="3317" width="8.54296875" style="95" customWidth="1"/>
    <col min="3318" max="3318" width="19" style="95" customWidth="1"/>
    <col min="3319" max="3319" width="11.54296875" style="95" bestFit="1" customWidth="1"/>
    <col min="3320" max="3560" width="6.453125" style="95"/>
    <col min="3561" max="3561" width="6" style="95" customWidth="1"/>
    <col min="3562" max="3562" width="2.54296875" style="95" customWidth="1"/>
    <col min="3563" max="3563" width="52.1796875" style="95" customWidth="1"/>
    <col min="3564" max="3564" width="4.54296875" style="95" customWidth="1"/>
    <col min="3565" max="3565" width="14.1796875" style="95" customWidth="1"/>
    <col min="3566" max="3566" width="3.453125" style="95" customWidth="1"/>
    <col min="3567" max="3567" width="14.453125" style="95" customWidth="1"/>
    <col min="3568" max="3568" width="3.453125" style="95" customWidth="1"/>
    <col min="3569" max="3569" width="14.453125" style="95" customWidth="1"/>
    <col min="3570" max="3570" width="3.453125" style="95" customWidth="1"/>
    <col min="3571" max="3571" width="24.54296875" style="95" bestFit="1" customWidth="1"/>
    <col min="3572" max="3572" width="2.453125" style="95" customWidth="1"/>
    <col min="3573" max="3573" width="8.54296875" style="95" customWidth="1"/>
    <col min="3574" max="3574" width="19" style="95" customWidth="1"/>
    <col min="3575" max="3575" width="11.54296875" style="95" bestFit="1" customWidth="1"/>
    <col min="3576" max="3816" width="6.453125" style="95"/>
    <col min="3817" max="3817" width="6" style="95" customWidth="1"/>
    <col min="3818" max="3818" width="2.54296875" style="95" customWidth="1"/>
    <col min="3819" max="3819" width="52.1796875" style="95" customWidth="1"/>
    <col min="3820" max="3820" width="4.54296875" style="95" customWidth="1"/>
    <col min="3821" max="3821" width="14.1796875" style="95" customWidth="1"/>
    <col min="3822" max="3822" width="3.453125" style="95" customWidth="1"/>
    <col min="3823" max="3823" width="14.453125" style="95" customWidth="1"/>
    <col min="3824" max="3824" width="3.453125" style="95" customWidth="1"/>
    <col min="3825" max="3825" width="14.453125" style="95" customWidth="1"/>
    <col min="3826" max="3826" width="3.453125" style="95" customWidth="1"/>
    <col min="3827" max="3827" width="24.54296875" style="95" bestFit="1" customWidth="1"/>
    <col min="3828" max="3828" width="2.453125" style="95" customWidth="1"/>
    <col min="3829" max="3829" width="8.54296875" style="95" customWidth="1"/>
    <col min="3830" max="3830" width="19" style="95" customWidth="1"/>
    <col min="3831" max="3831" width="11.54296875" style="95" bestFit="1" customWidth="1"/>
    <col min="3832" max="4072" width="6.453125" style="95"/>
    <col min="4073" max="4073" width="6" style="95" customWidth="1"/>
    <col min="4074" max="4074" width="2.54296875" style="95" customWidth="1"/>
    <col min="4075" max="4075" width="52.1796875" style="95" customWidth="1"/>
    <col min="4076" max="4076" width="4.54296875" style="95" customWidth="1"/>
    <col min="4077" max="4077" width="14.1796875" style="95" customWidth="1"/>
    <col min="4078" max="4078" width="3.453125" style="95" customWidth="1"/>
    <col min="4079" max="4079" width="14.453125" style="95" customWidth="1"/>
    <col min="4080" max="4080" width="3.453125" style="95" customWidth="1"/>
    <col min="4081" max="4081" width="14.453125" style="95" customWidth="1"/>
    <col min="4082" max="4082" width="3.453125" style="95" customWidth="1"/>
    <col min="4083" max="4083" width="24.54296875" style="95" bestFit="1" customWidth="1"/>
    <col min="4084" max="4084" width="2.453125" style="95" customWidth="1"/>
    <col min="4085" max="4085" width="8.54296875" style="95" customWidth="1"/>
    <col min="4086" max="4086" width="19" style="95" customWidth="1"/>
    <col min="4087" max="4087" width="11.54296875" style="95" bestFit="1" customWidth="1"/>
    <col min="4088" max="4328" width="6.453125" style="95"/>
    <col min="4329" max="4329" width="6" style="95" customWidth="1"/>
    <col min="4330" max="4330" width="2.54296875" style="95" customWidth="1"/>
    <col min="4331" max="4331" width="52.1796875" style="95" customWidth="1"/>
    <col min="4332" max="4332" width="4.54296875" style="95" customWidth="1"/>
    <col min="4333" max="4333" width="14.1796875" style="95" customWidth="1"/>
    <col min="4334" max="4334" width="3.453125" style="95" customWidth="1"/>
    <col min="4335" max="4335" width="14.453125" style="95" customWidth="1"/>
    <col min="4336" max="4336" width="3.453125" style="95" customWidth="1"/>
    <col min="4337" max="4337" width="14.453125" style="95" customWidth="1"/>
    <col min="4338" max="4338" width="3.453125" style="95" customWidth="1"/>
    <col min="4339" max="4339" width="24.54296875" style="95" bestFit="1" customWidth="1"/>
    <col min="4340" max="4340" width="2.453125" style="95" customWidth="1"/>
    <col min="4341" max="4341" width="8.54296875" style="95" customWidth="1"/>
    <col min="4342" max="4342" width="19" style="95" customWidth="1"/>
    <col min="4343" max="4343" width="11.54296875" style="95" bestFit="1" customWidth="1"/>
    <col min="4344" max="4584" width="6.453125" style="95"/>
    <col min="4585" max="4585" width="6" style="95" customWidth="1"/>
    <col min="4586" max="4586" width="2.54296875" style="95" customWidth="1"/>
    <col min="4587" max="4587" width="52.1796875" style="95" customWidth="1"/>
    <col min="4588" max="4588" width="4.54296875" style="95" customWidth="1"/>
    <col min="4589" max="4589" width="14.1796875" style="95" customWidth="1"/>
    <col min="4590" max="4590" width="3.453125" style="95" customWidth="1"/>
    <col min="4591" max="4591" width="14.453125" style="95" customWidth="1"/>
    <col min="4592" max="4592" width="3.453125" style="95" customWidth="1"/>
    <col min="4593" max="4593" width="14.453125" style="95" customWidth="1"/>
    <col min="4594" max="4594" width="3.453125" style="95" customWidth="1"/>
    <col min="4595" max="4595" width="24.54296875" style="95" bestFit="1" customWidth="1"/>
    <col min="4596" max="4596" width="2.453125" style="95" customWidth="1"/>
    <col min="4597" max="4597" width="8.54296875" style="95" customWidth="1"/>
    <col min="4598" max="4598" width="19" style="95" customWidth="1"/>
    <col min="4599" max="4599" width="11.54296875" style="95" bestFit="1" customWidth="1"/>
    <col min="4600" max="4840" width="6.453125" style="95"/>
    <col min="4841" max="4841" width="6" style="95" customWidth="1"/>
    <col min="4842" max="4842" width="2.54296875" style="95" customWidth="1"/>
    <col min="4843" max="4843" width="52.1796875" style="95" customWidth="1"/>
    <col min="4844" max="4844" width="4.54296875" style="95" customWidth="1"/>
    <col min="4845" max="4845" width="14.1796875" style="95" customWidth="1"/>
    <col min="4846" max="4846" width="3.453125" style="95" customWidth="1"/>
    <col min="4847" max="4847" width="14.453125" style="95" customWidth="1"/>
    <col min="4848" max="4848" width="3.453125" style="95" customWidth="1"/>
    <col min="4849" max="4849" width="14.453125" style="95" customWidth="1"/>
    <col min="4850" max="4850" width="3.453125" style="95" customWidth="1"/>
    <col min="4851" max="4851" width="24.54296875" style="95" bestFit="1" customWidth="1"/>
    <col min="4852" max="4852" width="2.453125" style="95" customWidth="1"/>
    <col min="4853" max="4853" width="8.54296875" style="95" customWidth="1"/>
    <col min="4854" max="4854" width="19" style="95" customWidth="1"/>
    <col min="4855" max="4855" width="11.54296875" style="95" bestFit="1" customWidth="1"/>
    <col min="4856" max="5096" width="6.453125" style="95"/>
    <col min="5097" max="5097" width="6" style="95" customWidth="1"/>
    <col min="5098" max="5098" width="2.54296875" style="95" customWidth="1"/>
    <col min="5099" max="5099" width="52.1796875" style="95" customWidth="1"/>
    <col min="5100" max="5100" width="4.54296875" style="95" customWidth="1"/>
    <col min="5101" max="5101" width="14.1796875" style="95" customWidth="1"/>
    <col min="5102" max="5102" width="3.453125" style="95" customWidth="1"/>
    <col min="5103" max="5103" width="14.453125" style="95" customWidth="1"/>
    <col min="5104" max="5104" width="3.453125" style="95" customWidth="1"/>
    <col min="5105" max="5105" width="14.453125" style="95" customWidth="1"/>
    <col min="5106" max="5106" width="3.453125" style="95" customWidth="1"/>
    <col min="5107" max="5107" width="24.54296875" style="95" bestFit="1" customWidth="1"/>
    <col min="5108" max="5108" width="2.453125" style="95" customWidth="1"/>
    <col min="5109" max="5109" width="8.54296875" style="95" customWidth="1"/>
    <col min="5110" max="5110" width="19" style="95" customWidth="1"/>
    <col min="5111" max="5111" width="11.54296875" style="95" bestFit="1" customWidth="1"/>
    <col min="5112" max="5352" width="6.453125" style="95"/>
    <col min="5353" max="5353" width="6" style="95" customWidth="1"/>
    <col min="5354" max="5354" width="2.54296875" style="95" customWidth="1"/>
    <col min="5355" max="5355" width="52.1796875" style="95" customWidth="1"/>
    <col min="5356" max="5356" width="4.54296875" style="95" customWidth="1"/>
    <col min="5357" max="5357" width="14.1796875" style="95" customWidth="1"/>
    <col min="5358" max="5358" width="3.453125" style="95" customWidth="1"/>
    <col min="5359" max="5359" width="14.453125" style="95" customWidth="1"/>
    <col min="5360" max="5360" width="3.453125" style="95" customWidth="1"/>
    <col min="5361" max="5361" width="14.453125" style="95" customWidth="1"/>
    <col min="5362" max="5362" width="3.453125" style="95" customWidth="1"/>
    <col min="5363" max="5363" width="24.54296875" style="95" bestFit="1" customWidth="1"/>
    <col min="5364" max="5364" width="2.453125" style="95" customWidth="1"/>
    <col min="5365" max="5365" width="8.54296875" style="95" customWidth="1"/>
    <col min="5366" max="5366" width="19" style="95" customWidth="1"/>
    <col min="5367" max="5367" width="11.54296875" style="95" bestFit="1" customWidth="1"/>
    <col min="5368" max="5608" width="6.453125" style="95"/>
    <col min="5609" max="5609" width="6" style="95" customWidth="1"/>
    <col min="5610" max="5610" width="2.54296875" style="95" customWidth="1"/>
    <col min="5611" max="5611" width="52.1796875" style="95" customWidth="1"/>
    <col min="5612" max="5612" width="4.54296875" style="95" customWidth="1"/>
    <col min="5613" max="5613" width="14.1796875" style="95" customWidth="1"/>
    <col min="5614" max="5614" width="3.453125" style="95" customWidth="1"/>
    <col min="5615" max="5615" width="14.453125" style="95" customWidth="1"/>
    <col min="5616" max="5616" width="3.453125" style="95" customWidth="1"/>
    <col min="5617" max="5617" width="14.453125" style="95" customWidth="1"/>
    <col min="5618" max="5618" width="3.453125" style="95" customWidth="1"/>
    <col min="5619" max="5619" width="24.54296875" style="95" bestFit="1" customWidth="1"/>
    <col min="5620" max="5620" width="2.453125" style="95" customWidth="1"/>
    <col min="5621" max="5621" width="8.54296875" style="95" customWidth="1"/>
    <col min="5622" max="5622" width="19" style="95" customWidth="1"/>
    <col min="5623" max="5623" width="11.54296875" style="95" bestFit="1" customWidth="1"/>
    <col min="5624" max="5864" width="6.453125" style="95"/>
    <col min="5865" max="5865" width="6" style="95" customWidth="1"/>
    <col min="5866" max="5866" width="2.54296875" style="95" customWidth="1"/>
    <col min="5867" max="5867" width="52.1796875" style="95" customWidth="1"/>
    <col min="5868" max="5868" width="4.54296875" style="95" customWidth="1"/>
    <col min="5869" max="5869" width="14.1796875" style="95" customWidth="1"/>
    <col min="5870" max="5870" width="3.453125" style="95" customWidth="1"/>
    <col min="5871" max="5871" width="14.453125" style="95" customWidth="1"/>
    <col min="5872" max="5872" width="3.453125" style="95" customWidth="1"/>
    <col min="5873" max="5873" width="14.453125" style="95" customWidth="1"/>
    <col min="5874" max="5874" width="3.453125" style="95" customWidth="1"/>
    <col min="5875" max="5875" width="24.54296875" style="95" bestFit="1" customWidth="1"/>
    <col min="5876" max="5876" width="2.453125" style="95" customWidth="1"/>
    <col min="5877" max="5877" width="8.54296875" style="95" customWidth="1"/>
    <col min="5878" max="5878" width="19" style="95" customWidth="1"/>
    <col min="5879" max="5879" width="11.54296875" style="95" bestFit="1" customWidth="1"/>
    <col min="5880" max="6120" width="6.453125" style="95"/>
    <col min="6121" max="6121" width="6" style="95" customWidth="1"/>
    <col min="6122" max="6122" width="2.54296875" style="95" customWidth="1"/>
    <col min="6123" max="6123" width="52.1796875" style="95" customWidth="1"/>
    <col min="6124" max="6124" width="4.54296875" style="95" customWidth="1"/>
    <col min="6125" max="6125" width="14.1796875" style="95" customWidth="1"/>
    <col min="6126" max="6126" width="3.453125" style="95" customWidth="1"/>
    <col min="6127" max="6127" width="14.453125" style="95" customWidth="1"/>
    <col min="6128" max="6128" width="3.453125" style="95" customWidth="1"/>
    <col min="6129" max="6129" width="14.453125" style="95" customWidth="1"/>
    <col min="6130" max="6130" width="3.453125" style="95" customWidth="1"/>
    <col min="6131" max="6131" width="24.54296875" style="95" bestFit="1" customWidth="1"/>
    <col min="6132" max="6132" width="2.453125" style="95" customWidth="1"/>
    <col min="6133" max="6133" width="8.54296875" style="95" customWidth="1"/>
    <col min="6134" max="6134" width="19" style="95" customWidth="1"/>
    <col min="6135" max="6135" width="11.54296875" style="95" bestFit="1" customWidth="1"/>
    <col min="6136" max="6376" width="6.453125" style="95"/>
    <col min="6377" max="6377" width="6" style="95" customWidth="1"/>
    <col min="6378" max="6378" width="2.54296875" style="95" customWidth="1"/>
    <col min="6379" max="6379" width="52.1796875" style="95" customWidth="1"/>
    <col min="6380" max="6380" width="4.54296875" style="95" customWidth="1"/>
    <col min="6381" max="6381" width="14.1796875" style="95" customWidth="1"/>
    <col min="6382" max="6382" width="3.453125" style="95" customWidth="1"/>
    <col min="6383" max="6383" width="14.453125" style="95" customWidth="1"/>
    <col min="6384" max="6384" width="3.453125" style="95" customWidth="1"/>
    <col min="6385" max="6385" width="14.453125" style="95" customWidth="1"/>
    <col min="6386" max="6386" width="3.453125" style="95" customWidth="1"/>
    <col min="6387" max="6387" width="24.54296875" style="95" bestFit="1" customWidth="1"/>
    <col min="6388" max="6388" width="2.453125" style="95" customWidth="1"/>
    <col min="6389" max="6389" width="8.54296875" style="95" customWidth="1"/>
    <col min="6390" max="6390" width="19" style="95" customWidth="1"/>
    <col min="6391" max="6391" width="11.54296875" style="95" bestFit="1" customWidth="1"/>
    <col min="6392" max="6632" width="6.453125" style="95"/>
    <col min="6633" max="6633" width="6" style="95" customWidth="1"/>
    <col min="6634" max="6634" width="2.54296875" style="95" customWidth="1"/>
    <col min="6635" max="6635" width="52.1796875" style="95" customWidth="1"/>
    <col min="6636" max="6636" width="4.54296875" style="95" customWidth="1"/>
    <col min="6637" max="6637" width="14.1796875" style="95" customWidth="1"/>
    <col min="6638" max="6638" width="3.453125" style="95" customWidth="1"/>
    <col min="6639" max="6639" width="14.453125" style="95" customWidth="1"/>
    <col min="6640" max="6640" width="3.453125" style="95" customWidth="1"/>
    <col min="6641" max="6641" width="14.453125" style="95" customWidth="1"/>
    <col min="6642" max="6642" width="3.453125" style="95" customWidth="1"/>
    <col min="6643" max="6643" width="24.54296875" style="95" bestFit="1" customWidth="1"/>
    <col min="6644" max="6644" width="2.453125" style="95" customWidth="1"/>
    <col min="6645" max="6645" width="8.54296875" style="95" customWidth="1"/>
    <col min="6646" max="6646" width="19" style="95" customWidth="1"/>
    <col min="6647" max="6647" width="11.54296875" style="95" bestFit="1" customWidth="1"/>
    <col min="6648" max="6888" width="6.453125" style="95"/>
    <col min="6889" max="6889" width="6" style="95" customWidth="1"/>
    <col min="6890" max="6890" width="2.54296875" style="95" customWidth="1"/>
    <col min="6891" max="6891" width="52.1796875" style="95" customWidth="1"/>
    <col min="6892" max="6892" width="4.54296875" style="95" customWidth="1"/>
    <col min="6893" max="6893" width="14.1796875" style="95" customWidth="1"/>
    <col min="6894" max="6894" width="3.453125" style="95" customWidth="1"/>
    <col min="6895" max="6895" width="14.453125" style="95" customWidth="1"/>
    <col min="6896" max="6896" width="3.453125" style="95" customWidth="1"/>
    <col min="6897" max="6897" width="14.453125" style="95" customWidth="1"/>
    <col min="6898" max="6898" width="3.453125" style="95" customWidth="1"/>
    <col min="6899" max="6899" width="24.54296875" style="95" bestFit="1" customWidth="1"/>
    <col min="6900" max="6900" width="2.453125" style="95" customWidth="1"/>
    <col min="6901" max="6901" width="8.54296875" style="95" customWidth="1"/>
    <col min="6902" max="6902" width="19" style="95" customWidth="1"/>
    <col min="6903" max="6903" width="11.54296875" style="95" bestFit="1" customWidth="1"/>
    <col min="6904" max="7144" width="6.453125" style="95"/>
    <col min="7145" max="7145" width="6" style="95" customWidth="1"/>
    <col min="7146" max="7146" width="2.54296875" style="95" customWidth="1"/>
    <col min="7147" max="7147" width="52.1796875" style="95" customWidth="1"/>
    <col min="7148" max="7148" width="4.54296875" style="95" customWidth="1"/>
    <col min="7149" max="7149" width="14.1796875" style="95" customWidth="1"/>
    <col min="7150" max="7150" width="3.453125" style="95" customWidth="1"/>
    <col min="7151" max="7151" width="14.453125" style="95" customWidth="1"/>
    <col min="7152" max="7152" width="3.453125" style="95" customWidth="1"/>
    <col min="7153" max="7153" width="14.453125" style="95" customWidth="1"/>
    <col min="7154" max="7154" width="3.453125" style="95" customWidth="1"/>
    <col min="7155" max="7155" width="24.54296875" style="95" bestFit="1" customWidth="1"/>
    <col min="7156" max="7156" width="2.453125" style="95" customWidth="1"/>
    <col min="7157" max="7157" width="8.54296875" style="95" customWidth="1"/>
    <col min="7158" max="7158" width="19" style="95" customWidth="1"/>
    <col min="7159" max="7159" width="11.54296875" style="95" bestFit="1" customWidth="1"/>
    <col min="7160" max="7400" width="6.453125" style="95"/>
    <col min="7401" max="7401" width="6" style="95" customWidth="1"/>
    <col min="7402" max="7402" width="2.54296875" style="95" customWidth="1"/>
    <col min="7403" max="7403" width="52.1796875" style="95" customWidth="1"/>
    <col min="7404" max="7404" width="4.54296875" style="95" customWidth="1"/>
    <col min="7405" max="7405" width="14.1796875" style="95" customWidth="1"/>
    <col min="7406" max="7406" width="3.453125" style="95" customWidth="1"/>
    <col min="7407" max="7407" width="14.453125" style="95" customWidth="1"/>
    <col min="7408" max="7408" width="3.453125" style="95" customWidth="1"/>
    <col min="7409" max="7409" width="14.453125" style="95" customWidth="1"/>
    <col min="7410" max="7410" width="3.453125" style="95" customWidth="1"/>
    <col min="7411" max="7411" width="24.54296875" style="95" bestFit="1" customWidth="1"/>
    <col min="7412" max="7412" width="2.453125" style="95" customWidth="1"/>
    <col min="7413" max="7413" width="8.54296875" style="95" customWidth="1"/>
    <col min="7414" max="7414" width="19" style="95" customWidth="1"/>
    <col min="7415" max="7415" width="11.54296875" style="95" bestFit="1" customWidth="1"/>
    <col min="7416" max="7656" width="6.453125" style="95"/>
    <col min="7657" max="7657" width="6" style="95" customWidth="1"/>
    <col min="7658" max="7658" width="2.54296875" style="95" customWidth="1"/>
    <col min="7659" max="7659" width="52.1796875" style="95" customWidth="1"/>
    <col min="7660" max="7660" width="4.54296875" style="95" customWidth="1"/>
    <col min="7661" max="7661" width="14.1796875" style="95" customWidth="1"/>
    <col min="7662" max="7662" width="3.453125" style="95" customWidth="1"/>
    <col min="7663" max="7663" width="14.453125" style="95" customWidth="1"/>
    <col min="7664" max="7664" width="3.453125" style="95" customWidth="1"/>
    <col min="7665" max="7665" width="14.453125" style="95" customWidth="1"/>
    <col min="7666" max="7666" width="3.453125" style="95" customWidth="1"/>
    <col min="7667" max="7667" width="24.54296875" style="95" bestFit="1" customWidth="1"/>
    <col min="7668" max="7668" width="2.453125" style="95" customWidth="1"/>
    <col min="7669" max="7669" width="8.54296875" style="95" customWidth="1"/>
    <col min="7670" max="7670" width="19" style="95" customWidth="1"/>
    <col min="7671" max="7671" width="11.54296875" style="95" bestFit="1" customWidth="1"/>
    <col min="7672" max="7912" width="6.453125" style="95"/>
    <col min="7913" max="7913" width="6" style="95" customWidth="1"/>
    <col min="7914" max="7914" width="2.54296875" style="95" customWidth="1"/>
    <col min="7915" max="7915" width="52.1796875" style="95" customWidth="1"/>
    <col min="7916" max="7916" width="4.54296875" style="95" customWidth="1"/>
    <col min="7917" max="7917" width="14.1796875" style="95" customWidth="1"/>
    <col min="7918" max="7918" width="3.453125" style="95" customWidth="1"/>
    <col min="7919" max="7919" width="14.453125" style="95" customWidth="1"/>
    <col min="7920" max="7920" width="3.453125" style="95" customWidth="1"/>
    <col min="7921" max="7921" width="14.453125" style="95" customWidth="1"/>
    <col min="7922" max="7922" width="3.453125" style="95" customWidth="1"/>
    <col min="7923" max="7923" width="24.54296875" style="95" bestFit="1" customWidth="1"/>
    <col min="7924" max="7924" width="2.453125" style="95" customWidth="1"/>
    <col min="7925" max="7925" width="8.54296875" style="95" customWidth="1"/>
    <col min="7926" max="7926" width="19" style="95" customWidth="1"/>
    <col min="7927" max="7927" width="11.54296875" style="95" bestFit="1" customWidth="1"/>
    <col min="7928" max="8168" width="6.453125" style="95"/>
    <col min="8169" max="8169" width="6" style="95" customWidth="1"/>
    <col min="8170" max="8170" width="2.54296875" style="95" customWidth="1"/>
    <col min="8171" max="8171" width="52.1796875" style="95" customWidth="1"/>
    <col min="8172" max="8172" width="4.54296875" style="95" customWidth="1"/>
    <col min="8173" max="8173" width="14.1796875" style="95" customWidth="1"/>
    <col min="8174" max="8174" width="3.453125" style="95" customWidth="1"/>
    <col min="8175" max="8175" width="14.453125" style="95" customWidth="1"/>
    <col min="8176" max="8176" width="3.453125" style="95" customWidth="1"/>
    <col min="8177" max="8177" width="14.453125" style="95" customWidth="1"/>
    <col min="8178" max="8178" width="3.453125" style="95" customWidth="1"/>
    <col min="8179" max="8179" width="24.54296875" style="95" bestFit="1" customWidth="1"/>
    <col min="8180" max="8180" width="2.453125" style="95" customWidth="1"/>
    <col min="8181" max="8181" width="8.54296875" style="95" customWidth="1"/>
    <col min="8182" max="8182" width="19" style="95" customWidth="1"/>
    <col min="8183" max="8183" width="11.54296875" style="95" bestFit="1" customWidth="1"/>
    <col min="8184" max="8424" width="6.453125" style="95"/>
    <col min="8425" max="8425" width="6" style="95" customWidth="1"/>
    <col min="8426" max="8426" width="2.54296875" style="95" customWidth="1"/>
    <col min="8427" max="8427" width="52.1796875" style="95" customWidth="1"/>
    <col min="8428" max="8428" width="4.54296875" style="95" customWidth="1"/>
    <col min="8429" max="8429" width="14.1796875" style="95" customWidth="1"/>
    <col min="8430" max="8430" width="3.453125" style="95" customWidth="1"/>
    <col min="8431" max="8431" width="14.453125" style="95" customWidth="1"/>
    <col min="8432" max="8432" width="3.453125" style="95" customWidth="1"/>
    <col min="8433" max="8433" width="14.453125" style="95" customWidth="1"/>
    <col min="8434" max="8434" width="3.453125" style="95" customWidth="1"/>
    <col min="8435" max="8435" width="24.54296875" style="95" bestFit="1" customWidth="1"/>
    <col min="8436" max="8436" width="2.453125" style="95" customWidth="1"/>
    <col min="8437" max="8437" width="8.54296875" style="95" customWidth="1"/>
    <col min="8438" max="8438" width="19" style="95" customWidth="1"/>
    <col min="8439" max="8439" width="11.54296875" style="95" bestFit="1" customWidth="1"/>
    <col min="8440" max="8680" width="6.453125" style="95"/>
    <col min="8681" max="8681" width="6" style="95" customWidth="1"/>
    <col min="8682" max="8682" width="2.54296875" style="95" customWidth="1"/>
    <col min="8683" max="8683" width="52.1796875" style="95" customWidth="1"/>
    <col min="8684" max="8684" width="4.54296875" style="95" customWidth="1"/>
    <col min="8685" max="8685" width="14.1796875" style="95" customWidth="1"/>
    <col min="8686" max="8686" width="3.453125" style="95" customWidth="1"/>
    <col min="8687" max="8687" width="14.453125" style="95" customWidth="1"/>
    <col min="8688" max="8688" width="3.453125" style="95" customWidth="1"/>
    <col min="8689" max="8689" width="14.453125" style="95" customWidth="1"/>
    <col min="8690" max="8690" width="3.453125" style="95" customWidth="1"/>
    <col min="8691" max="8691" width="24.54296875" style="95" bestFit="1" customWidth="1"/>
    <col min="8692" max="8692" width="2.453125" style="95" customWidth="1"/>
    <col min="8693" max="8693" width="8.54296875" style="95" customWidth="1"/>
    <col min="8694" max="8694" width="19" style="95" customWidth="1"/>
    <col min="8695" max="8695" width="11.54296875" style="95" bestFit="1" customWidth="1"/>
    <col min="8696" max="8936" width="6.453125" style="95"/>
    <col min="8937" max="8937" width="6" style="95" customWidth="1"/>
    <col min="8938" max="8938" width="2.54296875" style="95" customWidth="1"/>
    <col min="8939" max="8939" width="52.1796875" style="95" customWidth="1"/>
    <col min="8940" max="8940" width="4.54296875" style="95" customWidth="1"/>
    <col min="8941" max="8941" width="14.1796875" style="95" customWidth="1"/>
    <col min="8942" max="8942" width="3.453125" style="95" customWidth="1"/>
    <col min="8943" max="8943" width="14.453125" style="95" customWidth="1"/>
    <col min="8944" max="8944" width="3.453125" style="95" customWidth="1"/>
    <col min="8945" max="8945" width="14.453125" style="95" customWidth="1"/>
    <col min="8946" max="8946" width="3.453125" style="95" customWidth="1"/>
    <col min="8947" max="8947" width="24.54296875" style="95" bestFit="1" customWidth="1"/>
    <col min="8948" max="8948" width="2.453125" style="95" customWidth="1"/>
    <col min="8949" max="8949" width="8.54296875" style="95" customWidth="1"/>
    <col min="8950" max="8950" width="19" style="95" customWidth="1"/>
    <col min="8951" max="8951" width="11.54296875" style="95" bestFit="1" customWidth="1"/>
    <col min="8952" max="9192" width="6.453125" style="95"/>
    <col min="9193" max="9193" width="6" style="95" customWidth="1"/>
    <col min="9194" max="9194" width="2.54296875" style="95" customWidth="1"/>
    <col min="9195" max="9195" width="52.1796875" style="95" customWidth="1"/>
    <col min="9196" max="9196" width="4.54296875" style="95" customWidth="1"/>
    <col min="9197" max="9197" width="14.1796875" style="95" customWidth="1"/>
    <col min="9198" max="9198" width="3.453125" style="95" customWidth="1"/>
    <col min="9199" max="9199" width="14.453125" style="95" customWidth="1"/>
    <col min="9200" max="9200" width="3.453125" style="95" customWidth="1"/>
    <col min="9201" max="9201" width="14.453125" style="95" customWidth="1"/>
    <col min="9202" max="9202" width="3.453125" style="95" customWidth="1"/>
    <col min="9203" max="9203" width="24.54296875" style="95" bestFit="1" customWidth="1"/>
    <col min="9204" max="9204" width="2.453125" style="95" customWidth="1"/>
    <col min="9205" max="9205" width="8.54296875" style="95" customWidth="1"/>
    <col min="9206" max="9206" width="19" style="95" customWidth="1"/>
    <col min="9207" max="9207" width="11.54296875" style="95" bestFit="1" customWidth="1"/>
    <col min="9208" max="9448" width="6.453125" style="95"/>
    <col min="9449" max="9449" width="6" style="95" customWidth="1"/>
    <col min="9450" max="9450" width="2.54296875" style="95" customWidth="1"/>
    <col min="9451" max="9451" width="52.1796875" style="95" customWidth="1"/>
    <col min="9452" max="9452" width="4.54296875" style="95" customWidth="1"/>
    <col min="9453" max="9453" width="14.1796875" style="95" customWidth="1"/>
    <col min="9454" max="9454" width="3.453125" style="95" customWidth="1"/>
    <col min="9455" max="9455" width="14.453125" style="95" customWidth="1"/>
    <col min="9456" max="9456" width="3.453125" style="95" customWidth="1"/>
    <col min="9457" max="9457" width="14.453125" style="95" customWidth="1"/>
    <col min="9458" max="9458" width="3.453125" style="95" customWidth="1"/>
    <col min="9459" max="9459" width="24.54296875" style="95" bestFit="1" customWidth="1"/>
    <col min="9460" max="9460" width="2.453125" style="95" customWidth="1"/>
    <col min="9461" max="9461" width="8.54296875" style="95" customWidth="1"/>
    <col min="9462" max="9462" width="19" style="95" customWidth="1"/>
    <col min="9463" max="9463" width="11.54296875" style="95" bestFit="1" customWidth="1"/>
    <col min="9464" max="9704" width="6.453125" style="95"/>
    <col min="9705" max="9705" width="6" style="95" customWidth="1"/>
    <col min="9706" max="9706" width="2.54296875" style="95" customWidth="1"/>
    <col min="9707" max="9707" width="52.1796875" style="95" customWidth="1"/>
    <col min="9708" max="9708" width="4.54296875" style="95" customWidth="1"/>
    <col min="9709" max="9709" width="14.1796875" style="95" customWidth="1"/>
    <col min="9710" max="9710" width="3.453125" style="95" customWidth="1"/>
    <col min="9711" max="9711" width="14.453125" style="95" customWidth="1"/>
    <col min="9712" max="9712" width="3.453125" style="95" customWidth="1"/>
    <col min="9713" max="9713" width="14.453125" style="95" customWidth="1"/>
    <col min="9714" max="9714" width="3.453125" style="95" customWidth="1"/>
    <col min="9715" max="9715" width="24.54296875" style="95" bestFit="1" customWidth="1"/>
    <col min="9716" max="9716" width="2.453125" style="95" customWidth="1"/>
    <col min="9717" max="9717" width="8.54296875" style="95" customWidth="1"/>
    <col min="9718" max="9718" width="19" style="95" customWidth="1"/>
    <col min="9719" max="9719" width="11.54296875" style="95" bestFit="1" customWidth="1"/>
    <col min="9720" max="9960" width="6.453125" style="95"/>
    <col min="9961" max="9961" width="6" style="95" customWidth="1"/>
    <col min="9962" max="9962" width="2.54296875" style="95" customWidth="1"/>
    <col min="9963" max="9963" width="52.1796875" style="95" customWidth="1"/>
    <col min="9964" max="9964" width="4.54296875" style="95" customWidth="1"/>
    <col min="9965" max="9965" width="14.1796875" style="95" customWidth="1"/>
    <col min="9966" max="9966" width="3.453125" style="95" customWidth="1"/>
    <col min="9967" max="9967" width="14.453125" style="95" customWidth="1"/>
    <col min="9968" max="9968" width="3.453125" style="95" customWidth="1"/>
    <col min="9969" max="9969" width="14.453125" style="95" customWidth="1"/>
    <col min="9970" max="9970" width="3.453125" style="95" customWidth="1"/>
    <col min="9971" max="9971" width="24.54296875" style="95" bestFit="1" customWidth="1"/>
    <col min="9972" max="9972" width="2.453125" style="95" customWidth="1"/>
    <col min="9973" max="9973" width="8.54296875" style="95" customWidth="1"/>
    <col min="9974" max="9974" width="19" style="95" customWidth="1"/>
    <col min="9975" max="9975" width="11.54296875" style="95" bestFit="1" customWidth="1"/>
    <col min="9976" max="10216" width="6.453125" style="95"/>
    <col min="10217" max="10217" width="6" style="95" customWidth="1"/>
    <col min="10218" max="10218" width="2.54296875" style="95" customWidth="1"/>
    <col min="10219" max="10219" width="52.1796875" style="95" customWidth="1"/>
    <col min="10220" max="10220" width="4.54296875" style="95" customWidth="1"/>
    <col min="10221" max="10221" width="14.1796875" style="95" customWidth="1"/>
    <col min="10222" max="10222" width="3.453125" style="95" customWidth="1"/>
    <col min="10223" max="10223" width="14.453125" style="95" customWidth="1"/>
    <col min="10224" max="10224" width="3.453125" style="95" customWidth="1"/>
    <col min="10225" max="10225" width="14.453125" style="95" customWidth="1"/>
    <col min="10226" max="10226" width="3.453125" style="95" customWidth="1"/>
    <col min="10227" max="10227" width="24.54296875" style="95" bestFit="1" customWidth="1"/>
    <col min="10228" max="10228" width="2.453125" style="95" customWidth="1"/>
    <col min="10229" max="10229" width="8.54296875" style="95" customWidth="1"/>
    <col min="10230" max="10230" width="19" style="95" customWidth="1"/>
    <col min="10231" max="10231" width="11.54296875" style="95" bestFit="1" customWidth="1"/>
    <col min="10232" max="10472" width="6.453125" style="95"/>
    <col min="10473" max="10473" width="6" style="95" customWidth="1"/>
    <col min="10474" max="10474" width="2.54296875" style="95" customWidth="1"/>
    <col min="10475" max="10475" width="52.1796875" style="95" customWidth="1"/>
    <col min="10476" max="10476" width="4.54296875" style="95" customWidth="1"/>
    <col min="10477" max="10477" width="14.1796875" style="95" customWidth="1"/>
    <col min="10478" max="10478" width="3.453125" style="95" customWidth="1"/>
    <col min="10479" max="10479" width="14.453125" style="95" customWidth="1"/>
    <col min="10480" max="10480" width="3.453125" style="95" customWidth="1"/>
    <col min="10481" max="10481" width="14.453125" style="95" customWidth="1"/>
    <col min="10482" max="10482" width="3.453125" style="95" customWidth="1"/>
    <col min="10483" max="10483" width="24.54296875" style="95" bestFit="1" customWidth="1"/>
    <col min="10484" max="10484" width="2.453125" style="95" customWidth="1"/>
    <col min="10485" max="10485" width="8.54296875" style="95" customWidth="1"/>
    <col min="10486" max="10486" width="19" style="95" customWidth="1"/>
    <col min="10487" max="10487" width="11.54296875" style="95" bestFit="1" customWidth="1"/>
    <col min="10488" max="10728" width="6.453125" style="95"/>
    <col min="10729" max="10729" width="6" style="95" customWidth="1"/>
    <col min="10730" max="10730" width="2.54296875" style="95" customWidth="1"/>
    <col min="10731" max="10731" width="52.1796875" style="95" customWidth="1"/>
    <col min="10732" max="10732" width="4.54296875" style="95" customWidth="1"/>
    <col min="10733" max="10733" width="14.1796875" style="95" customWidth="1"/>
    <col min="10734" max="10734" width="3.453125" style="95" customWidth="1"/>
    <col min="10735" max="10735" width="14.453125" style="95" customWidth="1"/>
    <col min="10736" max="10736" width="3.453125" style="95" customWidth="1"/>
    <col min="10737" max="10737" width="14.453125" style="95" customWidth="1"/>
    <col min="10738" max="10738" width="3.453125" style="95" customWidth="1"/>
    <col min="10739" max="10739" width="24.54296875" style="95" bestFit="1" customWidth="1"/>
    <col min="10740" max="10740" width="2.453125" style="95" customWidth="1"/>
    <col min="10741" max="10741" width="8.54296875" style="95" customWidth="1"/>
    <col min="10742" max="10742" width="19" style="95" customWidth="1"/>
    <col min="10743" max="10743" width="11.54296875" style="95" bestFit="1" customWidth="1"/>
    <col min="10744" max="10984" width="6.453125" style="95"/>
    <col min="10985" max="10985" width="6" style="95" customWidth="1"/>
    <col min="10986" max="10986" width="2.54296875" style="95" customWidth="1"/>
    <col min="10987" max="10987" width="52.1796875" style="95" customWidth="1"/>
    <col min="10988" max="10988" width="4.54296875" style="95" customWidth="1"/>
    <col min="10989" max="10989" width="14.1796875" style="95" customWidth="1"/>
    <col min="10990" max="10990" width="3.453125" style="95" customWidth="1"/>
    <col min="10991" max="10991" width="14.453125" style="95" customWidth="1"/>
    <col min="10992" max="10992" width="3.453125" style="95" customWidth="1"/>
    <col min="10993" max="10993" width="14.453125" style="95" customWidth="1"/>
    <col min="10994" max="10994" width="3.453125" style="95" customWidth="1"/>
    <col min="10995" max="10995" width="24.54296875" style="95" bestFit="1" customWidth="1"/>
    <col min="10996" max="10996" width="2.453125" style="95" customWidth="1"/>
    <col min="10997" max="10997" width="8.54296875" style="95" customWidth="1"/>
    <col min="10998" max="10998" width="19" style="95" customWidth="1"/>
    <col min="10999" max="10999" width="11.54296875" style="95" bestFit="1" customWidth="1"/>
    <col min="11000" max="11240" width="6.453125" style="95"/>
    <col min="11241" max="11241" width="6" style="95" customWidth="1"/>
    <col min="11242" max="11242" width="2.54296875" style="95" customWidth="1"/>
    <col min="11243" max="11243" width="52.1796875" style="95" customWidth="1"/>
    <col min="11244" max="11244" width="4.54296875" style="95" customWidth="1"/>
    <col min="11245" max="11245" width="14.1796875" style="95" customWidth="1"/>
    <col min="11246" max="11246" width="3.453125" style="95" customWidth="1"/>
    <col min="11247" max="11247" width="14.453125" style="95" customWidth="1"/>
    <col min="11248" max="11248" width="3.453125" style="95" customWidth="1"/>
    <col min="11249" max="11249" width="14.453125" style="95" customWidth="1"/>
    <col min="11250" max="11250" width="3.453125" style="95" customWidth="1"/>
    <col min="11251" max="11251" width="24.54296875" style="95" bestFit="1" customWidth="1"/>
    <col min="11252" max="11252" width="2.453125" style="95" customWidth="1"/>
    <col min="11253" max="11253" width="8.54296875" style="95" customWidth="1"/>
    <col min="11254" max="11254" width="19" style="95" customWidth="1"/>
    <col min="11255" max="11255" width="11.54296875" style="95" bestFit="1" customWidth="1"/>
    <col min="11256" max="11496" width="6.453125" style="95"/>
    <col min="11497" max="11497" width="6" style="95" customWidth="1"/>
    <col min="11498" max="11498" width="2.54296875" style="95" customWidth="1"/>
    <col min="11499" max="11499" width="52.1796875" style="95" customWidth="1"/>
    <col min="11500" max="11500" width="4.54296875" style="95" customWidth="1"/>
    <col min="11501" max="11501" width="14.1796875" style="95" customWidth="1"/>
    <col min="11502" max="11502" width="3.453125" style="95" customWidth="1"/>
    <col min="11503" max="11503" width="14.453125" style="95" customWidth="1"/>
    <col min="11504" max="11504" width="3.453125" style="95" customWidth="1"/>
    <col min="11505" max="11505" width="14.453125" style="95" customWidth="1"/>
    <col min="11506" max="11506" width="3.453125" style="95" customWidth="1"/>
    <col min="11507" max="11507" width="24.54296875" style="95" bestFit="1" customWidth="1"/>
    <col min="11508" max="11508" width="2.453125" style="95" customWidth="1"/>
    <col min="11509" max="11509" width="8.54296875" style="95" customWidth="1"/>
    <col min="11510" max="11510" width="19" style="95" customWidth="1"/>
    <col min="11511" max="11511" width="11.54296875" style="95" bestFit="1" customWidth="1"/>
    <col min="11512" max="11752" width="6.453125" style="95"/>
    <col min="11753" max="11753" width="6" style="95" customWidth="1"/>
    <col min="11754" max="11754" width="2.54296875" style="95" customWidth="1"/>
    <col min="11755" max="11755" width="52.1796875" style="95" customWidth="1"/>
    <col min="11756" max="11756" width="4.54296875" style="95" customWidth="1"/>
    <col min="11757" max="11757" width="14.1796875" style="95" customWidth="1"/>
    <col min="11758" max="11758" width="3.453125" style="95" customWidth="1"/>
    <col min="11759" max="11759" width="14.453125" style="95" customWidth="1"/>
    <col min="11760" max="11760" width="3.453125" style="95" customWidth="1"/>
    <col min="11761" max="11761" width="14.453125" style="95" customWidth="1"/>
    <col min="11762" max="11762" width="3.453125" style="95" customWidth="1"/>
    <col min="11763" max="11763" width="24.54296875" style="95" bestFit="1" customWidth="1"/>
    <col min="11764" max="11764" width="2.453125" style="95" customWidth="1"/>
    <col min="11765" max="11765" width="8.54296875" style="95" customWidth="1"/>
    <col min="11766" max="11766" width="19" style="95" customWidth="1"/>
    <col min="11767" max="11767" width="11.54296875" style="95" bestFit="1" customWidth="1"/>
    <col min="11768" max="12008" width="6.453125" style="95"/>
    <col min="12009" max="12009" width="6" style="95" customWidth="1"/>
    <col min="12010" max="12010" width="2.54296875" style="95" customWidth="1"/>
    <col min="12011" max="12011" width="52.1796875" style="95" customWidth="1"/>
    <col min="12012" max="12012" width="4.54296875" style="95" customWidth="1"/>
    <col min="12013" max="12013" width="14.1796875" style="95" customWidth="1"/>
    <col min="12014" max="12014" width="3.453125" style="95" customWidth="1"/>
    <col min="12015" max="12015" width="14.453125" style="95" customWidth="1"/>
    <col min="12016" max="12016" width="3.453125" style="95" customWidth="1"/>
    <col min="12017" max="12017" width="14.453125" style="95" customWidth="1"/>
    <col min="12018" max="12018" width="3.453125" style="95" customWidth="1"/>
    <col min="12019" max="12019" width="24.54296875" style="95" bestFit="1" customWidth="1"/>
    <col min="12020" max="12020" width="2.453125" style="95" customWidth="1"/>
    <col min="12021" max="12021" width="8.54296875" style="95" customWidth="1"/>
    <col min="12022" max="12022" width="19" style="95" customWidth="1"/>
    <col min="12023" max="12023" width="11.54296875" style="95" bestFit="1" customWidth="1"/>
    <col min="12024" max="12264" width="6.453125" style="95"/>
    <col min="12265" max="12265" width="6" style="95" customWidth="1"/>
    <col min="12266" max="12266" width="2.54296875" style="95" customWidth="1"/>
    <col min="12267" max="12267" width="52.1796875" style="95" customWidth="1"/>
    <col min="12268" max="12268" width="4.54296875" style="95" customWidth="1"/>
    <col min="12269" max="12269" width="14.1796875" style="95" customWidth="1"/>
    <col min="12270" max="12270" width="3.453125" style="95" customWidth="1"/>
    <col min="12271" max="12271" width="14.453125" style="95" customWidth="1"/>
    <col min="12272" max="12272" width="3.453125" style="95" customWidth="1"/>
    <col min="12273" max="12273" width="14.453125" style="95" customWidth="1"/>
    <col min="12274" max="12274" width="3.453125" style="95" customWidth="1"/>
    <col min="12275" max="12275" width="24.54296875" style="95" bestFit="1" customWidth="1"/>
    <col min="12276" max="12276" width="2.453125" style="95" customWidth="1"/>
    <col min="12277" max="12277" width="8.54296875" style="95" customWidth="1"/>
    <col min="12278" max="12278" width="19" style="95" customWidth="1"/>
    <col min="12279" max="12279" width="11.54296875" style="95" bestFit="1" customWidth="1"/>
    <col min="12280" max="12520" width="6.453125" style="95"/>
    <col min="12521" max="12521" width="6" style="95" customWidth="1"/>
    <col min="12522" max="12522" width="2.54296875" style="95" customWidth="1"/>
    <col min="12523" max="12523" width="52.1796875" style="95" customWidth="1"/>
    <col min="12524" max="12524" width="4.54296875" style="95" customWidth="1"/>
    <col min="12525" max="12525" width="14.1796875" style="95" customWidth="1"/>
    <col min="12526" max="12526" width="3.453125" style="95" customWidth="1"/>
    <col min="12527" max="12527" width="14.453125" style="95" customWidth="1"/>
    <col min="12528" max="12528" width="3.453125" style="95" customWidth="1"/>
    <col min="12529" max="12529" width="14.453125" style="95" customWidth="1"/>
    <col min="12530" max="12530" width="3.453125" style="95" customWidth="1"/>
    <col min="12531" max="12531" width="24.54296875" style="95" bestFit="1" customWidth="1"/>
    <col min="12532" max="12532" width="2.453125" style="95" customWidth="1"/>
    <col min="12533" max="12533" width="8.54296875" style="95" customWidth="1"/>
    <col min="12534" max="12534" width="19" style="95" customWidth="1"/>
    <col min="12535" max="12535" width="11.54296875" style="95" bestFit="1" customWidth="1"/>
    <col min="12536" max="12776" width="6.453125" style="95"/>
    <col min="12777" max="12777" width="6" style="95" customWidth="1"/>
    <col min="12778" max="12778" width="2.54296875" style="95" customWidth="1"/>
    <col min="12779" max="12779" width="52.1796875" style="95" customWidth="1"/>
    <col min="12780" max="12780" width="4.54296875" style="95" customWidth="1"/>
    <col min="12781" max="12781" width="14.1796875" style="95" customWidth="1"/>
    <col min="12782" max="12782" width="3.453125" style="95" customWidth="1"/>
    <col min="12783" max="12783" width="14.453125" style="95" customWidth="1"/>
    <col min="12784" max="12784" width="3.453125" style="95" customWidth="1"/>
    <col min="12785" max="12785" width="14.453125" style="95" customWidth="1"/>
    <col min="12786" max="12786" width="3.453125" style="95" customWidth="1"/>
    <col min="12787" max="12787" width="24.54296875" style="95" bestFit="1" customWidth="1"/>
    <col min="12788" max="12788" width="2.453125" style="95" customWidth="1"/>
    <col min="12789" max="12789" width="8.54296875" style="95" customWidth="1"/>
    <col min="12790" max="12790" width="19" style="95" customWidth="1"/>
    <col min="12791" max="12791" width="11.54296875" style="95" bestFit="1" customWidth="1"/>
    <col min="12792" max="13032" width="6.453125" style="95"/>
    <col min="13033" max="13033" width="6" style="95" customWidth="1"/>
    <col min="13034" max="13034" width="2.54296875" style="95" customWidth="1"/>
    <col min="13035" max="13035" width="52.1796875" style="95" customWidth="1"/>
    <col min="13036" max="13036" width="4.54296875" style="95" customWidth="1"/>
    <col min="13037" max="13037" width="14.1796875" style="95" customWidth="1"/>
    <col min="13038" max="13038" width="3.453125" style="95" customWidth="1"/>
    <col min="13039" max="13039" width="14.453125" style="95" customWidth="1"/>
    <col min="13040" max="13040" width="3.453125" style="95" customWidth="1"/>
    <col min="13041" max="13041" width="14.453125" style="95" customWidth="1"/>
    <col min="13042" max="13042" width="3.453125" style="95" customWidth="1"/>
    <col min="13043" max="13043" width="24.54296875" style="95" bestFit="1" customWidth="1"/>
    <col min="13044" max="13044" width="2.453125" style="95" customWidth="1"/>
    <col min="13045" max="13045" width="8.54296875" style="95" customWidth="1"/>
    <col min="13046" max="13046" width="19" style="95" customWidth="1"/>
    <col min="13047" max="13047" width="11.54296875" style="95" bestFit="1" customWidth="1"/>
    <col min="13048" max="13288" width="6.453125" style="95"/>
    <col min="13289" max="13289" width="6" style="95" customWidth="1"/>
    <col min="13290" max="13290" width="2.54296875" style="95" customWidth="1"/>
    <col min="13291" max="13291" width="52.1796875" style="95" customWidth="1"/>
    <col min="13292" max="13292" width="4.54296875" style="95" customWidth="1"/>
    <col min="13293" max="13293" width="14.1796875" style="95" customWidth="1"/>
    <col min="13294" max="13294" width="3.453125" style="95" customWidth="1"/>
    <col min="13295" max="13295" width="14.453125" style="95" customWidth="1"/>
    <col min="13296" max="13296" width="3.453125" style="95" customWidth="1"/>
    <col min="13297" max="13297" width="14.453125" style="95" customWidth="1"/>
    <col min="13298" max="13298" width="3.453125" style="95" customWidth="1"/>
    <col min="13299" max="13299" width="24.54296875" style="95" bestFit="1" customWidth="1"/>
    <col min="13300" max="13300" width="2.453125" style="95" customWidth="1"/>
    <col min="13301" max="13301" width="8.54296875" style="95" customWidth="1"/>
    <col min="13302" max="13302" width="19" style="95" customWidth="1"/>
    <col min="13303" max="13303" width="11.54296875" style="95" bestFit="1" customWidth="1"/>
    <col min="13304" max="13544" width="6.453125" style="95"/>
    <col min="13545" max="13545" width="6" style="95" customWidth="1"/>
    <col min="13546" max="13546" width="2.54296875" style="95" customWidth="1"/>
    <col min="13547" max="13547" width="52.1796875" style="95" customWidth="1"/>
    <col min="13548" max="13548" width="4.54296875" style="95" customWidth="1"/>
    <col min="13549" max="13549" width="14.1796875" style="95" customWidth="1"/>
    <col min="13550" max="13550" width="3.453125" style="95" customWidth="1"/>
    <col min="13551" max="13551" width="14.453125" style="95" customWidth="1"/>
    <col min="13552" max="13552" width="3.453125" style="95" customWidth="1"/>
    <col min="13553" max="13553" width="14.453125" style="95" customWidth="1"/>
    <col min="13554" max="13554" width="3.453125" style="95" customWidth="1"/>
    <col min="13555" max="13555" width="24.54296875" style="95" bestFit="1" customWidth="1"/>
    <col min="13556" max="13556" width="2.453125" style="95" customWidth="1"/>
    <col min="13557" max="13557" width="8.54296875" style="95" customWidth="1"/>
    <col min="13558" max="13558" width="19" style="95" customWidth="1"/>
    <col min="13559" max="13559" width="11.54296875" style="95" bestFit="1" customWidth="1"/>
    <col min="13560" max="13800" width="6.453125" style="95"/>
    <col min="13801" max="13801" width="6" style="95" customWidth="1"/>
    <col min="13802" max="13802" width="2.54296875" style="95" customWidth="1"/>
    <col min="13803" max="13803" width="52.1796875" style="95" customWidth="1"/>
    <col min="13804" max="13804" width="4.54296875" style="95" customWidth="1"/>
    <col min="13805" max="13805" width="14.1796875" style="95" customWidth="1"/>
    <col min="13806" max="13806" width="3.453125" style="95" customWidth="1"/>
    <col min="13807" max="13807" width="14.453125" style="95" customWidth="1"/>
    <col min="13808" max="13808" width="3.453125" style="95" customWidth="1"/>
    <col min="13809" max="13809" width="14.453125" style="95" customWidth="1"/>
    <col min="13810" max="13810" width="3.453125" style="95" customWidth="1"/>
    <col min="13811" max="13811" width="24.54296875" style="95" bestFit="1" customWidth="1"/>
    <col min="13812" max="13812" width="2.453125" style="95" customWidth="1"/>
    <col min="13813" max="13813" width="8.54296875" style="95" customWidth="1"/>
    <col min="13814" max="13814" width="19" style="95" customWidth="1"/>
    <col min="13815" max="13815" width="11.54296875" style="95" bestFit="1" customWidth="1"/>
    <col min="13816" max="14056" width="6.453125" style="95"/>
    <col min="14057" max="14057" width="6" style="95" customWidth="1"/>
    <col min="14058" max="14058" width="2.54296875" style="95" customWidth="1"/>
    <col min="14059" max="14059" width="52.1796875" style="95" customWidth="1"/>
    <col min="14060" max="14060" width="4.54296875" style="95" customWidth="1"/>
    <col min="14061" max="14061" width="14.1796875" style="95" customWidth="1"/>
    <col min="14062" max="14062" width="3.453125" style="95" customWidth="1"/>
    <col min="14063" max="14063" width="14.453125" style="95" customWidth="1"/>
    <col min="14064" max="14064" width="3.453125" style="95" customWidth="1"/>
    <col min="14065" max="14065" width="14.453125" style="95" customWidth="1"/>
    <col min="14066" max="14066" width="3.453125" style="95" customWidth="1"/>
    <col min="14067" max="14067" width="24.54296875" style="95" bestFit="1" customWidth="1"/>
    <col min="14068" max="14068" width="2.453125" style="95" customWidth="1"/>
    <col min="14069" max="14069" width="8.54296875" style="95" customWidth="1"/>
    <col min="14070" max="14070" width="19" style="95" customWidth="1"/>
    <col min="14071" max="14071" width="11.54296875" style="95" bestFit="1" customWidth="1"/>
    <col min="14072" max="14312" width="6.453125" style="95"/>
    <col min="14313" max="14313" width="6" style="95" customWidth="1"/>
    <col min="14314" max="14314" width="2.54296875" style="95" customWidth="1"/>
    <col min="14315" max="14315" width="52.1796875" style="95" customWidth="1"/>
    <col min="14316" max="14316" width="4.54296875" style="95" customWidth="1"/>
    <col min="14317" max="14317" width="14.1796875" style="95" customWidth="1"/>
    <col min="14318" max="14318" width="3.453125" style="95" customWidth="1"/>
    <col min="14319" max="14319" width="14.453125" style="95" customWidth="1"/>
    <col min="14320" max="14320" width="3.453125" style="95" customWidth="1"/>
    <col min="14321" max="14321" width="14.453125" style="95" customWidth="1"/>
    <col min="14322" max="14322" width="3.453125" style="95" customWidth="1"/>
    <col min="14323" max="14323" width="24.54296875" style="95" bestFit="1" customWidth="1"/>
    <col min="14324" max="14324" width="2.453125" style="95" customWidth="1"/>
    <col min="14325" max="14325" width="8.54296875" style="95" customWidth="1"/>
    <col min="14326" max="14326" width="19" style="95" customWidth="1"/>
    <col min="14327" max="14327" width="11.54296875" style="95" bestFit="1" customWidth="1"/>
    <col min="14328" max="14568" width="6.453125" style="95"/>
    <col min="14569" max="14569" width="6" style="95" customWidth="1"/>
    <col min="14570" max="14570" width="2.54296875" style="95" customWidth="1"/>
    <col min="14571" max="14571" width="52.1796875" style="95" customWidth="1"/>
    <col min="14572" max="14572" width="4.54296875" style="95" customWidth="1"/>
    <col min="14573" max="14573" width="14.1796875" style="95" customWidth="1"/>
    <col min="14574" max="14574" width="3.453125" style="95" customWidth="1"/>
    <col min="14575" max="14575" width="14.453125" style="95" customWidth="1"/>
    <col min="14576" max="14576" width="3.453125" style="95" customWidth="1"/>
    <col min="14577" max="14577" width="14.453125" style="95" customWidth="1"/>
    <col min="14578" max="14578" width="3.453125" style="95" customWidth="1"/>
    <col min="14579" max="14579" width="24.54296875" style="95" bestFit="1" customWidth="1"/>
    <col min="14580" max="14580" width="2.453125" style="95" customWidth="1"/>
    <col min="14581" max="14581" width="8.54296875" style="95" customWidth="1"/>
    <col min="14582" max="14582" width="19" style="95" customWidth="1"/>
    <col min="14583" max="14583" width="11.54296875" style="95" bestFit="1" customWidth="1"/>
    <col min="14584" max="14824" width="6.453125" style="95"/>
    <col min="14825" max="14825" width="6" style="95" customWidth="1"/>
    <col min="14826" max="14826" width="2.54296875" style="95" customWidth="1"/>
    <col min="14827" max="14827" width="52.1796875" style="95" customWidth="1"/>
    <col min="14828" max="14828" width="4.54296875" style="95" customWidth="1"/>
    <col min="14829" max="14829" width="14.1796875" style="95" customWidth="1"/>
    <col min="14830" max="14830" width="3.453125" style="95" customWidth="1"/>
    <col min="14831" max="14831" width="14.453125" style="95" customWidth="1"/>
    <col min="14832" max="14832" width="3.453125" style="95" customWidth="1"/>
    <col min="14833" max="14833" width="14.453125" style="95" customWidth="1"/>
    <col min="14834" max="14834" width="3.453125" style="95" customWidth="1"/>
    <col min="14835" max="14835" width="24.54296875" style="95" bestFit="1" customWidth="1"/>
    <col min="14836" max="14836" width="2.453125" style="95" customWidth="1"/>
    <col min="14837" max="14837" width="8.54296875" style="95" customWidth="1"/>
    <col min="14838" max="14838" width="19" style="95" customWidth="1"/>
    <col min="14839" max="14839" width="11.54296875" style="95" bestFit="1" customWidth="1"/>
    <col min="14840" max="15080" width="6.453125" style="95"/>
    <col min="15081" max="15081" width="6" style="95" customWidth="1"/>
    <col min="15082" max="15082" width="2.54296875" style="95" customWidth="1"/>
    <col min="15083" max="15083" width="52.1796875" style="95" customWidth="1"/>
    <col min="15084" max="15084" width="4.54296875" style="95" customWidth="1"/>
    <col min="15085" max="15085" width="14.1796875" style="95" customWidth="1"/>
    <col min="15086" max="15086" width="3.453125" style="95" customWidth="1"/>
    <col min="15087" max="15087" width="14.453125" style="95" customWidth="1"/>
    <col min="15088" max="15088" width="3.453125" style="95" customWidth="1"/>
    <col min="15089" max="15089" width="14.453125" style="95" customWidth="1"/>
    <col min="15090" max="15090" width="3.453125" style="95" customWidth="1"/>
    <col min="15091" max="15091" width="24.54296875" style="95" bestFit="1" customWidth="1"/>
    <col min="15092" max="15092" width="2.453125" style="95" customWidth="1"/>
    <col min="15093" max="15093" width="8.54296875" style="95" customWidth="1"/>
    <col min="15094" max="15094" width="19" style="95" customWidth="1"/>
    <col min="15095" max="15095" width="11.54296875" style="95" bestFit="1" customWidth="1"/>
    <col min="15096" max="15336" width="6.453125" style="95"/>
    <col min="15337" max="15337" width="6" style="95" customWidth="1"/>
    <col min="15338" max="15338" width="2.54296875" style="95" customWidth="1"/>
    <col min="15339" max="15339" width="52.1796875" style="95" customWidth="1"/>
    <col min="15340" max="15340" width="4.54296875" style="95" customWidth="1"/>
    <col min="15341" max="15341" width="14.1796875" style="95" customWidth="1"/>
    <col min="15342" max="15342" width="3.453125" style="95" customWidth="1"/>
    <col min="15343" max="15343" width="14.453125" style="95" customWidth="1"/>
    <col min="15344" max="15344" width="3.453125" style="95" customWidth="1"/>
    <col min="15345" max="15345" width="14.453125" style="95" customWidth="1"/>
    <col min="15346" max="15346" width="3.453125" style="95" customWidth="1"/>
    <col min="15347" max="15347" width="24.54296875" style="95" bestFit="1" customWidth="1"/>
    <col min="15348" max="15348" width="2.453125" style="95" customWidth="1"/>
    <col min="15349" max="15349" width="8.54296875" style="95" customWidth="1"/>
    <col min="15350" max="15350" width="19" style="95" customWidth="1"/>
    <col min="15351" max="15351" width="11.54296875" style="95" bestFit="1" customWidth="1"/>
    <col min="15352" max="15592" width="6.453125" style="95"/>
    <col min="15593" max="15593" width="6" style="95" customWidth="1"/>
    <col min="15594" max="15594" width="2.54296875" style="95" customWidth="1"/>
    <col min="15595" max="15595" width="52.1796875" style="95" customWidth="1"/>
    <col min="15596" max="15596" width="4.54296875" style="95" customWidth="1"/>
    <col min="15597" max="15597" width="14.1796875" style="95" customWidth="1"/>
    <col min="15598" max="15598" width="3.453125" style="95" customWidth="1"/>
    <col min="15599" max="15599" width="14.453125" style="95" customWidth="1"/>
    <col min="15600" max="15600" width="3.453125" style="95" customWidth="1"/>
    <col min="15601" max="15601" width="14.453125" style="95" customWidth="1"/>
    <col min="15602" max="15602" width="3.453125" style="95" customWidth="1"/>
    <col min="15603" max="15603" width="24.54296875" style="95" bestFit="1" customWidth="1"/>
    <col min="15604" max="15604" width="2.453125" style="95" customWidth="1"/>
    <col min="15605" max="15605" width="8.54296875" style="95" customWidth="1"/>
    <col min="15606" max="15606" width="19" style="95" customWidth="1"/>
    <col min="15607" max="15607" width="11.54296875" style="95" bestFit="1" customWidth="1"/>
    <col min="15608" max="15848" width="6.453125" style="95"/>
    <col min="15849" max="15849" width="6" style="95" customWidth="1"/>
    <col min="15850" max="15850" width="2.54296875" style="95" customWidth="1"/>
    <col min="15851" max="15851" width="52.1796875" style="95" customWidth="1"/>
    <col min="15852" max="15852" width="4.54296875" style="95" customWidth="1"/>
    <col min="15853" max="15853" width="14.1796875" style="95" customWidth="1"/>
    <col min="15854" max="15854" width="3.453125" style="95" customWidth="1"/>
    <col min="15855" max="15855" width="14.453125" style="95" customWidth="1"/>
    <col min="15856" max="15856" width="3.453125" style="95" customWidth="1"/>
    <col min="15857" max="15857" width="14.453125" style="95" customWidth="1"/>
    <col min="15858" max="15858" width="3.453125" style="95" customWidth="1"/>
    <col min="15859" max="15859" width="24.54296875" style="95" bestFit="1" customWidth="1"/>
    <col min="15860" max="15860" width="2.453125" style="95" customWidth="1"/>
    <col min="15861" max="15861" width="8.54296875" style="95" customWidth="1"/>
    <col min="15862" max="15862" width="19" style="95" customWidth="1"/>
    <col min="15863" max="15863" width="11.54296875" style="95" bestFit="1" customWidth="1"/>
    <col min="15864" max="16104" width="6.453125" style="95"/>
    <col min="16105" max="16105" width="6" style="95" customWidth="1"/>
    <col min="16106" max="16106" width="2.54296875" style="95" customWidth="1"/>
    <col min="16107" max="16107" width="52.1796875" style="95" customWidth="1"/>
    <col min="16108" max="16108" width="4.54296875" style="95" customWidth="1"/>
    <col min="16109" max="16109" width="14.1796875" style="95" customWidth="1"/>
    <col min="16110" max="16110" width="3.453125" style="95" customWidth="1"/>
    <col min="16111" max="16111" width="14.453125" style="95" customWidth="1"/>
    <col min="16112" max="16112" width="3.453125" style="95" customWidth="1"/>
    <col min="16113" max="16113" width="14.453125" style="95" customWidth="1"/>
    <col min="16114" max="16114" width="3.453125" style="95" customWidth="1"/>
    <col min="16115" max="16115" width="24.54296875" style="95" bestFit="1" customWidth="1"/>
    <col min="16116" max="16116" width="2.453125" style="95" customWidth="1"/>
    <col min="16117" max="16117" width="8.54296875" style="95" customWidth="1"/>
    <col min="16118" max="16118" width="19" style="95" customWidth="1"/>
    <col min="16119" max="16119" width="11.54296875" style="95" bestFit="1" customWidth="1"/>
    <col min="16120" max="16384" width="6.453125" style="95"/>
  </cols>
  <sheetData>
    <row r="1" spans="1:28" x14ac:dyDescent="0.3">
      <c r="A1" s="750" t="str">
        <f>'Table of Contents'!A1:C1</f>
        <v>Versant Power</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row>
    <row r="2" spans="1:28" x14ac:dyDescent="0.3">
      <c r="A2" s="750" t="s">
        <v>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row>
    <row r="3" spans="1:28" x14ac:dyDescent="0.3">
      <c r="A3" s="750" t="s">
        <v>323</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row>
    <row r="4" spans="1:28" x14ac:dyDescent="0.3">
      <c r="A4" s="750" t="s">
        <v>324</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row>
    <row r="5" spans="1:28" x14ac:dyDescent="0.3">
      <c r="A5" s="750" t="s">
        <v>325</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row>
    <row r="6" spans="1:28" x14ac:dyDescent="0.3">
      <c r="A6" s="750" t="str">
        <f>'WS 9 PBOPs'!A6:L6</f>
        <v>For Costs in 2023</v>
      </c>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row>
    <row r="7" spans="1:28" x14ac:dyDescent="0.3">
      <c r="A7" s="23"/>
      <c r="B7" s="23"/>
      <c r="C7" s="23"/>
      <c r="D7" s="23"/>
      <c r="E7" s="23"/>
      <c r="F7" s="23"/>
      <c r="G7" s="23"/>
      <c r="H7" s="23"/>
      <c r="I7" s="23"/>
      <c r="J7" s="23"/>
      <c r="K7" s="23"/>
      <c r="L7" s="23"/>
      <c r="M7" s="23"/>
      <c r="N7" s="23"/>
      <c r="O7" s="23"/>
      <c r="P7" s="23"/>
      <c r="Q7" s="23"/>
      <c r="R7" s="23"/>
      <c r="S7" s="23"/>
      <c r="T7" s="23"/>
      <c r="V7" s="23"/>
      <c r="W7" s="23"/>
      <c r="X7" s="23"/>
      <c r="Y7" s="23"/>
    </row>
    <row r="8" spans="1:28" x14ac:dyDescent="0.3">
      <c r="B8" s="59" t="s">
        <v>115</v>
      </c>
      <c r="D8" s="268" t="str">
        <f>"("&amp;CHAR(65)&amp;")"</f>
        <v>(A)</v>
      </c>
      <c r="E8" s="100"/>
      <c r="F8" s="268" t="str">
        <f>"("&amp;CHAR(CODE(MID(D8,2,1))+1)&amp;")"</f>
        <v>(B)</v>
      </c>
      <c r="G8" s="100"/>
      <c r="H8" s="268" t="str">
        <f t="shared" ref="H8" si="0">"("&amp;CHAR(CODE(MID(F8,2,1))+1)&amp;")"</f>
        <v>(C)</v>
      </c>
      <c r="I8" s="100"/>
      <c r="J8" s="268" t="str">
        <f t="shared" ref="J8" si="1">"("&amp;CHAR(CODE(MID(H8,2,1))+1)&amp;")"</f>
        <v>(D)</v>
      </c>
      <c r="K8" s="100"/>
      <c r="L8" s="268" t="str">
        <f t="shared" ref="L8" si="2">"("&amp;CHAR(CODE(MID(J8,2,1))+1)&amp;")"</f>
        <v>(E)</v>
      </c>
      <c r="M8" s="100"/>
      <c r="N8" s="268" t="str">
        <f>"("&amp;CHAR(CODE(MID(L8,2,1))+1)&amp;")"</f>
        <v>(F)</v>
      </c>
      <c r="O8" s="100"/>
      <c r="P8" s="268" t="str">
        <f>"("&amp;CHAR(CODE(MID(N8,2,1))+1)&amp;")"</f>
        <v>(G)</v>
      </c>
      <c r="Q8" s="100"/>
      <c r="R8" s="268" t="str">
        <f>"("&amp;CHAR(CODE(MID(P8,2,1))+1)&amp;")"</f>
        <v>(H)</v>
      </c>
      <c r="S8" s="100"/>
      <c r="T8" s="268" t="str">
        <f>"("&amp;CHAR(CODE(MID(R8,2,1))+1)&amp;")"</f>
        <v>(I)</v>
      </c>
      <c r="U8" s="100"/>
      <c r="V8" s="268" t="str">
        <f>"("&amp;CHAR(CODE(MID(T8,2,1))+1)&amp;")"</f>
        <v>(J)</v>
      </c>
      <c r="W8" s="100"/>
      <c r="X8" s="268" t="s">
        <v>326</v>
      </c>
      <c r="Y8" s="100"/>
      <c r="Z8" s="100" t="s">
        <v>445</v>
      </c>
      <c r="AA8" s="100"/>
      <c r="AB8" s="100" t="s">
        <v>327</v>
      </c>
    </row>
    <row r="9" spans="1:28" x14ac:dyDescent="0.3">
      <c r="C9" s="100"/>
      <c r="D9" s="100"/>
      <c r="F9" s="780" t="s">
        <v>328</v>
      </c>
      <c r="G9" s="781"/>
      <c r="H9" s="781"/>
      <c r="I9" s="781"/>
      <c r="J9" s="781"/>
      <c r="K9" s="781"/>
      <c r="L9" s="782"/>
      <c r="N9" s="780" t="s">
        <v>329</v>
      </c>
      <c r="O9" s="781"/>
      <c r="P9" s="781"/>
      <c r="Q9" s="781"/>
      <c r="R9" s="781"/>
      <c r="S9" s="781"/>
      <c r="T9" s="781"/>
      <c r="U9" s="781"/>
      <c r="V9" s="782"/>
      <c r="X9" s="269"/>
      <c r="Y9" s="269"/>
      <c r="Z9" s="269"/>
    </row>
    <row r="10" spans="1:28" s="98" customFormat="1" ht="63.75" customHeight="1" x14ac:dyDescent="0.3">
      <c r="A10" s="261" t="s">
        <v>330</v>
      </c>
      <c r="B10" s="87" t="s">
        <v>331</v>
      </c>
      <c r="C10" s="75"/>
      <c r="D10" s="332" t="s">
        <v>40</v>
      </c>
      <c r="E10" s="75"/>
      <c r="F10" s="332" t="s">
        <v>332</v>
      </c>
      <c r="G10" s="75"/>
      <c r="H10" s="332" t="s">
        <v>333</v>
      </c>
      <c r="I10" s="75"/>
      <c r="J10" s="332" t="s">
        <v>334</v>
      </c>
      <c r="K10" s="75"/>
      <c r="L10" s="332" t="s">
        <v>335</v>
      </c>
      <c r="M10" s="75"/>
      <c r="N10" s="332" t="s">
        <v>336</v>
      </c>
      <c r="O10" s="75"/>
      <c r="P10" s="332" t="s">
        <v>337</v>
      </c>
      <c r="Q10" s="75"/>
      <c r="R10" s="332" t="s">
        <v>338</v>
      </c>
      <c r="S10" s="75"/>
      <c r="T10" s="332" t="s">
        <v>339</v>
      </c>
      <c r="U10" s="75"/>
      <c r="V10" s="332" t="s">
        <v>340</v>
      </c>
      <c r="W10" s="75"/>
      <c r="X10" s="332" t="s">
        <v>341</v>
      </c>
      <c r="Y10" s="75"/>
      <c r="Z10" s="86" t="s">
        <v>2</v>
      </c>
      <c r="AA10" s="8" t="s">
        <v>71</v>
      </c>
      <c r="AB10" s="332" t="s">
        <v>1</v>
      </c>
    </row>
    <row r="11" spans="1:28" s="98" customFormat="1" x14ac:dyDescent="0.3">
      <c r="A11" s="275"/>
      <c r="B11" s="339"/>
      <c r="C11" s="75"/>
      <c r="D11" s="333"/>
      <c r="E11" s="75"/>
      <c r="F11" s="333"/>
      <c r="G11" s="75"/>
      <c r="H11" s="333"/>
      <c r="I11" s="75"/>
      <c r="J11" s="333"/>
      <c r="K11" s="75"/>
      <c r="L11" s="333"/>
      <c r="M11" s="75"/>
      <c r="N11" s="333"/>
      <c r="O11" s="75"/>
      <c r="P11" s="333"/>
      <c r="Q11" s="75"/>
      <c r="R11" s="333"/>
      <c r="S11" s="75"/>
      <c r="T11" s="333"/>
      <c r="U11" s="75"/>
      <c r="V11" s="333"/>
      <c r="W11" s="75"/>
      <c r="X11" s="333"/>
      <c r="Y11" s="75"/>
      <c r="Z11" s="75"/>
      <c r="AA11" s="75"/>
      <c r="AB11" s="340"/>
    </row>
    <row r="12" spans="1:28" x14ac:dyDescent="0.3">
      <c r="A12" s="269">
        <v>1</v>
      </c>
      <c r="B12" s="270" t="s">
        <v>756</v>
      </c>
      <c r="C12" s="25"/>
      <c r="D12" s="263"/>
      <c r="E12" s="25"/>
      <c r="F12" s="341"/>
      <c r="G12" s="25"/>
      <c r="H12" s="341"/>
      <c r="I12" s="25"/>
      <c r="J12" s="341"/>
      <c r="K12" s="25"/>
      <c r="L12" s="341"/>
      <c r="M12" s="25"/>
      <c r="N12" s="25"/>
      <c r="O12" s="25"/>
      <c r="P12" s="25"/>
      <c r="Q12" s="25"/>
      <c r="R12" s="25"/>
      <c r="S12" s="25"/>
      <c r="T12" s="25"/>
      <c r="U12" s="25"/>
      <c r="V12" s="25"/>
      <c r="W12" s="25"/>
      <c r="X12" s="25"/>
      <c r="Y12" s="25"/>
      <c r="AA12" s="25"/>
    </row>
    <row r="13" spans="1:28" x14ac:dyDescent="0.3">
      <c r="A13" s="234" t="s">
        <v>447</v>
      </c>
      <c r="B13" s="59" t="s">
        <v>1442</v>
      </c>
      <c r="D13" s="271">
        <v>-310991.5464194183</v>
      </c>
      <c r="F13" s="271"/>
      <c r="H13" s="271"/>
      <c r="J13" s="271">
        <f>D13</f>
        <v>-310991.5464194183</v>
      </c>
      <c r="L13" s="271"/>
      <c r="N13" s="271"/>
      <c r="P13" s="271"/>
      <c r="R13" s="271"/>
      <c r="T13" s="271"/>
      <c r="V13" s="271"/>
      <c r="X13" s="271"/>
      <c r="Z13" s="272">
        <f>SUM(F13:X13)</f>
        <v>-310991.5464194183</v>
      </c>
      <c r="AB13" s="342" t="s">
        <v>1561</v>
      </c>
    </row>
    <row r="14" spans="1:28" ht="12.75" customHeight="1" x14ac:dyDescent="0.3">
      <c r="A14" s="234" t="s">
        <v>1444</v>
      </c>
      <c r="B14" s="59" t="s">
        <v>1443</v>
      </c>
      <c r="D14" s="271">
        <v>-1785170.4535805816</v>
      </c>
      <c r="F14" s="271"/>
      <c r="H14" s="271"/>
      <c r="J14" s="271"/>
      <c r="L14" s="271"/>
      <c r="N14" s="271"/>
      <c r="P14" s="271"/>
      <c r="R14" s="271"/>
      <c r="T14" s="271"/>
      <c r="V14" s="271"/>
      <c r="X14" s="271">
        <f>D14</f>
        <v>-1785170.4535805816</v>
      </c>
      <c r="Z14" s="272">
        <f>SUM(F14:X14)</f>
        <v>-1785170.4535805816</v>
      </c>
      <c r="AB14" s="342" t="s">
        <v>1561</v>
      </c>
    </row>
    <row r="15" spans="1:28" ht="13.5" thickBot="1" x14ac:dyDescent="0.35">
      <c r="A15" s="18">
        <f>A12+2</f>
        <v>3</v>
      </c>
      <c r="B15" s="2" t="s">
        <v>458</v>
      </c>
      <c r="D15" s="335">
        <f>SUM(D13:D14)</f>
        <v>-2096162</v>
      </c>
      <c r="F15" s="335">
        <f>SUM(F13:F14)</f>
        <v>0</v>
      </c>
      <c r="H15" s="335">
        <f>SUM(H13:H14)</f>
        <v>0</v>
      </c>
      <c r="J15" s="335">
        <f>SUM(J13:J14)</f>
        <v>-310991.5464194183</v>
      </c>
      <c r="L15" s="335">
        <f>SUM(L13:L14)</f>
        <v>0</v>
      </c>
      <c r="N15" s="335">
        <f>SUM(N13:N14)</f>
        <v>0</v>
      </c>
      <c r="P15" s="335">
        <f>SUM(P13:P14)</f>
        <v>0</v>
      </c>
      <c r="R15" s="335">
        <f>SUM(R13:R14)</f>
        <v>0</v>
      </c>
      <c r="T15" s="335">
        <f>SUM(T13:T14)</f>
        <v>0</v>
      </c>
      <c r="V15" s="335">
        <f>SUM(V13:V14)</f>
        <v>0</v>
      </c>
      <c r="X15" s="335">
        <f>SUM(X13:X14)</f>
        <v>-1785170.4535805816</v>
      </c>
      <c r="Z15" s="335">
        <f>SUM(Z13:Z14)</f>
        <v>-2096162</v>
      </c>
    </row>
    <row r="16" spans="1:28" ht="13.5" thickTop="1" x14ac:dyDescent="0.3">
      <c r="A16" s="18">
        <f>A15+1</f>
        <v>4</v>
      </c>
      <c r="B16" s="95" t="s">
        <v>342</v>
      </c>
      <c r="D16" s="271">
        <v>2096162</v>
      </c>
      <c r="F16" s="100"/>
      <c r="H16" s="100"/>
      <c r="J16" s="100"/>
      <c r="L16" s="100"/>
      <c r="N16" s="100"/>
      <c r="P16" s="100"/>
      <c r="R16" s="100"/>
      <c r="T16" s="100"/>
      <c r="V16" s="100"/>
      <c r="X16" s="100"/>
    </row>
    <row r="17" spans="1:28" x14ac:dyDescent="0.3">
      <c r="A17" s="18"/>
      <c r="D17" s="273"/>
      <c r="F17" s="100"/>
      <c r="H17" s="100"/>
      <c r="J17" s="100"/>
      <c r="L17" s="100"/>
      <c r="N17" s="100"/>
      <c r="P17" s="100"/>
      <c r="R17" s="100"/>
      <c r="T17" s="100"/>
      <c r="V17" s="100"/>
      <c r="X17" s="100"/>
    </row>
    <row r="18" spans="1:28" x14ac:dyDescent="0.3">
      <c r="A18" s="100">
        <f>A16+1</f>
        <v>5</v>
      </c>
      <c r="B18" s="270" t="s">
        <v>757</v>
      </c>
      <c r="D18" s="530"/>
      <c r="F18" s="100"/>
      <c r="H18" s="100"/>
      <c r="J18" s="100"/>
      <c r="L18" s="100"/>
      <c r="N18" s="100"/>
      <c r="P18" s="100"/>
      <c r="R18" s="100"/>
      <c r="T18" s="100"/>
      <c r="V18" s="100"/>
      <c r="X18" s="100"/>
    </row>
    <row r="19" spans="1:28" x14ac:dyDescent="0.3">
      <c r="A19" s="243" t="s">
        <v>650</v>
      </c>
      <c r="B19" s="106"/>
      <c r="D19" s="530"/>
      <c r="F19" s="100"/>
      <c r="H19" s="100"/>
      <c r="J19" s="100"/>
      <c r="L19" s="100"/>
      <c r="N19" s="100"/>
      <c r="P19" s="100"/>
      <c r="R19" s="100"/>
      <c r="T19" s="100"/>
      <c r="V19" s="100"/>
      <c r="X19" s="100"/>
    </row>
    <row r="20" spans="1:28" x14ac:dyDescent="0.3">
      <c r="A20" s="234" t="s">
        <v>448</v>
      </c>
      <c r="B20" s="59" t="s">
        <v>1445</v>
      </c>
      <c r="D20" s="271">
        <v>-548226</v>
      </c>
      <c r="F20" s="271"/>
      <c r="H20" s="271">
        <f>D20-J20</f>
        <v>-541830</v>
      </c>
      <c r="J20" s="271">
        <f>-533*12</f>
        <v>-6396</v>
      </c>
      <c r="L20" s="271"/>
      <c r="N20" s="271"/>
      <c r="P20" s="271"/>
      <c r="R20" s="271"/>
      <c r="T20" s="271"/>
      <c r="V20" s="271"/>
      <c r="X20" s="271"/>
      <c r="Z20" s="272">
        <f>SUM(F20:X20)</f>
        <v>-548226</v>
      </c>
      <c r="AB20" s="342" t="s">
        <v>1562</v>
      </c>
    </row>
    <row r="21" spans="1:28" x14ac:dyDescent="0.3">
      <c r="A21" s="234" t="s">
        <v>343</v>
      </c>
      <c r="B21" s="59"/>
      <c r="D21" s="271"/>
      <c r="F21" s="271"/>
      <c r="H21" s="271"/>
      <c r="J21" s="271"/>
      <c r="L21" s="271"/>
      <c r="N21" s="271"/>
      <c r="P21" s="271"/>
      <c r="R21" s="271"/>
      <c r="T21" s="271"/>
      <c r="V21" s="271"/>
      <c r="X21" s="271"/>
      <c r="Z21" s="272">
        <f>SUM(F21:X21)</f>
        <v>0</v>
      </c>
      <c r="AB21" s="342"/>
    </row>
    <row r="22" spans="1:28" ht="13.5" thickBot="1" x14ac:dyDescent="0.35">
      <c r="A22" s="18">
        <f>A18+2</f>
        <v>7</v>
      </c>
      <c r="B22" s="2" t="s">
        <v>460</v>
      </c>
      <c r="D22" s="335">
        <f>SUM(D20:D21)</f>
        <v>-548226</v>
      </c>
      <c r="F22" s="335">
        <f>SUM(F20:F21)</f>
        <v>0</v>
      </c>
      <c r="H22" s="335">
        <f>SUM(H20:H21)</f>
        <v>-541830</v>
      </c>
      <c r="J22" s="335">
        <f>SUM(J20:J21)</f>
        <v>-6396</v>
      </c>
      <c r="L22" s="335">
        <f>SUM(L20:L21)</f>
        <v>0</v>
      </c>
      <c r="N22" s="335">
        <f>SUM(N20:N21)</f>
        <v>0</v>
      </c>
      <c r="P22" s="335">
        <f>SUM(P20:P21)</f>
        <v>0</v>
      </c>
      <c r="R22" s="335">
        <f>SUM(R20:R21)</f>
        <v>0</v>
      </c>
      <c r="T22" s="335">
        <f>SUM(T20:T21)</f>
        <v>0</v>
      </c>
      <c r="V22" s="335">
        <f>SUM(V20:V21)</f>
        <v>0</v>
      </c>
      <c r="X22" s="335">
        <f>SUM(X20:X21)</f>
        <v>0</v>
      </c>
      <c r="Z22" s="335">
        <f>SUM(Z20:Z21)</f>
        <v>-548226</v>
      </c>
    </row>
    <row r="23" spans="1:28" ht="13.5" thickTop="1" x14ac:dyDescent="0.3">
      <c r="A23" s="18"/>
      <c r="B23" s="2"/>
      <c r="D23" s="185"/>
      <c r="F23" s="185"/>
      <c r="H23" s="185"/>
      <c r="J23" s="185"/>
      <c r="L23" s="185"/>
      <c r="N23" s="185"/>
      <c r="P23" s="185"/>
      <c r="R23" s="185"/>
      <c r="T23" s="185"/>
      <c r="V23" s="185"/>
      <c r="X23" s="185"/>
      <c r="Z23" s="185"/>
    </row>
    <row r="24" spans="1:28" x14ac:dyDescent="0.3">
      <c r="A24" s="323" t="s">
        <v>651</v>
      </c>
      <c r="B24" s="2"/>
      <c r="D24" s="185"/>
      <c r="F24" s="185"/>
      <c r="H24" s="185"/>
      <c r="J24" s="185"/>
      <c r="L24" s="185"/>
      <c r="N24" s="185"/>
      <c r="P24" s="185"/>
      <c r="R24" s="185"/>
      <c r="T24" s="185"/>
      <c r="V24" s="185"/>
      <c r="X24" s="185"/>
      <c r="Z24" s="185"/>
    </row>
    <row r="25" spans="1:28" x14ac:dyDescent="0.3">
      <c r="A25" s="234" t="s">
        <v>582</v>
      </c>
      <c r="B25" s="59"/>
      <c r="D25" s="271"/>
      <c r="F25" s="271"/>
      <c r="H25" s="271"/>
      <c r="J25" s="271"/>
      <c r="L25" s="271"/>
      <c r="N25" s="271"/>
      <c r="P25" s="271"/>
      <c r="R25" s="271"/>
      <c r="T25" s="271"/>
      <c r="V25" s="271"/>
      <c r="X25" s="271"/>
      <c r="Z25" s="272">
        <f>SUM(F25:X25)</f>
        <v>0</v>
      </c>
      <c r="AB25" s="342"/>
    </row>
    <row r="26" spans="1:28" x14ac:dyDescent="0.3">
      <c r="A26" s="234" t="s">
        <v>652</v>
      </c>
      <c r="B26" s="59"/>
      <c r="D26" s="271"/>
      <c r="F26" s="271"/>
      <c r="H26" s="271"/>
      <c r="J26" s="271"/>
      <c r="L26" s="271"/>
      <c r="N26" s="271"/>
      <c r="P26" s="271"/>
      <c r="R26" s="271"/>
      <c r="T26" s="271"/>
      <c r="V26" s="271"/>
      <c r="X26" s="271"/>
      <c r="Z26" s="272">
        <f>SUM(F26:X26)</f>
        <v>0</v>
      </c>
      <c r="AB26" s="342"/>
    </row>
    <row r="27" spans="1:28" ht="13.5" thickBot="1" x14ac:dyDescent="0.35">
      <c r="A27" s="18">
        <v>9</v>
      </c>
      <c r="B27" s="2" t="s">
        <v>653</v>
      </c>
      <c r="D27" s="335">
        <f>SUM(D25:D26)</f>
        <v>0</v>
      </c>
      <c r="F27" s="335">
        <f>SUM(F25:F26)</f>
        <v>0</v>
      </c>
      <c r="H27" s="335">
        <f>SUM(H25:H26)</f>
        <v>0</v>
      </c>
      <c r="J27" s="335">
        <f>SUM(J25:J26)</f>
        <v>0</v>
      </c>
      <c r="L27" s="335">
        <f>SUM(L25:L26)</f>
        <v>0</v>
      </c>
      <c r="N27" s="335">
        <f>SUM(N25:N26)</f>
        <v>0</v>
      </c>
      <c r="P27" s="335">
        <f>SUM(P25:P26)</f>
        <v>0</v>
      </c>
      <c r="R27" s="335">
        <f>SUM(R25:R26)</f>
        <v>0</v>
      </c>
      <c r="T27" s="335">
        <f>SUM(T25:T26)</f>
        <v>0</v>
      </c>
      <c r="V27" s="335">
        <f>SUM(V25:V26)</f>
        <v>0</v>
      </c>
      <c r="X27" s="335">
        <f>SUM(X25:X26)</f>
        <v>0</v>
      </c>
      <c r="Z27" s="335">
        <f>SUM(Z25:Z26)</f>
        <v>0</v>
      </c>
    </row>
    <row r="28" spans="1:28" ht="13.5" thickTop="1" x14ac:dyDescent="0.3">
      <c r="A28" s="18"/>
      <c r="B28" s="2"/>
      <c r="D28" s="185"/>
      <c r="F28" s="185"/>
      <c r="H28" s="185"/>
      <c r="J28" s="185"/>
      <c r="L28" s="185"/>
      <c r="N28" s="185"/>
      <c r="P28" s="185"/>
      <c r="R28" s="185"/>
      <c r="T28" s="185"/>
      <c r="V28" s="185"/>
      <c r="X28" s="185"/>
      <c r="Z28" s="185"/>
    </row>
    <row r="29" spans="1:28" x14ac:dyDescent="0.3">
      <c r="A29" s="323" t="s">
        <v>654</v>
      </c>
      <c r="B29" s="2"/>
      <c r="D29" s="185"/>
      <c r="F29" s="185"/>
      <c r="H29" s="185"/>
      <c r="J29" s="185"/>
      <c r="L29" s="185"/>
      <c r="N29" s="185"/>
      <c r="P29" s="185"/>
      <c r="R29" s="185"/>
      <c r="T29" s="185"/>
      <c r="V29" s="185"/>
      <c r="X29" s="185"/>
      <c r="Z29" s="185"/>
    </row>
    <row r="30" spans="1:28" x14ac:dyDescent="0.3">
      <c r="A30" s="234" t="s">
        <v>449</v>
      </c>
      <c r="B30" s="59" t="s">
        <v>1567</v>
      </c>
      <c r="D30" s="271">
        <v>-6381507</v>
      </c>
      <c r="F30" s="271"/>
      <c r="H30" s="271"/>
      <c r="J30" s="271"/>
      <c r="L30" s="271"/>
      <c r="N30" s="271"/>
      <c r="P30" s="271"/>
      <c r="R30" s="271"/>
      <c r="T30" s="271"/>
      <c r="V30" s="271"/>
      <c r="X30" s="271">
        <f>D30</f>
        <v>-6381507</v>
      </c>
      <c r="Z30" s="272">
        <f>SUM(F30:X30)</f>
        <v>-6381507</v>
      </c>
      <c r="AB30" s="342" t="s">
        <v>1562</v>
      </c>
    </row>
    <row r="31" spans="1:28" x14ac:dyDescent="0.3">
      <c r="A31" s="234" t="s">
        <v>345</v>
      </c>
      <c r="B31" s="59"/>
      <c r="D31" s="271"/>
      <c r="F31" s="271"/>
      <c r="H31" s="271"/>
      <c r="J31" s="271"/>
      <c r="L31" s="271"/>
      <c r="N31" s="271"/>
      <c r="P31" s="271"/>
      <c r="R31" s="271"/>
      <c r="T31" s="271"/>
      <c r="V31" s="271"/>
      <c r="X31" s="271"/>
      <c r="Z31" s="272">
        <f>SUM(F31:X31)</f>
        <v>0</v>
      </c>
      <c r="AB31" s="342"/>
    </row>
    <row r="32" spans="1:28" ht="13.5" thickBot="1" x14ac:dyDescent="0.35">
      <c r="A32" s="18">
        <v>11</v>
      </c>
      <c r="B32" s="2" t="s">
        <v>459</v>
      </c>
      <c r="D32" s="335">
        <f>SUM(D30:D31)</f>
        <v>-6381507</v>
      </c>
      <c r="F32" s="335">
        <f>SUM(F30:F31)</f>
        <v>0</v>
      </c>
      <c r="H32" s="335">
        <f>SUM(H30:H31)</f>
        <v>0</v>
      </c>
      <c r="J32" s="335">
        <f>SUM(J30:J31)</f>
        <v>0</v>
      </c>
      <c r="L32" s="335">
        <f>SUM(L30:L31)</f>
        <v>0</v>
      </c>
      <c r="N32" s="335">
        <f>SUM(N30:N31)</f>
        <v>0</v>
      </c>
      <c r="P32" s="335">
        <f>SUM(P30:P31)</f>
        <v>0</v>
      </c>
      <c r="R32" s="335">
        <f>SUM(R30:R31)</f>
        <v>0</v>
      </c>
      <c r="T32" s="335">
        <f>SUM(T30:T31)</f>
        <v>0</v>
      </c>
      <c r="V32" s="335">
        <f>SUM(V30:V31)</f>
        <v>0</v>
      </c>
      <c r="X32" s="335">
        <f>SUM(X30:X31)</f>
        <v>-6381507</v>
      </c>
      <c r="Z32" s="335">
        <f>SUM(Z30:Z31)</f>
        <v>-6381507</v>
      </c>
    </row>
    <row r="33" spans="1:29" ht="13.5" thickTop="1" x14ac:dyDescent="0.3">
      <c r="A33" s="18"/>
      <c r="B33" s="2"/>
      <c r="D33" s="185"/>
      <c r="F33" s="185"/>
      <c r="H33" s="185"/>
      <c r="J33" s="185"/>
      <c r="L33" s="185"/>
      <c r="N33" s="185"/>
      <c r="P33" s="185"/>
      <c r="R33" s="185"/>
      <c r="T33" s="185"/>
      <c r="V33" s="185"/>
      <c r="X33" s="185"/>
      <c r="Z33" s="185"/>
    </row>
    <row r="34" spans="1:29" ht="12.65" customHeight="1" thickBot="1" x14ac:dyDescent="0.35">
      <c r="A34" s="18">
        <v>12</v>
      </c>
      <c r="B34" s="2" t="s">
        <v>655</v>
      </c>
      <c r="D34" s="343">
        <f>D32+D27+D22</f>
        <v>-6929733</v>
      </c>
      <c r="F34" s="343">
        <f>F32+F27+F22</f>
        <v>0</v>
      </c>
      <c r="H34" s="343">
        <f>H32+H27+H22</f>
        <v>-541830</v>
      </c>
      <c r="J34" s="343">
        <f>J32+J27+J22</f>
        <v>-6396</v>
      </c>
      <c r="L34" s="343">
        <f>L32+L27+L22</f>
        <v>0</v>
      </c>
      <c r="N34" s="343">
        <f>N32+N27+N22</f>
        <v>0</v>
      </c>
      <c r="O34" s="273"/>
      <c r="P34" s="343">
        <f>P32+P27+P22</f>
        <v>0</v>
      </c>
      <c r="Q34" s="273"/>
      <c r="R34" s="343">
        <f>R32+R27+R22</f>
        <v>0</v>
      </c>
      <c r="S34" s="273"/>
      <c r="T34" s="343">
        <f>T32+T27+T22</f>
        <v>0</v>
      </c>
      <c r="V34" s="343">
        <f>V32+V27+V22</f>
        <v>0</v>
      </c>
      <c r="X34" s="343">
        <f>X32+X27+X22</f>
        <v>-6381507</v>
      </c>
      <c r="Z34" s="343">
        <f>Z32+Z27+Z22</f>
        <v>-6929733</v>
      </c>
      <c r="AB34" s="277"/>
      <c r="AC34" s="272"/>
    </row>
    <row r="35" spans="1:29" ht="13.5" thickTop="1" x14ac:dyDescent="0.3">
      <c r="A35" s="18">
        <v>13</v>
      </c>
      <c r="B35" s="95" t="s">
        <v>344</v>
      </c>
      <c r="D35" s="271">
        <v>6929733</v>
      </c>
      <c r="F35" s="100"/>
      <c r="H35" s="100"/>
      <c r="J35" s="100"/>
      <c r="L35" s="100"/>
      <c r="N35" s="100"/>
      <c r="P35" s="100"/>
      <c r="R35" s="100"/>
      <c r="T35" s="100"/>
      <c r="V35" s="100"/>
      <c r="X35" s="100"/>
    </row>
    <row r="36" spans="1:29" x14ac:dyDescent="0.3">
      <c r="D36" s="273">
        <f>D35+D34</f>
        <v>0</v>
      </c>
      <c r="F36" s="100"/>
      <c r="H36" s="100"/>
      <c r="J36" s="100"/>
      <c r="L36" s="100"/>
      <c r="N36" s="100"/>
      <c r="P36" s="100"/>
      <c r="R36" s="100"/>
      <c r="T36" s="100"/>
      <c r="V36" s="100"/>
      <c r="X36" s="100"/>
    </row>
    <row r="37" spans="1:29" x14ac:dyDescent="0.3">
      <c r="A37" s="100">
        <f>A35+1</f>
        <v>14</v>
      </c>
      <c r="B37" s="270" t="s">
        <v>616</v>
      </c>
      <c r="D37" s="273"/>
      <c r="F37" s="100"/>
      <c r="H37" s="100"/>
      <c r="J37" s="100"/>
      <c r="L37" s="100"/>
      <c r="N37" s="100"/>
      <c r="P37" s="100"/>
      <c r="R37" s="100"/>
      <c r="T37" s="100"/>
      <c r="V37" s="100"/>
      <c r="X37" s="100"/>
    </row>
    <row r="38" spans="1:29" x14ac:dyDescent="0.3">
      <c r="A38" s="243" t="s">
        <v>650</v>
      </c>
      <c r="D38" s="273"/>
      <c r="F38" s="100"/>
      <c r="H38" s="100"/>
      <c r="J38" s="100"/>
      <c r="L38" s="100"/>
      <c r="N38" s="100"/>
      <c r="P38" s="100"/>
      <c r="R38" s="100"/>
      <c r="T38" s="100"/>
      <c r="V38" s="100"/>
      <c r="X38" s="100"/>
    </row>
    <row r="39" spans="1:29" x14ac:dyDescent="0.3">
      <c r="A39" s="234" t="s">
        <v>472</v>
      </c>
      <c r="B39" s="59"/>
      <c r="D39" s="271"/>
      <c r="F39" s="271"/>
      <c r="H39" s="271"/>
      <c r="J39" s="271"/>
      <c r="L39" s="271"/>
      <c r="N39" s="271"/>
      <c r="P39" s="271"/>
      <c r="R39" s="271"/>
      <c r="T39" s="271"/>
      <c r="V39" s="271"/>
      <c r="X39" s="271"/>
      <c r="Z39" s="272">
        <f t="shared" ref="Z39:Z40" si="3">SUM(F39:X39)</f>
        <v>0</v>
      </c>
      <c r="AB39" s="342"/>
      <c r="AC39" s="272"/>
    </row>
    <row r="40" spans="1:29" x14ac:dyDescent="0.3">
      <c r="A40" s="234" t="s">
        <v>656</v>
      </c>
      <c r="B40" s="59"/>
      <c r="D40" s="271"/>
      <c r="F40" s="271"/>
      <c r="H40" s="271"/>
      <c r="J40" s="271"/>
      <c r="L40" s="271"/>
      <c r="N40" s="271"/>
      <c r="O40" s="273"/>
      <c r="P40" s="271"/>
      <c r="Q40" s="273"/>
      <c r="R40" s="271"/>
      <c r="S40" s="273"/>
      <c r="T40" s="271"/>
      <c r="V40" s="271"/>
      <c r="X40" s="271"/>
      <c r="Z40" s="272">
        <f t="shared" si="3"/>
        <v>0</v>
      </c>
      <c r="AB40" s="342"/>
      <c r="AC40" s="272"/>
    </row>
    <row r="41" spans="1:29" ht="13.5" thickBot="1" x14ac:dyDescent="0.35">
      <c r="A41" s="18">
        <v>16</v>
      </c>
      <c r="B41" s="2" t="s">
        <v>657</v>
      </c>
      <c r="D41" s="335">
        <f>SUM(D39:D40)</f>
        <v>0</v>
      </c>
      <c r="F41" s="335">
        <f>SUM(F39:F40)</f>
        <v>0</v>
      </c>
      <c r="H41" s="335">
        <f>SUM(H39:H40)</f>
        <v>0</v>
      </c>
      <c r="J41" s="335">
        <f>SUM(J39:J40)</f>
        <v>0</v>
      </c>
      <c r="L41" s="335">
        <f>SUM(L39:L40)</f>
        <v>0</v>
      </c>
      <c r="N41" s="335">
        <f>SUM(N39:N40)</f>
        <v>0</v>
      </c>
      <c r="P41" s="335">
        <f>SUM(P39:P40)</f>
        <v>0</v>
      </c>
      <c r="R41" s="335">
        <f>SUM(R39:R40)</f>
        <v>0</v>
      </c>
      <c r="S41" s="273"/>
      <c r="T41" s="335">
        <f>SUM(T39:T40)</f>
        <v>0</v>
      </c>
      <c r="V41" s="335">
        <f>SUM(V39:V40)</f>
        <v>0</v>
      </c>
      <c r="X41" s="335">
        <f>SUM(X39:X40)</f>
        <v>0</v>
      </c>
      <c r="Z41" s="335">
        <f>SUM(Z39:Z40)</f>
        <v>0</v>
      </c>
      <c r="AB41" s="277"/>
      <c r="AC41" s="272"/>
    </row>
    <row r="42" spans="1:29" ht="13.5" thickTop="1" x14ac:dyDescent="0.3">
      <c r="A42" s="18"/>
      <c r="B42" s="2"/>
      <c r="D42" s="273"/>
      <c r="F42" s="273"/>
      <c r="H42" s="273"/>
      <c r="J42" s="273"/>
      <c r="L42" s="273"/>
      <c r="N42" s="273"/>
      <c r="O42" s="273"/>
      <c r="P42" s="273"/>
      <c r="Q42" s="273"/>
      <c r="R42" s="273"/>
      <c r="S42" s="273"/>
      <c r="T42" s="273"/>
      <c r="V42" s="273"/>
      <c r="X42" s="273"/>
      <c r="Z42" s="272"/>
      <c r="AB42" s="277"/>
      <c r="AC42" s="272"/>
    </row>
    <row r="43" spans="1:29" x14ac:dyDescent="0.3">
      <c r="A43" s="323" t="s">
        <v>651</v>
      </c>
      <c r="B43" s="2"/>
      <c r="D43" s="273"/>
      <c r="F43" s="273"/>
      <c r="H43" s="273"/>
      <c r="J43" s="273"/>
      <c r="L43" s="273"/>
      <c r="N43" s="273"/>
      <c r="O43" s="273"/>
      <c r="P43" s="273"/>
      <c r="Q43" s="273"/>
      <c r="R43" s="273"/>
      <c r="S43" s="273"/>
      <c r="T43" s="273"/>
      <c r="V43" s="273"/>
      <c r="X43" s="273"/>
      <c r="Z43" s="272"/>
      <c r="AB43" s="277"/>
      <c r="AC43" s="272"/>
    </row>
    <row r="44" spans="1:29" x14ac:dyDescent="0.3">
      <c r="A44" s="234" t="s">
        <v>658</v>
      </c>
      <c r="B44" s="59" t="s">
        <v>1446</v>
      </c>
      <c r="D44" s="271">
        <f>-1428995-D57</f>
        <v>-1302215.4866508786</v>
      </c>
      <c r="F44" s="271"/>
      <c r="H44" s="271"/>
      <c r="J44" s="271">
        <f>D44*0.9</f>
        <v>-1171993.9379857907</v>
      </c>
      <c r="L44" s="271"/>
      <c r="N44" s="271"/>
      <c r="O44" s="273"/>
      <c r="P44" s="271"/>
      <c r="Q44" s="273"/>
      <c r="R44" s="271"/>
      <c r="S44" s="273"/>
      <c r="T44" s="271"/>
      <c r="V44" s="271"/>
      <c r="X44" s="271">
        <f>D44-J44</f>
        <v>-130221.5486650879</v>
      </c>
      <c r="Z44" s="272">
        <f t="shared" ref="Z44:Z48" si="4">SUM(F44:X44)</f>
        <v>-1302215.4866508786</v>
      </c>
      <c r="AB44" s="342" t="s">
        <v>1563</v>
      </c>
      <c r="AC44" s="272"/>
    </row>
    <row r="45" spans="1:29" x14ac:dyDescent="0.3">
      <c r="A45" s="234" t="s">
        <v>1451</v>
      </c>
      <c r="B45" s="59" t="s">
        <v>1447</v>
      </c>
      <c r="D45" s="271">
        <v>-290347.24191691499</v>
      </c>
      <c r="F45" s="271"/>
      <c r="H45" s="271"/>
      <c r="J45" s="271">
        <f t="shared" ref="J45:J48" si="5">D45*0.9</f>
        <v>-261312.5177252235</v>
      </c>
      <c r="L45" s="271"/>
      <c r="N45" s="271"/>
      <c r="O45" s="273"/>
      <c r="P45" s="271"/>
      <c r="Q45" s="273"/>
      <c r="R45" s="271"/>
      <c r="S45" s="273"/>
      <c r="T45" s="271"/>
      <c r="V45" s="271"/>
      <c r="X45" s="271">
        <f t="shared" ref="X45:X48" si="6">D45-J45</f>
        <v>-29034.724191691494</v>
      </c>
      <c r="Z45" s="272">
        <f t="shared" si="4"/>
        <v>-290347.24191691499</v>
      </c>
      <c r="AB45" s="342" t="s">
        <v>1563</v>
      </c>
      <c r="AC45" s="272"/>
    </row>
    <row r="46" spans="1:29" x14ac:dyDescent="0.3">
      <c r="A46" s="234" t="s">
        <v>1452</v>
      </c>
      <c r="B46" s="59" t="s">
        <v>1448</v>
      </c>
      <c r="D46" s="271">
        <v>-55303.903222269524</v>
      </c>
      <c r="F46" s="271"/>
      <c r="H46" s="271"/>
      <c r="J46" s="271">
        <f t="shared" si="5"/>
        <v>-49773.512900042573</v>
      </c>
      <c r="L46" s="271"/>
      <c r="N46" s="271"/>
      <c r="O46" s="273"/>
      <c r="P46" s="271"/>
      <c r="Q46" s="273"/>
      <c r="R46" s="271"/>
      <c r="S46" s="273"/>
      <c r="T46" s="271"/>
      <c r="V46" s="271"/>
      <c r="X46" s="271">
        <f t="shared" si="6"/>
        <v>-5530.390322226951</v>
      </c>
      <c r="Z46" s="272">
        <f t="shared" si="4"/>
        <v>-55303.903222269524</v>
      </c>
      <c r="AB46" s="342" t="s">
        <v>1563</v>
      </c>
      <c r="AC46" s="272"/>
    </row>
    <row r="47" spans="1:29" x14ac:dyDescent="0.3">
      <c r="A47" s="234" t="s">
        <v>1453</v>
      </c>
      <c r="B47" s="59" t="s">
        <v>1449</v>
      </c>
      <c r="D47" s="271">
        <v>-17557</v>
      </c>
      <c r="F47" s="271"/>
      <c r="H47" s="271"/>
      <c r="J47" s="271">
        <f t="shared" si="5"/>
        <v>-15801.300000000001</v>
      </c>
      <c r="L47" s="271"/>
      <c r="N47" s="271"/>
      <c r="O47" s="273"/>
      <c r="P47" s="271"/>
      <c r="Q47" s="273"/>
      <c r="R47" s="271"/>
      <c r="S47" s="273"/>
      <c r="T47" s="271"/>
      <c r="V47" s="271"/>
      <c r="X47" s="271">
        <f t="shared" si="6"/>
        <v>-1755.6999999999989</v>
      </c>
      <c r="Z47" s="272">
        <f t="shared" si="4"/>
        <v>-17557</v>
      </c>
      <c r="AB47" s="342" t="s">
        <v>1563</v>
      </c>
      <c r="AC47" s="272"/>
    </row>
    <row r="48" spans="1:29" x14ac:dyDescent="0.3">
      <c r="A48" s="234" t="s">
        <v>1454</v>
      </c>
      <c r="B48" s="59" t="s">
        <v>1450</v>
      </c>
      <c r="D48" s="271">
        <v>-110608.80644453905</v>
      </c>
      <c r="F48" s="271"/>
      <c r="H48" s="271"/>
      <c r="J48" s="271">
        <f t="shared" si="5"/>
        <v>-99547.925800085141</v>
      </c>
      <c r="L48" s="271"/>
      <c r="N48" s="271"/>
      <c r="O48" s="273"/>
      <c r="P48" s="271"/>
      <c r="Q48" s="273"/>
      <c r="R48" s="271"/>
      <c r="S48" s="273"/>
      <c r="T48" s="271"/>
      <c r="V48" s="271"/>
      <c r="X48" s="271">
        <f t="shared" si="6"/>
        <v>-11060.880644453908</v>
      </c>
      <c r="Z48" s="272">
        <f t="shared" si="4"/>
        <v>-110608.80644453905</v>
      </c>
      <c r="AB48" s="342" t="s">
        <v>1563</v>
      </c>
      <c r="AC48" s="272"/>
    </row>
    <row r="49" spans="1:29" ht="13.5" thickBot="1" x14ac:dyDescent="0.35">
      <c r="A49" s="18">
        <v>18</v>
      </c>
      <c r="B49" s="2" t="s">
        <v>659</v>
      </c>
      <c r="D49" s="335">
        <f>SUM(D44:D48)</f>
        <v>-1776032.4382346021</v>
      </c>
      <c r="F49" s="335">
        <f>SUM(F44:F45)</f>
        <v>0</v>
      </c>
      <c r="H49" s="335">
        <f>SUM(H44:H45)</f>
        <v>0</v>
      </c>
      <c r="J49" s="335">
        <f>SUM(J44:J48)</f>
        <v>-1598429.1944111418</v>
      </c>
      <c r="L49" s="335">
        <f>SUM(L44:L45)</f>
        <v>0</v>
      </c>
      <c r="N49" s="335">
        <f>SUM(N44:N45)</f>
        <v>0</v>
      </c>
      <c r="P49" s="335">
        <f>SUM(P44:P45)</f>
        <v>0</v>
      </c>
      <c r="R49" s="335">
        <f>SUM(R44:R45)</f>
        <v>0</v>
      </c>
      <c r="S49" s="273"/>
      <c r="T49" s="335">
        <f>SUM(T44:T45)</f>
        <v>0</v>
      </c>
      <c r="V49" s="335">
        <f>SUM(V44:V45)</f>
        <v>0</v>
      </c>
      <c r="X49" s="335">
        <f>SUM(X44:X48)</f>
        <v>-177603.24382346025</v>
      </c>
      <c r="Z49" s="335">
        <f>SUM(Z44:Z45)</f>
        <v>-1592562.7285677935</v>
      </c>
      <c r="AB49" s="277"/>
      <c r="AC49" s="272"/>
    </row>
    <row r="50" spans="1:29" ht="13.5" thickTop="1" x14ac:dyDescent="0.3">
      <c r="A50" s="18"/>
      <c r="B50" s="2"/>
      <c r="D50" s="273"/>
      <c r="F50" s="273"/>
      <c r="H50" s="273"/>
      <c r="J50" s="273"/>
      <c r="L50" s="273"/>
      <c r="N50" s="273"/>
      <c r="O50" s="273"/>
      <c r="P50" s="273"/>
      <c r="Q50" s="273"/>
      <c r="R50" s="273"/>
      <c r="S50" s="273"/>
      <c r="T50" s="273"/>
      <c r="V50" s="273"/>
      <c r="X50" s="273"/>
      <c r="Z50" s="272"/>
      <c r="AB50" s="265"/>
      <c r="AC50" s="272"/>
    </row>
    <row r="51" spans="1:29" x14ac:dyDescent="0.3">
      <c r="A51" s="323" t="s">
        <v>660</v>
      </c>
      <c r="B51" s="2"/>
      <c r="D51" s="711"/>
      <c r="F51" s="273"/>
      <c r="H51" s="273"/>
      <c r="J51" s="273"/>
      <c r="L51" s="273"/>
      <c r="N51" s="273"/>
      <c r="O51" s="273"/>
      <c r="P51" s="273"/>
      <c r="Q51" s="273"/>
      <c r="R51" s="273"/>
      <c r="S51" s="273"/>
      <c r="T51" s="273"/>
      <c r="V51" s="273"/>
      <c r="X51" s="273"/>
      <c r="Z51" s="272"/>
      <c r="AA51" s="537"/>
      <c r="AB51" s="265"/>
      <c r="AC51" s="538"/>
    </row>
    <row r="52" spans="1:29" x14ac:dyDescent="0.3">
      <c r="A52" s="234" t="s">
        <v>661</v>
      </c>
      <c r="B52" s="59"/>
      <c r="D52" s="271"/>
      <c r="F52" s="271"/>
      <c r="H52" s="271"/>
      <c r="J52" s="271"/>
      <c r="L52" s="271"/>
      <c r="N52" s="271"/>
      <c r="O52" s="273"/>
      <c r="P52" s="271"/>
      <c r="Q52" s="273"/>
      <c r="R52" s="271"/>
      <c r="S52" s="273"/>
      <c r="T52" s="271"/>
      <c r="V52" s="271"/>
      <c r="X52" s="271"/>
      <c r="Z52" s="272">
        <f t="shared" ref="Z52:Z53" si="7">SUM(F52:X52)</f>
        <v>0</v>
      </c>
      <c r="AB52" s="264"/>
      <c r="AC52" s="272"/>
    </row>
    <row r="53" spans="1:29" x14ac:dyDescent="0.3">
      <c r="A53" s="234" t="s">
        <v>662</v>
      </c>
      <c r="B53" s="59"/>
      <c r="D53" s="271"/>
      <c r="F53" s="271"/>
      <c r="H53" s="271"/>
      <c r="J53" s="271"/>
      <c r="L53" s="271"/>
      <c r="N53" s="271"/>
      <c r="O53" s="273"/>
      <c r="P53" s="271"/>
      <c r="Q53" s="273"/>
      <c r="R53" s="271"/>
      <c r="S53" s="273"/>
      <c r="T53" s="271"/>
      <c r="V53" s="271"/>
      <c r="X53" s="271"/>
      <c r="Z53" s="272">
        <f t="shared" si="7"/>
        <v>0</v>
      </c>
      <c r="AB53" s="342"/>
      <c r="AC53" s="272"/>
    </row>
    <row r="54" spans="1:29" ht="13.5" thickBot="1" x14ac:dyDescent="0.35">
      <c r="A54" s="18">
        <v>20</v>
      </c>
      <c r="B54" s="2" t="s">
        <v>663</v>
      </c>
      <c r="D54" s="335">
        <f>SUM(D52:D53)</f>
        <v>0</v>
      </c>
      <c r="F54" s="335">
        <f>SUM(F52:F53)</f>
        <v>0</v>
      </c>
      <c r="H54" s="335">
        <f>SUM(H52:H53)</f>
        <v>0</v>
      </c>
      <c r="J54" s="335">
        <f>SUM(J52:J53)</f>
        <v>0</v>
      </c>
      <c r="L54" s="335">
        <f>SUM(L52:L53)</f>
        <v>0</v>
      </c>
      <c r="N54" s="335">
        <f>SUM(N52:N53)</f>
        <v>0</v>
      </c>
      <c r="P54" s="335">
        <f>SUM(P52:P53)</f>
        <v>0</v>
      </c>
      <c r="R54" s="335">
        <f>SUM(R52:R53)</f>
        <v>0</v>
      </c>
      <c r="S54" s="273"/>
      <c r="T54" s="335">
        <f>SUM(T52:T53)</f>
        <v>0</v>
      </c>
      <c r="V54" s="335">
        <f>SUM(V52:V53)</f>
        <v>0</v>
      </c>
      <c r="X54" s="335">
        <f>SUM(X52:X53)</f>
        <v>0</v>
      </c>
      <c r="Z54" s="335">
        <f>SUM(Z52:Z53)</f>
        <v>0</v>
      </c>
      <c r="AB54" s="265"/>
      <c r="AC54" s="272"/>
    </row>
    <row r="55" spans="1:29" ht="13.5" thickTop="1" x14ac:dyDescent="0.3">
      <c r="A55" s="18"/>
      <c r="B55" s="2"/>
      <c r="D55" s="273"/>
      <c r="F55" s="273"/>
      <c r="H55" s="273"/>
      <c r="J55" s="273"/>
      <c r="L55" s="273"/>
      <c r="N55" s="273"/>
      <c r="O55" s="273"/>
      <c r="P55" s="273"/>
      <c r="Q55" s="273"/>
      <c r="R55" s="273"/>
      <c r="S55" s="273"/>
      <c r="T55" s="273"/>
      <c r="V55" s="273"/>
      <c r="X55" s="273"/>
      <c r="Z55" s="272"/>
      <c r="AB55" s="265"/>
      <c r="AC55" s="272"/>
    </row>
    <row r="56" spans="1:29" x14ac:dyDescent="0.3">
      <c r="A56" s="323" t="s">
        <v>664</v>
      </c>
      <c r="B56" s="2"/>
      <c r="D56" s="273"/>
      <c r="F56" s="273"/>
      <c r="H56" s="273"/>
      <c r="J56" s="273"/>
      <c r="L56" s="273"/>
      <c r="N56" s="273"/>
      <c r="O56" s="273"/>
      <c r="P56" s="273"/>
      <c r="Q56" s="273"/>
      <c r="R56" s="273"/>
      <c r="S56" s="273"/>
      <c r="T56" s="273"/>
      <c r="V56" s="273"/>
      <c r="X56" s="273"/>
      <c r="Z56" s="272"/>
      <c r="AB56" s="265"/>
      <c r="AC56" s="538"/>
    </row>
    <row r="57" spans="1:29" x14ac:dyDescent="0.3">
      <c r="A57" s="234" t="s">
        <v>665</v>
      </c>
      <c r="B57" s="59" t="s">
        <v>1446</v>
      </c>
      <c r="D57" s="271">
        <v>-126779.51334912152</v>
      </c>
      <c r="F57" s="271"/>
      <c r="H57" s="271"/>
      <c r="J57" s="271"/>
      <c r="L57" s="271"/>
      <c r="N57" s="271"/>
      <c r="O57" s="273"/>
      <c r="P57" s="271"/>
      <c r="Q57" s="273"/>
      <c r="R57" s="271"/>
      <c r="S57" s="273"/>
      <c r="T57" s="271"/>
      <c r="V57" s="271"/>
      <c r="X57" s="271">
        <f>D57</f>
        <v>-126779.51334912152</v>
      </c>
      <c r="Z57" s="272">
        <f t="shared" ref="Z57:Z60" si="8">SUM(F57:X57)</f>
        <v>-126779.51334912152</v>
      </c>
      <c r="AB57" s="264" t="s">
        <v>1564</v>
      </c>
      <c r="AC57" s="272"/>
    </row>
    <row r="58" spans="1:29" x14ac:dyDescent="0.3">
      <c r="A58" s="234" t="s">
        <v>1455</v>
      </c>
      <c r="B58" s="59" t="s">
        <v>1447</v>
      </c>
      <c r="D58" s="271">
        <v>-28943.758083084991</v>
      </c>
      <c r="F58" s="271"/>
      <c r="H58" s="271"/>
      <c r="J58" s="271"/>
      <c r="L58" s="271"/>
      <c r="N58" s="271"/>
      <c r="O58" s="273"/>
      <c r="P58" s="271"/>
      <c r="Q58" s="273"/>
      <c r="R58" s="271"/>
      <c r="S58" s="273"/>
      <c r="T58" s="271"/>
      <c r="V58" s="271"/>
      <c r="X58" s="271">
        <f t="shared" ref="X58:X60" si="9">D58</f>
        <v>-28943.758083084991</v>
      </c>
      <c r="Z58" s="272">
        <f t="shared" si="8"/>
        <v>-28943.758083084991</v>
      </c>
      <c r="AB58" s="342" t="s">
        <v>1564</v>
      </c>
      <c r="AC58" s="272"/>
    </row>
    <row r="59" spans="1:29" x14ac:dyDescent="0.3">
      <c r="A59" s="234" t="s">
        <v>1456</v>
      </c>
      <c r="B59" s="59" t="s">
        <v>1448</v>
      </c>
      <c r="D59" s="271">
        <v>-5513.096777730475</v>
      </c>
      <c r="F59" s="271"/>
      <c r="H59" s="271"/>
      <c r="J59" s="271"/>
      <c r="L59" s="271"/>
      <c r="N59" s="271"/>
      <c r="O59" s="273"/>
      <c r="P59" s="271"/>
      <c r="Q59" s="273"/>
      <c r="R59" s="271"/>
      <c r="S59" s="273"/>
      <c r="T59" s="271"/>
      <c r="V59" s="271"/>
      <c r="X59" s="271">
        <f t="shared" si="9"/>
        <v>-5513.096777730475</v>
      </c>
      <c r="Z59" s="272">
        <f t="shared" si="8"/>
        <v>-5513.096777730475</v>
      </c>
      <c r="AB59" s="342" t="s">
        <v>1564</v>
      </c>
      <c r="AC59" s="272"/>
    </row>
    <row r="60" spans="1:29" x14ac:dyDescent="0.3">
      <c r="A60" s="234" t="s">
        <v>1457</v>
      </c>
      <c r="B60" s="59" t="s">
        <v>1450</v>
      </c>
      <c r="D60" s="271">
        <v>-11026.19355546095</v>
      </c>
      <c r="F60" s="271"/>
      <c r="H60" s="271"/>
      <c r="J60" s="271"/>
      <c r="L60" s="271"/>
      <c r="N60" s="271"/>
      <c r="O60" s="273"/>
      <c r="P60" s="271"/>
      <c r="Q60" s="273"/>
      <c r="R60" s="271"/>
      <c r="S60" s="273"/>
      <c r="T60" s="271"/>
      <c r="V60" s="271"/>
      <c r="X60" s="271">
        <f t="shared" si="9"/>
        <v>-11026.19355546095</v>
      </c>
      <c r="Z60" s="272">
        <f t="shared" si="8"/>
        <v>-11026.19355546095</v>
      </c>
      <c r="AB60" s="342" t="s">
        <v>1564</v>
      </c>
      <c r="AC60" s="272"/>
    </row>
    <row r="61" spans="1:29" ht="13.5" thickBot="1" x14ac:dyDescent="0.35">
      <c r="A61" s="18">
        <v>22</v>
      </c>
      <c r="B61" s="2" t="s">
        <v>666</v>
      </c>
      <c r="D61" s="335">
        <f>SUM(D57:D60)</f>
        <v>-172262.56176539793</v>
      </c>
      <c r="F61" s="335">
        <f>SUM(F57:F58)</f>
        <v>0</v>
      </c>
      <c r="H61" s="335">
        <f>SUM(H57:H58)</f>
        <v>0</v>
      </c>
      <c r="J61" s="335">
        <f>SUM(J57:J58)</f>
        <v>0</v>
      </c>
      <c r="L61" s="335">
        <f>SUM(L57:L58)</f>
        <v>0</v>
      </c>
      <c r="N61" s="335">
        <f>SUM(N57:N58)</f>
        <v>0</v>
      </c>
      <c r="P61" s="335">
        <f>SUM(P57:P58)</f>
        <v>0</v>
      </c>
      <c r="R61" s="335">
        <f>SUM(R57:R58)</f>
        <v>0</v>
      </c>
      <c r="S61" s="273"/>
      <c r="T61" s="335">
        <f>SUM(T57:T58)</f>
        <v>0</v>
      </c>
      <c r="V61" s="335">
        <f>SUM(V57:V58)</f>
        <v>0</v>
      </c>
      <c r="X61" s="335">
        <f>SUM(X57:X60)</f>
        <v>-172262.56176539793</v>
      </c>
      <c r="Z61" s="335">
        <f>SUM(Z57:Z58)</f>
        <v>-155723.2714322065</v>
      </c>
      <c r="AB61" s="265"/>
      <c r="AC61" s="272"/>
    </row>
    <row r="62" spans="1:29" ht="12.65" customHeight="1" thickTop="1" x14ac:dyDescent="0.3">
      <c r="A62" s="18"/>
      <c r="B62" s="2"/>
      <c r="D62" s="273"/>
      <c r="F62" s="273"/>
      <c r="H62" s="273"/>
      <c r="J62" s="273"/>
      <c r="L62" s="273"/>
      <c r="N62" s="273"/>
      <c r="O62" s="273"/>
      <c r="P62" s="273"/>
      <c r="Q62" s="273"/>
      <c r="R62" s="273"/>
      <c r="S62" s="273"/>
      <c r="T62" s="273"/>
      <c r="V62" s="273"/>
      <c r="X62" s="273"/>
      <c r="Z62" s="272"/>
      <c r="AB62" s="277"/>
      <c r="AC62" s="272"/>
    </row>
    <row r="63" spans="1:29" ht="13.5" customHeight="1" x14ac:dyDescent="0.3">
      <c r="A63" s="323" t="s">
        <v>654</v>
      </c>
      <c r="B63" s="2"/>
      <c r="D63" s="273"/>
      <c r="F63" s="273"/>
      <c r="H63" s="273"/>
      <c r="J63" s="273"/>
      <c r="L63" s="273"/>
      <c r="N63" s="273"/>
      <c r="O63" s="273"/>
      <c r="P63" s="273"/>
      <c r="Q63" s="273"/>
      <c r="R63" s="273"/>
      <c r="S63" s="273"/>
      <c r="T63" s="273"/>
      <c r="V63" s="273"/>
      <c r="X63" s="273"/>
      <c r="Z63" s="272"/>
      <c r="AB63" s="277"/>
      <c r="AC63" s="272"/>
    </row>
    <row r="64" spans="1:29" ht="12.65" customHeight="1" x14ac:dyDescent="0.3">
      <c r="A64" s="234" t="s">
        <v>667</v>
      </c>
      <c r="B64" s="59" t="s">
        <v>1458</v>
      </c>
      <c r="D64" s="271">
        <v>-12865.539199999997</v>
      </c>
      <c r="F64" s="271"/>
      <c r="H64" s="271"/>
      <c r="J64" s="271">
        <f>D64</f>
        <v>-12865.539199999997</v>
      </c>
      <c r="L64" s="271"/>
      <c r="N64" s="271"/>
      <c r="O64" s="273"/>
      <c r="P64" s="271"/>
      <c r="Q64" s="273"/>
      <c r="R64" s="271"/>
      <c r="S64" s="273"/>
      <c r="T64" s="271"/>
      <c r="V64" s="271"/>
      <c r="X64" s="271"/>
      <c r="Z64" s="272">
        <f t="shared" ref="Z64:Z65" si="10">SUM(F64:X64)</f>
        <v>-12865.539199999997</v>
      </c>
      <c r="AB64" s="342" t="s">
        <v>1564</v>
      </c>
      <c r="AC64" s="272"/>
    </row>
    <row r="65" spans="1:29" ht="12.65" customHeight="1" x14ac:dyDescent="0.3">
      <c r="A65" s="234" t="s">
        <v>1459</v>
      </c>
      <c r="B65" s="59" t="s">
        <v>1443</v>
      </c>
      <c r="D65" s="271">
        <v>-966840.4608</v>
      </c>
      <c r="F65" s="271"/>
      <c r="H65" s="271"/>
      <c r="J65" s="271"/>
      <c r="L65" s="271"/>
      <c r="N65" s="271"/>
      <c r="O65" s="273"/>
      <c r="P65" s="271"/>
      <c r="Q65" s="273"/>
      <c r="R65" s="271"/>
      <c r="S65" s="273"/>
      <c r="T65" s="271"/>
      <c r="V65" s="271"/>
      <c r="X65" s="271">
        <f>D65</f>
        <v>-966840.4608</v>
      </c>
      <c r="Z65" s="272">
        <f t="shared" si="10"/>
        <v>-966840.4608</v>
      </c>
      <c r="AB65" s="342" t="s">
        <v>1564</v>
      </c>
      <c r="AC65" s="272"/>
    </row>
    <row r="66" spans="1:29" ht="12.65" customHeight="1" thickBot="1" x14ac:dyDescent="0.35">
      <c r="A66" s="18">
        <v>24</v>
      </c>
      <c r="B66" s="2" t="s">
        <v>668</v>
      </c>
      <c r="D66" s="335">
        <f>SUM(D64:D65)</f>
        <v>-979706</v>
      </c>
      <c r="F66" s="335">
        <f>SUM(F64:F65)</f>
        <v>0</v>
      </c>
      <c r="H66" s="335">
        <f>SUM(H64:H65)</f>
        <v>0</v>
      </c>
      <c r="J66" s="335">
        <f>SUM(J64:J65)</f>
        <v>-12865.539199999997</v>
      </c>
      <c r="L66" s="335">
        <f>SUM(L64:L65)</f>
        <v>0</v>
      </c>
      <c r="N66" s="335">
        <f>SUM(N64:N65)</f>
        <v>0</v>
      </c>
      <c r="P66" s="335">
        <f>SUM(P64:P65)</f>
        <v>0</v>
      </c>
      <c r="R66" s="335">
        <f>SUM(R64:R65)</f>
        <v>0</v>
      </c>
      <c r="S66" s="273"/>
      <c r="T66" s="335">
        <f>SUM(T64:T65)</f>
        <v>0</v>
      </c>
      <c r="V66" s="335">
        <f>SUM(V64:V65)</f>
        <v>0</v>
      </c>
      <c r="X66" s="335">
        <f>SUM(X64:X65)</f>
        <v>-966840.4608</v>
      </c>
      <c r="Z66" s="335">
        <f>SUM(Z64:Z65)</f>
        <v>-979706</v>
      </c>
      <c r="AB66" s="277"/>
      <c r="AC66" s="272"/>
    </row>
    <row r="67" spans="1:29" ht="12.65" customHeight="1" thickTop="1" x14ac:dyDescent="0.3">
      <c r="A67" s="18"/>
      <c r="B67" s="2"/>
      <c r="D67" s="279"/>
      <c r="F67" s="279"/>
      <c r="H67" s="279"/>
      <c r="J67" s="279"/>
      <c r="L67" s="279"/>
      <c r="N67" s="279"/>
      <c r="P67" s="279"/>
      <c r="R67" s="279"/>
      <c r="S67" s="273"/>
      <c r="T67" s="279"/>
      <c r="V67" s="279"/>
      <c r="X67" s="279"/>
      <c r="Z67" s="279"/>
      <c r="AB67" s="277"/>
      <c r="AC67" s="272"/>
    </row>
    <row r="68" spans="1:29" ht="12.65" customHeight="1" thickBot="1" x14ac:dyDescent="0.35">
      <c r="A68" s="18">
        <v>25</v>
      </c>
      <c r="B68" s="2" t="s">
        <v>669</v>
      </c>
      <c r="D68" s="343">
        <f>D66+D61+D54+D49+D41</f>
        <v>-2928001</v>
      </c>
      <c r="F68" s="343">
        <f>F66+F61+F54+F49+F41</f>
        <v>0</v>
      </c>
      <c r="H68" s="343">
        <f>H66+H61+H54+H49+H41</f>
        <v>0</v>
      </c>
      <c r="J68" s="343">
        <f>J66+J61+J54+J49+J41</f>
        <v>-1611294.7336111418</v>
      </c>
      <c r="L68" s="343">
        <f>L66+L61+L54+L49+L41</f>
        <v>0</v>
      </c>
      <c r="N68" s="343">
        <f>N66+N61+N54+N49+N41</f>
        <v>0</v>
      </c>
      <c r="O68" s="273"/>
      <c r="P68" s="343">
        <f>P66+P61+P54+P49+P41</f>
        <v>0</v>
      </c>
      <c r="Q68" s="273"/>
      <c r="R68" s="343">
        <f>R66+R61+R54+R49+R41</f>
        <v>0</v>
      </c>
      <c r="S68" s="273"/>
      <c r="T68" s="343">
        <f>T66+T61+T54+T49+T41</f>
        <v>0</v>
      </c>
      <c r="V68" s="343">
        <f>V66+V61+V54+V49+V41</f>
        <v>0</v>
      </c>
      <c r="X68" s="343">
        <f>X66+X61+X54+X49+X41</f>
        <v>-1316706.2663888582</v>
      </c>
      <c r="Z68" s="343">
        <f>Z66+Z61+Z54+Z49+Z41</f>
        <v>-2727992</v>
      </c>
      <c r="AB68" s="277"/>
      <c r="AC68" s="272"/>
    </row>
    <row r="69" spans="1:29" ht="12.65" customHeight="1" thickTop="1" x14ac:dyDescent="0.3">
      <c r="A69" s="18">
        <v>26</v>
      </c>
      <c r="B69" s="95" t="s">
        <v>346</v>
      </c>
      <c r="D69" s="271">
        <v>2928001</v>
      </c>
      <c r="F69" s="273"/>
      <c r="H69" s="273"/>
      <c r="J69" s="273"/>
      <c r="L69" s="273"/>
      <c r="N69" s="273"/>
      <c r="O69" s="273"/>
      <c r="P69" s="273"/>
      <c r="Q69" s="273"/>
      <c r="R69" s="273"/>
      <c r="S69" s="273"/>
      <c r="T69" s="273"/>
      <c r="V69" s="273"/>
      <c r="X69" s="273"/>
      <c r="Z69" s="272"/>
      <c r="AB69" s="277"/>
      <c r="AC69" s="272"/>
    </row>
    <row r="70" spans="1:29" x14ac:dyDescent="0.3">
      <c r="B70" s="100"/>
      <c r="C70" s="100"/>
      <c r="D70" s="336"/>
      <c r="F70" s="272"/>
      <c r="P70" s="708"/>
    </row>
    <row r="71" spans="1:29" x14ac:dyDescent="0.3">
      <c r="A71" s="18">
        <v>27</v>
      </c>
      <c r="B71" s="2" t="s">
        <v>347</v>
      </c>
      <c r="D71" s="271">
        <f>N71+P71</f>
        <v>-64476746.133528478</v>
      </c>
      <c r="F71" s="185"/>
      <c r="H71" s="44"/>
      <c r="J71" s="185"/>
      <c r="L71" s="185"/>
      <c r="N71" s="271">
        <f>'Attachment Supp - 5'!O45</f>
        <v>-36993643.674013451</v>
      </c>
      <c r="P71" s="271">
        <v>-27483102.459515028</v>
      </c>
      <c r="R71" s="271"/>
      <c r="T71" s="278"/>
      <c r="U71" s="537"/>
      <c r="V71" s="278"/>
      <c r="X71" s="185"/>
      <c r="Z71" s="185"/>
      <c r="AB71" s="342" t="s">
        <v>1565</v>
      </c>
    </row>
    <row r="72" spans="1:29" x14ac:dyDescent="0.3">
      <c r="A72" s="18"/>
      <c r="B72" s="344"/>
      <c r="D72" s="273"/>
      <c r="F72" s="82"/>
      <c r="H72" s="82"/>
      <c r="J72" s="82"/>
      <c r="L72" s="82"/>
      <c r="N72" s="273"/>
      <c r="P72" s="273"/>
      <c r="R72" s="273"/>
      <c r="T72" s="82"/>
      <c r="U72" s="537"/>
      <c r="V72" s="82"/>
      <c r="X72" s="82"/>
      <c r="Z72" s="82"/>
      <c r="AB72" s="277"/>
    </row>
    <row r="73" spans="1:29" x14ac:dyDescent="0.3">
      <c r="A73" s="18">
        <v>28</v>
      </c>
      <c r="B73" s="95" t="s">
        <v>670</v>
      </c>
      <c r="D73" s="273"/>
      <c r="F73" s="82"/>
      <c r="H73" s="273">
        <f>H68+H71</f>
        <v>0</v>
      </c>
      <c r="J73" s="82"/>
      <c r="L73" s="82"/>
      <c r="N73" s="273">
        <f>N68+N71</f>
        <v>-36993643.674013451</v>
      </c>
      <c r="P73" s="273">
        <f>P68+P71</f>
        <v>-27483102.459515028</v>
      </c>
      <c r="R73" s="273">
        <f>R68+R71</f>
        <v>0</v>
      </c>
      <c r="T73" s="273">
        <f>T68+T71</f>
        <v>0</v>
      </c>
      <c r="V73" s="273">
        <f>V68+V71</f>
        <v>0</v>
      </c>
      <c r="X73" s="82"/>
      <c r="Z73" s="82"/>
      <c r="AB73" s="277"/>
    </row>
    <row r="74" spans="1:29" x14ac:dyDescent="0.3">
      <c r="D74" s="114"/>
      <c r="H74" s="82"/>
    </row>
    <row r="75" spans="1:29" x14ac:dyDescent="0.3">
      <c r="A75" s="145" t="s">
        <v>248</v>
      </c>
      <c r="B75" s="112"/>
    </row>
    <row r="76" spans="1:29" x14ac:dyDescent="0.3">
      <c r="A76" s="100" t="s">
        <v>56</v>
      </c>
      <c r="B76" s="95" t="s">
        <v>317</v>
      </c>
    </row>
    <row r="77" spans="1:29" ht="14.5" x14ac:dyDescent="0.35">
      <c r="A77" s="100" t="s">
        <v>57</v>
      </c>
      <c r="B77" s="95" t="s">
        <v>348</v>
      </c>
      <c r="T77" s="109"/>
    </row>
    <row r="78" spans="1:29" x14ac:dyDescent="0.3">
      <c r="A78" s="100" t="s">
        <v>59</v>
      </c>
      <c r="B78" s="95" t="s">
        <v>349</v>
      </c>
    </row>
    <row r="79" spans="1:29" x14ac:dyDescent="0.3">
      <c r="A79" s="100" t="s">
        <v>60</v>
      </c>
      <c r="B79" s="95" t="s">
        <v>350</v>
      </c>
    </row>
    <row r="80" spans="1:29" x14ac:dyDescent="0.3">
      <c r="A80" s="100" t="s">
        <v>68</v>
      </c>
      <c r="B80" s="95" t="s">
        <v>351</v>
      </c>
    </row>
    <row r="81" spans="1:2" x14ac:dyDescent="0.3">
      <c r="A81" s="100" t="s">
        <v>70</v>
      </c>
      <c r="B81" s="95" t="s">
        <v>683</v>
      </c>
    </row>
    <row r="82" spans="1:2" x14ac:dyDescent="0.3">
      <c r="A82" s="8" t="s">
        <v>71</v>
      </c>
      <c r="B82" s="11" t="s">
        <v>1052</v>
      </c>
    </row>
  </sheetData>
  <mergeCells count="8">
    <mergeCell ref="F9:L9"/>
    <mergeCell ref="N9:V9"/>
    <mergeCell ref="A1:AB1"/>
    <mergeCell ref="A2:AB2"/>
    <mergeCell ref="A3:AB3"/>
    <mergeCell ref="A4:AB4"/>
    <mergeCell ref="A5:AB5"/>
    <mergeCell ref="A6:AB6"/>
  </mergeCells>
  <pageMargins left="0.7" right="0.7" top="0.75" bottom="0.75" header="0.3" footer="0.3"/>
  <pageSetup scale="3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BB66-911E-4106-ABB8-E36B5C3CBFA5}">
  <sheetPr>
    <pageSetUpPr fitToPage="1"/>
  </sheetPr>
  <dimension ref="A1:S43"/>
  <sheetViews>
    <sheetView topLeftCell="A10" zoomScaleNormal="100" workbookViewId="0">
      <selection activeCell="D25" sqref="D25"/>
    </sheetView>
  </sheetViews>
  <sheetFormatPr defaultColWidth="6.453125" defaultRowHeight="13" x14ac:dyDescent="0.3"/>
  <cols>
    <col min="1" max="1" width="6" style="530" bestFit="1" customWidth="1"/>
    <col min="2" max="2" width="44.54296875" style="95" customWidth="1"/>
    <col min="3" max="3" width="1.7265625" style="95" customWidth="1"/>
    <col min="4" max="4" width="12.54296875" style="112" customWidth="1"/>
    <col min="5" max="5" width="1.7265625" style="95" customWidth="1"/>
    <col min="6" max="6" width="13" style="95" customWidth="1"/>
    <col min="7" max="7" width="1.7265625" style="95" customWidth="1"/>
    <col min="8" max="8" width="15.26953125" style="530" customWidth="1"/>
    <col min="9" max="9" width="1.7265625" style="95" customWidth="1"/>
    <col min="10" max="10" width="15.7265625" style="530" customWidth="1"/>
    <col min="11" max="11" width="1.7265625" style="530" customWidth="1"/>
    <col min="12" max="12" width="17" style="530" customWidth="1"/>
    <col min="13" max="13" width="1.7265625" style="95" customWidth="1"/>
    <col min="14" max="14" width="15.54296875" style="95" customWidth="1"/>
    <col min="15" max="15" width="1.7265625" style="95" customWidth="1"/>
    <col min="16" max="16" width="18.26953125" style="95" customWidth="1"/>
    <col min="17" max="17" width="2.7265625" style="95" bestFit="1" customWidth="1"/>
    <col min="18" max="18" width="39.453125" style="95" customWidth="1"/>
    <col min="19" max="19" width="8.453125" style="95" customWidth="1"/>
    <col min="20" max="225" width="6.453125" style="95"/>
    <col min="226" max="226" width="6" style="95" customWidth="1"/>
    <col min="227" max="227" width="2.54296875" style="95" customWidth="1"/>
    <col min="228" max="228" width="52.453125" style="95" customWidth="1"/>
    <col min="229" max="229" width="4.54296875" style="95" customWidth="1"/>
    <col min="230" max="230" width="14.453125" style="95" customWidth="1"/>
    <col min="231" max="231" width="3.453125" style="95" customWidth="1"/>
    <col min="232" max="232" width="14.453125" style="95" customWidth="1"/>
    <col min="233" max="233" width="3.453125" style="95" customWidth="1"/>
    <col min="234" max="234" width="14.453125" style="95" customWidth="1"/>
    <col min="235" max="235" width="3.453125" style="95" customWidth="1"/>
    <col min="236" max="236" width="24.54296875" style="95" bestFit="1" customWidth="1"/>
    <col min="237" max="237" width="2.453125" style="95" customWidth="1"/>
    <col min="238" max="238" width="8.54296875" style="95" customWidth="1"/>
    <col min="239" max="239" width="19" style="95" customWidth="1"/>
    <col min="240" max="240" width="11.54296875" style="95" bestFit="1" customWidth="1"/>
    <col min="241" max="481" width="6.453125" style="95"/>
    <col min="482" max="482" width="6" style="95" customWidth="1"/>
    <col min="483" max="483" width="2.54296875" style="95" customWidth="1"/>
    <col min="484" max="484" width="52.453125" style="95" customWidth="1"/>
    <col min="485" max="485" width="4.54296875" style="95" customWidth="1"/>
    <col min="486" max="486" width="14.453125" style="95" customWidth="1"/>
    <col min="487" max="487" width="3.453125" style="95" customWidth="1"/>
    <col min="488" max="488" width="14.453125" style="95" customWidth="1"/>
    <col min="489" max="489" width="3.453125" style="95" customWidth="1"/>
    <col min="490" max="490" width="14.453125" style="95" customWidth="1"/>
    <col min="491" max="491" width="3.453125" style="95" customWidth="1"/>
    <col min="492" max="492" width="24.54296875" style="95" bestFit="1" customWidth="1"/>
    <col min="493" max="493" width="2.453125" style="95" customWidth="1"/>
    <col min="494" max="494" width="8.54296875" style="95" customWidth="1"/>
    <col min="495" max="495" width="19" style="95" customWidth="1"/>
    <col min="496" max="496" width="11.54296875" style="95" bestFit="1" customWidth="1"/>
    <col min="497" max="737" width="6.453125" style="95"/>
    <col min="738" max="738" width="6" style="95" customWidth="1"/>
    <col min="739" max="739" width="2.54296875" style="95" customWidth="1"/>
    <col min="740" max="740" width="52.453125" style="95" customWidth="1"/>
    <col min="741" max="741" width="4.54296875" style="95" customWidth="1"/>
    <col min="742" max="742" width="14.453125" style="95" customWidth="1"/>
    <col min="743" max="743" width="3.453125" style="95" customWidth="1"/>
    <col min="744" max="744" width="14.453125" style="95" customWidth="1"/>
    <col min="745" max="745" width="3.453125" style="95" customWidth="1"/>
    <col min="746" max="746" width="14.453125" style="95" customWidth="1"/>
    <col min="747" max="747" width="3.453125" style="95" customWidth="1"/>
    <col min="748" max="748" width="24.54296875" style="95" bestFit="1" customWidth="1"/>
    <col min="749" max="749" width="2.453125" style="95" customWidth="1"/>
    <col min="750" max="750" width="8.54296875" style="95" customWidth="1"/>
    <col min="751" max="751" width="19" style="95" customWidth="1"/>
    <col min="752" max="752" width="11.54296875" style="95" bestFit="1" customWidth="1"/>
    <col min="753" max="993" width="6.453125" style="95"/>
    <col min="994" max="994" width="6" style="95" customWidth="1"/>
    <col min="995" max="995" width="2.54296875" style="95" customWidth="1"/>
    <col min="996" max="996" width="52.453125" style="95" customWidth="1"/>
    <col min="997" max="997" width="4.54296875" style="95" customWidth="1"/>
    <col min="998" max="998" width="14.453125" style="95" customWidth="1"/>
    <col min="999" max="999" width="3.453125" style="95" customWidth="1"/>
    <col min="1000" max="1000" width="14.453125" style="95" customWidth="1"/>
    <col min="1001" max="1001" width="3.453125" style="95" customWidth="1"/>
    <col min="1002" max="1002" width="14.453125" style="95" customWidth="1"/>
    <col min="1003" max="1003" width="3.453125" style="95" customWidth="1"/>
    <col min="1004" max="1004" width="24.54296875" style="95" bestFit="1" customWidth="1"/>
    <col min="1005" max="1005" width="2.453125" style="95" customWidth="1"/>
    <col min="1006" max="1006" width="8.54296875" style="95" customWidth="1"/>
    <col min="1007" max="1007" width="19" style="95" customWidth="1"/>
    <col min="1008" max="1008" width="11.54296875" style="95" bestFit="1" customWidth="1"/>
    <col min="1009" max="1249" width="6.453125" style="95"/>
    <col min="1250" max="1250" width="6" style="95" customWidth="1"/>
    <col min="1251" max="1251" width="2.54296875" style="95" customWidth="1"/>
    <col min="1252" max="1252" width="52.453125" style="95" customWidth="1"/>
    <col min="1253" max="1253" width="4.54296875" style="95" customWidth="1"/>
    <col min="1254" max="1254" width="14.453125" style="95" customWidth="1"/>
    <col min="1255" max="1255" width="3.453125" style="95" customWidth="1"/>
    <col min="1256" max="1256" width="14.453125" style="95" customWidth="1"/>
    <col min="1257" max="1257" width="3.453125" style="95" customWidth="1"/>
    <col min="1258" max="1258" width="14.453125" style="95" customWidth="1"/>
    <col min="1259" max="1259" width="3.453125" style="95" customWidth="1"/>
    <col min="1260" max="1260" width="24.54296875" style="95" bestFit="1" customWidth="1"/>
    <col min="1261" max="1261" width="2.453125" style="95" customWidth="1"/>
    <col min="1262" max="1262" width="8.54296875" style="95" customWidth="1"/>
    <col min="1263" max="1263" width="19" style="95" customWidth="1"/>
    <col min="1264" max="1264" width="11.54296875" style="95" bestFit="1" customWidth="1"/>
    <col min="1265" max="1505" width="6.453125" style="95"/>
    <col min="1506" max="1506" width="6" style="95" customWidth="1"/>
    <col min="1507" max="1507" width="2.54296875" style="95" customWidth="1"/>
    <col min="1508" max="1508" width="52.453125" style="95" customWidth="1"/>
    <col min="1509" max="1509" width="4.54296875" style="95" customWidth="1"/>
    <col min="1510" max="1510" width="14.453125" style="95" customWidth="1"/>
    <col min="1511" max="1511" width="3.453125" style="95" customWidth="1"/>
    <col min="1512" max="1512" width="14.453125" style="95" customWidth="1"/>
    <col min="1513" max="1513" width="3.453125" style="95" customWidth="1"/>
    <col min="1514" max="1514" width="14.453125" style="95" customWidth="1"/>
    <col min="1515" max="1515" width="3.453125" style="95" customWidth="1"/>
    <col min="1516" max="1516" width="24.54296875" style="95" bestFit="1" customWidth="1"/>
    <col min="1517" max="1517" width="2.453125" style="95" customWidth="1"/>
    <col min="1518" max="1518" width="8.54296875" style="95" customWidth="1"/>
    <col min="1519" max="1519" width="19" style="95" customWidth="1"/>
    <col min="1520" max="1520" width="11.54296875" style="95" bestFit="1" customWidth="1"/>
    <col min="1521" max="1761" width="6.453125" style="95"/>
    <col min="1762" max="1762" width="6" style="95" customWidth="1"/>
    <col min="1763" max="1763" width="2.54296875" style="95" customWidth="1"/>
    <col min="1764" max="1764" width="52.453125" style="95" customWidth="1"/>
    <col min="1765" max="1765" width="4.54296875" style="95" customWidth="1"/>
    <col min="1766" max="1766" width="14.453125" style="95" customWidth="1"/>
    <col min="1767" max="1767" width="3.453125" style="95" customWidth="1"/>
    <col min="1768" max="1768" width="14.453125" style="95" customWidth="1"/>
    <col min="1769" max="1769" width="3.453125" style="95" customWidth="1"/>
    <col min="1770" max="1770" width="14.453125" style="95" customWidth="1"/>
    <col min="1771" max="1771" width="3.453125" style="95" customWidth="1"/>
    <col min="1772" max="1772" width="24.54296875" style="95" bestFit="1" customWidth="1"/>
    <col min="1773" max="1773" width="2.453125" style="95" customWidth="1"/>
    <col min="1774" max="1774" width="8.54296875" style="95" customWidth="1"/>
    <col min="1775" max="1775" width="19" style="95" customWidth="1"/>
    <col min="1776" max="1776" width="11.54296875" style="95" bestFit="1" customWidth="1"/>
    <col min="1777" max="2017" width="6.453125" style="95"/>
    <col min="2018" max="2018" width="6" style="95" customWidth="1"/>
    <col min="2019" max="2019" width="2.54296875" style="95" customWidth="1"/>
    <col min="2020" max="2020" width="52.453125" style="95" customWidth="1"/>
    <col min="2021" max="2021" width="4.54296875" style="95" customWidth="1"/>
    <col min="2022" max="2022" width="14.453125" style="95" customWidth="1"/>
    <col min="2023" max="2023" width="3.453125" style="95" customWidth="1"/>
    <col min="2024" max="2024" width="14.453125" style="95" customWidth="1"/>
    <col min="2025" max="2025" width="3.453125" style="95" customWidth="1"/>
    <col min="2026" max="2026" width="14.453125" style="95" customWidth="1"/>
    <col min="2027" max="2027" width="3.453125" style="95" customWidth="1"/>
    <col min="2028" max="2028" width="24.54296875" style="95" bestFit="1" customWidth="1"/>
    <col min="2029" max="2029" width="2.453125" style="95" customWidth="1"/>
    <col min="2030" max="2030" width="8.54296875" style="95" customWidth="1"/>
    <col min="2031" max="2031" width="19" style="95" customWidth="1"/>
    <col min="2032" max="2032" width="11.54296875" style="95" bestFit="1" customWidth="1"/>
    <col min="2033" max="2273" width="6.453125" style="95"/>
    <col min="2274" max="2274" width="6" style="95" customWidth="1"/>
    <col min="2275" max="2275" width="2.54296875" style="95" customWidth="1"/>
    <col min="2276" max="2276" width="52.453125" style="95" customWidth="1"/>
    <col min="2277" max="2277" width="4.54296875" style="95" customWidth="1"/>
    <col min="2278" max="2278" width="14.453125" style="95" customWidth="1"/>
    <col min="2279" max="2279" width="3.453125" style="95" customWidth="1"/>
    <col min="2280" max="2280" width="14.453125" style="95" customWidth="1"/>
    <col min="2281" max="2281" width="3.453125" style="95" customWidth="1"/>
    <col min="2282" max="2282" width="14.453125" style="95" customWidth="1"/>
    <col min="2283" max="2283" width="3.453125" style="95" customWidth="1"/>
    <col min="2284" max="2284" width="24.54296875" style="95" bestFit="1" customWidth="1"/>
    <col min="2285" max="2285" width="2.453125" style="95" customWidth="1"/>
    <col min="2286" max="2286" width="8.54296875" style="95" customWidth="1"/>
    <col min="2287" max="2287" width="19" style="95" customWidth="1"/>
    <col min="2288" max="2288" width="11.54296875" style="95" bestFit="1" customWidth="1"/>
    <col min="2289" max="2529" width="6.453125" style="95"/>
    <col min="2530" max="2530" width="6" style="95" customWidth="1"/>
    <col min="2531" max="2531" width="2.54296875" style="95" customWidth="1"/>
    <col min="2532" max="2532" width="52.453125" style="95" customWidth="1"/>
    <col min="2533" max="2533" width="4.54296875" style="95" customWidth="1"/>
    <col min="2534" max="2534" width="14.453125" style="95" customWidth="1"/>
    <col min="2535" max="2535" width="3.453125" style="95" customWidth="1"/>
    <col min="2536" max="2536" width="14.453125" style="95" customWidth="1"/>
    <col min="2537" max="2537" width="3.453125" style="95" customWidth="1"/>
    <col min="2538" max="2538" width="14.453125" style="95" customWidth="1"/>
    <col min="2539" max="2539" width="3.453125" style="95" customWidth="1"/>
    <col min="2540" max="2540" width="24.54296875" style="95" bestFit="1" customWidth="1"/>
    <col min="2541" max="2541" width="2.453125" style="95" customWidth="1"/>
    <col min="2542" max="2542" width="8.54296875" style="95" customWidth="1"/>
    <col min="2543" max="2543" width="19" style="95" customWidth="1"/>
    <col min="2544" max="2544" width="11.54296875" style="95" bestFit="1" customWidth="1"/>
    <col min="2545" max="2785" width="6.453125" style="95"/>
    <col min="2786" max="2786" width="6" style="95" customWidth="1"/>
    <col min="2787" max="2787" width="2.54296875" style="95" customWidth="1"/>
    <col min="2788" max="2788" width="52.453125" style="95" customWidth="1"/>
    <col min="2789" max="2789" width="4.54296875" style="95" customWidth="1"/>
    <col min="2790" max="2790" width="14.453125" style="95" customWidth="1"/>
    <col min="2791" max="2791" width="3.453125" style="95" customWidth="1"/>
    <col min="2792" max="2792" width="14.453125" style="95" customWidth="1"/>
    <col min="2793" max="2793" width="3.453125" style="95" customWidth="1"/>
    <col min="2794" max="2794" width="14.453125" style="95" customWidth="1"/>
    <col min="2795" max="2795" width="3.453125" style="95" customWidth="1"/>
    <col min="2796" max="2796" width="24.54296875" style="95" bestFit="1" customWidth="1"/>
    <col min="2797" max="2797" width="2.453125" style="95" customWidth="1"/>
    <col min="2798" max="2798" width="8.54296875" style="95" customWidth="1"/>
    <col min="2799" max="2799" width="19" style="95" customWidth="1"/>
    <col min="2800" max="2800" width="11.54296875" style="95" bestFit="1" customWidth="1"/>
    <col min="2801" max="3041" width="6.453125" style="95"/>
    <col min="3042" max="3042" width="6" style="95" customWidth="1"/>
    <col min="3043" max="3043" width="2.54296875" style="95" customWidth="1"/>
    <col min="3044" max="3044" width="52.453125" style="95" customWidth="1"/>
    <col min="3045" max="3045" width="4.54296875" style="95" customWidth="1"/>
    <col min="3046" max="3046" width="14.453125" style="95" customWidth="1"/>
    <col min="3047" max="3047" width="3.453125" style="95" customWidth="1"/>
    <col min="3048" max="3048" width="14.453125" style="95" customWidth="1"/>
    <col min="3049" max="3049" width="3.453125" style="95" customWidth="1"/>
    <col min="3050" max="3050" width="14.453125" style="95" customWidth="1"/>
    <col min="3051" max="3051" width="3.453125" style="95" customWidth="1"/>
    <col min="3052" max="3052" width="24.54296875" style="95" bestFit="1" customWidth="1"/>
    <col min="3053" max="3053" width="2.453125" style="95" customWidth="1"/>
    <col min="3054" max="3054" width="8.54296875" style="95" customWidth="1"/>
    <col min="3055" max="3055" width="19" style="95" customWidth="1"/>
    <col min="3056" max="3056" width="11.54296875" style="95" bestFit="1" customWidth="1"/>
    <col min="3057" max="3297" width="6.453125" style="95"/>
    <col min="3298" max="3298" width="6" style="95" customWidth="1"/>
    <col min="3299" max="3299" width="2.54296875" style="95" customWidth="1"/>
    <col min="3300" max="3300" width="52.453125" style="95" customWidth="1"/>
    <col min="3301" max="3301" width="4.54296875" style="95" customWidth="1"/>
    <col min="3302" max="3302" width="14.453125" style="95" customWidth="1"/>
    <col min="3303" max="3303" width="3.453125" style="95" customWidth="1"/>
    <col min="3304" max="3304" width="14.453125" style="95" customWidth="1"/>
    <col min="3305" max="3305" width="3.453125" style="95" customWidth="1"/>
    <col min="3306" max="3306" width="14.453125" style="95" customWidth="1"/>
    <col min="3307" max="3307" width="3.453125" style="95" customWidth="1"/>
    <col min="3308" max="3308" width="24.54296875" style="95" bestFit="1" customWidth="1"/>
    <col min="3309" max="3309" width="2.453125" style="95" customWidth="1"/>
    <col min="3310" max="3310" width="8.54296875" style="95" customWidth="1"/>
    <col min="3311" max="3311" width="19" style="95" customWidth="1"/>
    <col min="3312" max="3312" width="11.54296875" style="95" bestFit="1" customWidth="1"/>
    <col min="3313" max="3553" width="6.453125" style="95"/>
    <col min="3554" max="3554" width="6" style="95" customWidth="1"/>
    <col min="3555" max="3555" width="2.54296875" style="95" customWidth="1"/>
    <col min="3556" max="3556" width="52.453125" style="95" customWidth="1"/>
    <col min="3557" max="3557" width="4.54296875" style="95" customWidth="1"/>
    <col min="3558" max="3558" width="14.453125" style="95" customWidth="1"/>
    <col min="3559" max="3559" width="3.453125" style="95" customWidth="1"/>
    <col min="3560" max="3560" width="14.453125" style="95" customWidth="1"/>
    <col min="3561" max="3561" width="3.453125" style="95" customWidth="1"/>
    <col min="3562" max="3562" width="14.453125" style="95" customWidth="1"/>
    <col min="3563" max="3563" width="3.453125" style="95" customWidth="1"/>
    <col min="3564" max="3564" width="24.54296875" style="95" bestFit="1" customWidth="1"/>
    <col min="3565" max="3565" width="2.453125" style="95" customWidth="1"/>
    <col min="3566" max="3566" width="8.54296875" style="95" customWidth="1"/>
    <col min="3567" max="3567" width="19" style="95" customWidth="1"/>
    <col min="3568" max="3568" width="11.54296875" style="95" bestFit="1" customWidth="1"/>
    <col min="3569" max="3809" width="6.453125" style="95"/>
    <col min="3810" max="3810" width="6" style="95" customWidth="1"/>
    <col min="3811" max="3811" width="2.54296875" style="95" customWidth="1"/>
    <col min="3812" max="3812" width="52.453125" style="95" customWidth="1"/>
    <col min="3813" max="3813" width="4.54296875" style="95" customWidth="1"/>
    <col min="3814" max="3814" width="14.453125" style="95" customWidth="1"/>
    <col min="3815" max="3815" width="3.453125" style="95" customWidth="1"/>
    <col min="3816" max="3816" width="14.453125" style="95" customWidth="1"/>
    <col min="3817" max="3817" width="3.453125" style="95" customWidth="1"/>
    <col min="3818" max="3818" width="14.453125" style="95" customWidth="1"/>
    <col min="3819" max="3819" width="3.453125" style="95" customWidth="1"/>
    <col min="3820" max="3820" width="24.54296875" style="95" bestFit="1" customWidth="1"/>
    <col min="3821" max="3821" width="2.453125" style="95" customWidth="1"/>
    <col min="3822" max="3822" width="8.54296875" style="95" customWidth="1"/>
    <col min="3823" max="3823" width="19" style="95" customWidth="1"/>
    <col min="3824" max="3824" width="11.54296875" style="95" bestFit="1" customWidth="1"/>
    <col min="3825" max="4065" width="6.453125" style="95"/>
    <col min="4066" max="4066" width="6" style="95" customWidth="1"/>
    <col min="4067" max="4067" width="2.54296875" style="95" customWidth="1"/>
    <col min="4068" max="4068" width="52.453125" style="95" customWidth="1"/>
    <col min="4069" max="4069" width="4.54296875" style="95" customWidth="1"/>
    <col min="4070" max="4070" width="14.453125" style="95" customWidth="1"/>
    <col min="4071" max="4071" width="3.453125" style="95" customWidth="1"/>
    <col min="4072" max="4072" width="14.453125" style="95" customWidth="1"/>
    <col min="4073" max="4073" width="3.453125" style="95" customWidth="1"/>
    <col min="4074" max="4074" width="14.453125" style="95" customWidth="1"/>
    <col min="4075" max="4075" width="3.453125" style="95" customWidth="1"/>
    <col min="4076" max="4076" width="24.54296875" style="95" bestFit="1" customWidth="1"/>
    <col min="4077" max="4077" width="2.453125" style="95" customWidth="1"/>
    <col min="4078" max="4078" width="8.54296875" style="95" customWidth="1"/>
    <col min="4079" max="4079" width="19" style="95" customWidth="1"/>
    <col min="4080" max="4080" width="11.54296875" style="95" bestFit="1" customWidth="1"/>
    <col min="4081" max="4321" width="6.453125" style="95"/>
    <col min="4322" max="4322" width="6" style="95" customWidth="1"/>
    <col min="4323" max="4323" width="2.54296875" style="95" customWidth="1"/>
    <col min="4324" max="4324" width="52.453125" style="95" customWidth="1"/>
    <col min="4325" max="4325" width="4.54296875" style="95" customWidth="1"/>
    <col min="4326" max="4326" width="14.453125" style="95" customWidth="1"/>
    <col min="4327" max="4327" width="3.453125" style="95" customWidth="1"/>
    <col min="4328" max="4328" width="14.453125" style="95" customWidth="1"/>
    <col min="4329" max="4329" width="3.453125" style="95" customWidth="1"/>
    <col min="4330" max="4330" width="14.453125" style="95" customWidth="1"/>
    <col min="4331" max="4331" width="3.453125" style="95" customWidth="1"/>
    <col min="4332" max="4332" width="24.54296875" style="95" bestFit="1" customWidth="1"/>
    <col min="4333" max="4333" width="2.453125" style="95" customWidth="1"/>
    <col min="4334" max="4334" width="8.54296875" style="95" customWidth="1"/>
    <col min="4335" max="4335" width="19" style="95" customWidth="1"/>
    <col min="4336" max="4336" width="11.54296875" style="95" bestFit="1" customWidth="1"/>
    <col min="4337" max="4577" width="6.453125" style="95"/>
    <col min="4578" max="4578" width="6" style="95" customWidth="1"/>
    <col min="4579" max="4579" width="2.54296875" style="95" customWidth="1"/>
    <col min="4580" max="4580" width="52.453125" style="95" customWidth="1"/>
    <col min="4581" max="4581" width="4.54296875" style="95" customWidth="1"/>
    <col min="4582" max="4582" width="14.453125" style="95" customWidth="1"/>
    <col min="4583" max="4583" width="3.453125" style="95" customWidth="1"/>
    <col min="4584" max="4584" width="14.453125" style="95" customWidth="1"/>
    <col min="4585" max="4585" width="3.453125" style="95" customWidth="1"/>
    <col min="4586" max="4586" width="14.453125" style="95" customWidth="1"/>
    <col min="4587" max="4587" width="3.453125" style="95" customWidth="1"/>
    <col min="4588" max="4588" width="24.54296875" style="95" bestFit="1" customWidth="1"/>
    <col min="4589" max="4589" width="2.453125" style="95" customWidth="1"/>
    <col min="4590" max="4590" width="8.54296875" style="95" customWidth="1"/>
    <col min="4591" max="4591" width="19" style="95" customWidth="1"/>
    <col min="4592" max="4592" width="11.54296875" style="95" bestFit="1" customWidth="1"/>
    <col min="4593" max="4833" width="6.453125" style="95"/>
    <col min="4834" max="4834" width="6" style="95" customWidth="1"/>
    <col min="4835" max="4835" width="2.54296875" style="95" customWidth="1"/>
    <col min="4836" max="4836" width="52.453125" style="95" customWidth="1"/>
    <col min="4837" max="4837" width="4.54296875" style="95" customWidth="1"/>
    <col min="4838" max="4838" width="14.453125" style="95" customWidth="1"/>
    <col min="4839" max="4839" width="3.453125" style="95" customWidth="1"/>
    <col min="4840" max="4840" width="14.453125" style="95" customWidth="1"/>
    <col min="4841" max="4841" width="3.453125" style="95" customWidth="1"/>
    <col min="4842" max="4842" width="14.453125" style="95" customWidth="1"/>
    <col min="4843" max="4843" width="3.453125" style="95" customWidth="1"/>
    <col min="4844" max="4844" width="24.54296875" style="95" bestFit="1" customWidth="1"/>
    <col min="4845" max="4845" width="2.453125" style="95" customWidth="1"/>
    <col min="4846" max="4846" width="8.54296875" style="95" customWidth="1"/>
    <col min="4847" max="4847" width="19" style="95" customWidth="1"/>
    <col min="4848" max="4848" width="11.54296875" style="95" bestFit="1" customWidth="1"/>
    <col min="4849" max="5089" width="6.453125" style="95"/>
    <col min="5090" max="5090" width="6" style="95" customWidth="1"/>
    <col min="5091" max="5091" width="2.54296875" style="95" customWidth="1"/>
    <col min="5092" max="5092" width="52.453125" style="95" customWidth="1"/>
    <col min="5093" max="5093" width="4.54296875" style="95" customWidth="1"/>
    <col min="5094" max="5094" width="14.453125" style="95" customWidth="1"/>
    <col min="5095" max="5095" width="3.453125" style="95" customWidth="1"/>
    <col min="5096" max="5096" width="14.453125" style="95" customWidth="1"/>
    <col min="5097" max="5097" width="3.453125" style="95" customWidth="1"/>
    <col min="5098" max="5098" width="14.453125" style="95" customWidth="1"/>
    <col min="5099" max="5099" width="3.453125" style="95" customWidth="1"/>
    <col min="5100" max="5100" width="24.54296875" style="95" bestFit="1" customWidth="1"/>
    <col min="5101" max="5101" width="2.453125" style="95" customWidth="1"/>
    <col min="5102" max="5102" width="8.54296875" style="95" customWidth="1"/>
    <col min="5103" max="5103" width="19" style="95" customWidth="1"/>
    <col min="5104" max="5104" width="11.54296875" style="95" bestFit="1" customWidth="1"/>
    <col min="5105" max="5345" width="6.453125" style="95"/>
    <col min="5346" max="5346" width="6" style="95" customWidth="1"/>
    <col min="5347" max="5347" width="2.54296875" style="95" customWidth="1"/>
    <col min="5348" max="5348" width="52.453125" style="95" customWidth="1"/>
    <col min="5349" max="5349" width="4.54296875" style="95" customWidth="1"/>
    <col min="5350" max="5350" width="14.453125" style="95" customWidth="1"/>
    <col min="5351" max="5351" width="3.453125" style="95" customWidth="1"/>
    <col min="5352" max="5352" width="14.453125" style="95" customWidth="1"/>
    <col min="5353" max="5353" width="3.453125" style="95" customWidth="1"/>
    <col min="5354" max="5354" width="14.453125" style="95" customWidth="1"/>
    <col min="5355" max="5355" width="3.453125" style="95" customWidth="1"/>
    <col min="5356" max="5356" width="24.54296875" style="95" bestFit="1" customWidth="1"/>
    <col min="5357" max="5357" width="2.453125" style="95" customWidth="1"/>
    <col min="5358" max="5358" width="8.54296875" style="95" customWidth="1"/>
    <col min="5359" max="5359" width="19" style="95" customWidth="1"/>
    <col min="5360" max="5360" width="11.54296875" style="95" bestFit="1" customWidth="1"/>
    <col min="5361" max="5601" width="6.453125" style="95"/>
    <col min="5602" max="5602" width="6" style="95" customWidth="1"/>
    <col min="5603" max="5603" width="2.54296875" style="95" customWidth="1"/>
    <col min="5604" max="5604" width="52.453125" style="95" customWidth="1"/>
    <col min="5605" max="5605" width="4.54296875" style="95" customWidth="1"/>
    <col min="5606" max="5606" width="14.453125" style="95" customWidth="1"/>
    <col min="5607" max="5607" width="3.453125" style="95" customWidth="1"/>
    <col min="5608" max="5608" width="14.453125" style="95" customWidth="1"/>
    <col min="5609" max="5609" width="3.453125" style="95" customWidth="1"/>
    <col min="5610" max="5610" width="14.453125" style="95" customWidth="1"/>
    <col min="5611" max="5611" width="3.453125" style="95" customWidth="1"/>
    <col min="5612" max="5612" width="24.54296875" style="95" bestFit="1" customWidth="1"/>
    <col min="5613" max="5613" width="2.453125" style="95" customWidth="1"/>
    <col min="5614" max="5614" width="8.54296875" style="95" customWidth="1"/>
    <col min="5615" max="5615" width="19" style="95" customWidth="1"/>
    <col min="5616" max="5616" width="11.54296875" style="95" bestFit="1" customWidth="1"/>
    <col min="5617" max="5857" width="6.453125" style="95"/>
    <col min="5858" max="5858" width="6" style="95" customWidth="1"/>
    <col min="5859" max="5859" width="2.54296875" style="95" customWidth="1"/>
    <col min="5860" max="5860" width="52.453125" style="95" customWidth="1"/>
    <col min="5861" max="5861" width="4.54296875" style="95" customWidth="1"/>
    <col min="5862" max="5862" width="14.453125" style="95" customWidth="1"/>
    <col min="5863" max="5863" width="3.453125" style="95" customWidth="1"/>
    <col min="5864" max="5864" width="14.453125" style="95" customWidth="1"/>
    <col min="5865" max="5865" width="3.453125" style="95" customWidth="1"/>
    <col min="5866" max="5866" width="14.453125" style="95" customWidth="1"/>
    <col min="5867" max="5867" width="3.453125" style="95" customWidth="1"/>
    <col min="5868" max="5868" width="24.54296875" style="95" bestFit="1" customWidth="1"/>
    <col min="5869" max="5869" width="2.453125" style="95" customWidth="1"/>
    <col min="5870" max="5870" width="8.54296875" style="95" customWidth="1"/>
    <col min="5871" max="5871" width="19" style="95" customWidth="1"/>
    <col min="5872" max="5872" width="11.54296875" style="95" bestFit="1" customWidth="1"/>
    <col min="5873" max="6113" width="6.453125" style="95"/>
    <col min="6114" max="6114" width="6" style="95" customWidth="1"/>
    <col min="6115" max="6115" width="2.54296875" style="95" customWidth="1"/>
    <col min="6116" max="6116" width="52.453125" style="95" customWidth="1"/>
    <col min="6117" max="6117" width="4.54296875" style="95" customWidth="1"/>
    <col min="6118" max="6118" width="14.453125" style="95" customWidth="1"/>
    <col min="6119" max="6119" width="3.453125" style="95" customWidth="1"/>
    <col min="6120" max="6120" width="14.453125" style="95" customWidth="1"/>
    <col min="6121" max="6121" width="3.453125" style="95" customWidth="1"/>
    <col min="6122" max="6122" width="14.453125" style="95" customWidth="1"/>
    <col min="6123" max="6123" width="3.453125" style="95" customWidth="1"/>
    <col min="6124" max="6124" width="24.54296875" style="95" bestFit="1" customWidth="1"/>
    <col min="6125" max="6125" width="2.453125" style="95" customWidth="1"/>
    <col min="6126" max="6126" width="8.54296875" style="95" customWidth="1"/>
    <col min="6127" max="6127" width="19" style="95" customWidth="1"/>
    <col min="6128" max="6128" width="11.54296875" style="95" bestFit="1" customWidth="1"/>
    <col min="6129" max="6369" width="6.453125" style="95"/>
    <col min="6370" max="6370" width="6" style="95" customWidth="1"/>
    <col min="6371" max="6371" width="2.54296875" style="95" customWidth="1"/>
    <col min="6372" max="6372" width="52.453125" style="95" customWidth="1"/>
    <col min="6373" max="6373" width="4.54296875" style="95" customWidth="1"/>
    <col min="6374" max="6374" width="14.453125" style="95" customWidth="1"/>
    <col min="6375" max="6375" width="3.453125" style="95" customWidth="1"/>
    <col min="6376" max="6376" width="14.453125" style="95" customWidth="1"/>
    <col min="6377" max="6377" width="3.453125" style="95" customWidth="1"/>
    <col min="6378" max="6378" width="14.453125" style="95" customWidth="1"/>
    <col min="6379" max="6379" width="3.453125" style="95" customWidth="1"/>
    <col min="6380" max="6380" width="24.54296875" style="95" bestFit="1" customWidth="1"/>
    <col min="6381" max="6381" width="2.453125" style="95" customWidth="1"/>
    <col min="6382" max="6382" width="8.54296875" style="95" customWidth="1"/>
    <col min="6383" max="6383" width="19" style="95" customWidth="1"/>
    <col min="6384" max="6384" width="11.54296875" style="95" bestFit="1" customWidth="1"/>
    <col min="6385" max="6625" width="6.453125" style="95"/>
    <col min="6626" max="6626" width="6" style="95" customWidth="1"/>
    <col min="6627" max="6627" width="2.54296875" style="95" customWidth="1"/>
    <col min="6628" max="6628" width="52.453125" style="95" customWidth="1"/>
    <col min="6629" max="6629" width="4.54296875" style="95" customWidth="1"/>
    <col min="6630" max="6630" width="14.453125" style="95" customWidth="1"/>
    <col min="6631" max="6631" width="3.453125" style="95" customWidth="1"/>
    <col min="6632" max="6632" width="14.453125" style="95" customWidth="1"/>
    <col min="6633" max="6633" width="3.453125" style="95" customWidth="1"/>
    <col min="6634" max="6634" width="14.453125" style="95" customWidth="1"/>
    <col min="6635" max="6635" width="3.453125" style="95" customWidth="1"/>
    <col min="6636" max="6636" width="24.54296875" style="95" bestFit="1" customWidth="1"/>
    <col min="6637" max="6637" width="2.453125" style="95" customWidth="1"/>
    <col min="6638" max="6638" width="8.54296875" style="95" customWidth="1"/>
    <col min="6639" max="6639" width="19" style="95" customWidth="1"/>
    <col min="6640" max="6640" width="11.54296875" style="95" bestFit="1" customWidth="1"/>
    <col min="6641" max="6881" width="6.453125" style="95"/>
    <col min="6882" max="6882" width="6" style="95" customWidth="1"/>
    <col min="6883" max="6883" width="2.54296875" style="95" customWidth="1"/>
    <col min="6884" max="6884" width="52.453125" style="95" customWidth="1"/>
    <col min="6885" max="6885" width="4.54296875" style="95" customWidth="1"/>
    <col min="6886" max="6886" width="14.453125" style="95" customWidth="1"/>
    <col min="6887" max="6887" width="3.453125" style="95" customWidth="1"/>
    <col min="6888" max="6888" width="14.453125" style="95" customWidth="1"/>
    <col min="6889" max="6889" width="3.453125" style="95" customWidth="1"/>
    <col min="6890" max="6890" width="14.453125" style="95" customWidth="1"/>
    <col min="6891" max="6891" width="3.453125" style="95" customWidth="1"/>
    <col min="6892" max="6892" width="24.54296875" style="95" bestFit="1" customWidth="1"/>
    <col min="6893" max="6893" width="2.453125" style="95" customWidth="1"/>
    <col min="6894" max="6894" width="8.54296875" style="95" customWidth="1"/>
    <col min="6895" max="6895" width="19" style="95" customWidth="1"/>
    <col min="6896" max="6896" width="11.54296875" style="95" bestFit="1" customWidth="1"/>
    <col min="6897" max="7137" width="6.453125" style="95"/>
    <col min="7138" max="7138" width="6" style="95" customWidth="1"/>
    <col min="7139" max="7139" width="2.54296875" style="95" customWidth="1"/>
    <col min="7140" max="7140" width="52.453125" style="95" customWidth="1"/>
    <col min="7141" max="7141" width="4.54296875" style="95" customWidth="1"/>
    <col min="7142" max="7142" width="14.453125" style="95" customWidth="1"/>
    <col min="7143" max="7143" width="3.453125" style="95" customWidth="1"/>
    <col min="7144" max="7144" width="14.453125" style="95" customWidth="1"/>
    <col min="7145" max="7145" width="3.453125" style="95" customWidth="1"/>
    <col min="7146" max="7146" width="14.453125" style="95" customWidth="1"/>
    <col min="7147" max="7147" width="3.453125" style="95" customWidth="1"/>
    <col min="7148" max="7148" width="24.54296875" style="95" bestFit="1" customWidth="1"/>
    <col min="7149" max="7149" width="2.453125" style="95" customWidth="1"/>
    <col min="7150" max="7150" width="8.54296875" style="95" customWidth="1"/>
    <col min="7151" max="7151" width="19" style="95" customWidth="1"/>
    <col min="7152" max="7152" width="11.54296875" style="95" bestFit="1" customWidth="1"/>
    <col min="7153" max="7393" width="6.453125" style="95"/>
    <col min="7394" max="7394" width="6" style="95" customWidth="1"/>
    <col min="7395" max="7395" width="2.54296875" style="95" customWidth="1"/>
    <col min="7396" max="7396" width="52.453125" style="95" customWidth="1"/>
    <col min="7397" max="7397" width="4.54296875" style="95" customWidth="1"/>
    <col min="7398" max="7398" width="14.453125" style="95" customWidth="1"/>
    <col min="7399" max="7399" width="3.453125" style="95" customWidth="1"/>
    <col min="7400" max="7400" width="14.453125" style="95" customWidth="1"/>
    <col min="7401" max="7401" width="3.453125" style="95" customWidth="1"/>
    <col min="7402" max="7402" width="14.453125" style="95" customWidth="1"/>
    <col min="7403" max="7403" width="3.453125" style="95" customWidth="1"/>
    <col min="7404" max="7404" width="24.54296875" style="95" bestFit="1" customWidth="1"/>
    <col min="7405" max="7405" width="2.453125" style="95" customWidth="1"/>
    <col min="7406" max="7406" width="8.54296875" style="95" customWidth="1"/>
    <col min="7407" max="7407" width="19" style="95" customWidth="1"/>
    <col min="7408" max="7408" width="11.54296875" style="95" bestFit="1" customWidth="1"/>
    <col min="7409" max="7649" width="6.453125" style="95"/>
    <col min="7650" max="7650" width="6" style="95" customWidth="1"/>
    <col min="7651" max="7651" width="2.54296875" style="95" customWidth="1"/>
    <col min="7652" max="7652" width="52.453125" style="95" customWidth="1"/>
    <col min="7653" max="7653" width="4.54296875" style="95" customWidth="1"/>
    <col min="7654" max="7654" width="14.453125" style="95" customWidth="1"/>
    <col min="7655" max="7655" width="3.453125" style="95" customWidth="1"/>
    <col min="7656" max="7656" width="14.453125" style="95" customWidth="1"/>
    <col min="7657" max="7657" width="3.453125" style="95" customWidth="1"/>
    <col min="7658" max="7658" width="14.453125" style="95" customWidth="1"/>
    <col min="7659" max="7659" width="3.453125" style="95" customWidth="1"/>
    <col min="7660" max="7660" width="24.54296875" style="95" bestFit="1" customWidth="1"/>
    <col min="7661" max="7661" width="2.453125" style="95" customWidth="1"/>
    <col min="7662" max="7662" width="8.54296875" style="95" customWidth="1"/>
    <col min="7663" max="7663" width="19" style="95" customWidth="1"/>
    <col min="7664" max="7664" width="11.54296875" style="95" bestFit="1" customWidth="1"/>
    <col min="7665" max="7905" width="6.453125" style="95"/>
    <col min="7906" max="7906" width="6" style="95" customWidth="1"/>
    <col min="7907" max="7907" width="2.54296875" style="95" customWidth="1"/>
    <col min="7908" max="7908" width="52.453125" style="95" customWidth="1"/>
    <col min="7909" max="7909" width="4.54296875" style="95" customWidth="1"/>
    <col min="7910" max="7910" width="14.453125" style="95" customWidth="1"/>
    <col min="7911" max="7911" width="3.453125" style="95" customWidth="1"/>
    <col min="7912" max="7912" width="14.453125" style="95" customWidth="1"/>
    <col min="7913" max="7913" width="3.453125" style="95" customWidth="1"/>
    <col min="7914" max="7914" width="14.453125" style="95" customWidth="1"/>
    <col min="7915" max="7915" width="3.453125" style="95" customWidth="1"/>
    <col min="7916" max="7916" width="24.54296875" style="95" bestFit="1" customWidth="1"/>
    <col min="7917" max="7917" width="2.453125" style="95" customWidth="1"/>
    <col min="7918" max="7918" width="8.54296875" style="95" customWidth="1"/>
    <col min="7919" max="7919" width="19" style="95" customWidth="1"/>
    <col min="7920" max="7920" width="11.54296875" style="95" bestFit="1" customWidth="1"/>
    <col min="7921" max="8161" width="6.453125" style="95"/>
    <col min="8162" max="8162" width="6" style="95" customWidth="1"/>
    <col min="8163" max="8163" width="2.54296875" style="95" customWidth="1"/>
    <col min="8164" max="8164" width="52.453125" style="95" customWidth="1"/>
    <col min="8165" max="8165" width="4.54296875" style="95" customWidth="1"/>
    <col min="8166" max="8166" width="14.453125" style="95" customWidth="1"/>
    <col min="8167" max="8167" width="3.453125" style="95" customWidth="1"/>
    <col min="8168" max="8168" width="14.453125" style="95" customWidth="1"/>
    <col min="8169" max="8169" width="3.453125" style="95" customWidth="1"/>
    <col min="8170" max="8170" width="14.453125" style="95" customWidth="1"/>
    <col min="8171" max="8171" width="3.453125" style="95" customWidth="1"/>
    <col min="8172" max="8172" width="24.54296875" style="95" bestFit="1" customWidth="1"/>
    <col min="8173" max="8173" width="2.453125" style="95" customWidth="1"/>
    <col min="8174" max="8174" width="8.54296875" style="95" customWidth="1"/>
    <col min="8175" max="8175" width="19" style="95" customWidth="1"/>
    <col min="8176" max="8176" width="11.54296875" style="95" bestFit="1" customWidth="1"/>
    <col min="8177" max="8417" width="6.453125" style="95"/>
    <col min="8418" max="8418" width="6" style="95" customWidth="1"/>
    <col min="8419" max="8419" width="2.54296875" style="95" customWidth="1"/>
    <col min="8420" max="8420" width="52.453125" style="95" customWidth="1"/>
    <col min="8421" max="8421" width="4.54296875" style="95" customWidth="1"/>
    <col min="8422" max="8422" width="14.453125" style="95" customWidth="1"/>
    <col min="8423" max="8423" width="3.453125" style="95" customWidth="1"/>
    <col min="8424" max="8424" width="14.453125" style="95" customWidth="1"/>
    <col min="8425" max="8425" width="3.453125" style="95" customWidth="1"/>
    <col min="8426" max="8426" width="14.453125" style="95" customWidth="1"/>
    <col min="8427" max="8427" width="3.453125" style="95" customWidth="1"/>
    <col min="8428" max="8428" width="24.54296875" style="95" bestFit="1" customWidth="1"/>
    <col min="8429" max="8429" width="2.453125" style="95" customWidth="1"/>
    <col min="8430" max="8430" width="8.54296875" style="95" customWidth="1"/>
    <col min="8431" max="8431" width="19" style="95" customWidth="1"/>
    <col min="8432" max="8432" width="11.54296875" style="95" bestFit="1" customWidth="1"/>
    <col min="8433" max="8673" width="6.453125" style="95"/>
    <col min="8674" max="8674" width="6" style="95" customWidth="1"/>
    <col min="8675" max="8675" width="2.54296875" style="95" customWidth="1"/>
    <col min="8676" max="8676" width="52.453125" style="95" customWidth="1"/>
    <col min="8677" max="8677" width="4.54296875" style="95" customWidth="1"/>
    <col min="8678" max="8678" width="14.453125" style="95" customWidth="1"/>
    <col min="8679" max="8679" width="3.453125" style="95" customWidth="1"/>
    <col min="8680" max="8680" width="14.453125" style="95" customWidth="1"/>
    <col min="8681" max="8681" width="3.453125" style="95" customWidth="1"/>
    <col min="8682" max="8682" width="14.453125" style="95" customWidth="1"/>
    <col min="8683" max="8683" width="3.453125" style="95" customWidth="1"/>
    <col min="8684" max="8684" width="24.54296875" style="95" bestFit="1" customWidth="1"/>
    <col min="8685" max="8685" width="2.453125" style="95" customWidth="1"/>
    <col min="8686" max="8686" width="8.54296875" style="95" customWidth="1"/>
    <col min="8687" max="8687" width="19" style="95" customWidth="1"/>
    <col min="8688" max="8688" width="11.54296875" style="95" bestFit="1" customWidth="1"/>
    <col min="8689" max="8929" width="6.453125" style="95"/>
    <col min="8930" max="8930" width="6" style="95" customWidth="1"/>
    <col min="8931" max="8931" width="2.54296875" style="95" customWidth="1"/>
    <col min="8932" max="8932" width="52.453125" style="95" customWidth="1"/>
    <col min="8933" max="8933" width="4.54296875" style="95" customWidth="1"/>
    <col min="8934" max="8934" width="14.453125" style="95" customWidth="1"/>
    <col min="8935" max="8935" width="3.453125" style="95" customWidth="1"/>
    <col min="8936" max="8936" width="14.453125" style="95" customWidth="1"/>
    <col min="8937" max="8937" width="3.453125" style="95" customWidth="1"/>
    <col min="8938" max="8938" width="14.453125" style="95" customWidth="1"/>
    <col min="8939" max="8939" width="3.453125" style="95" customWidth="1"/>
    <col min="8940" max="8940" width="24.54296875" style="95" bestFit="1" customWidth="1"/>
    <col min="8941" max="8941" width="2.453125" style="95" customWidth="1"/>
    <col min="8942" max="8942" width="8.54296875" style="95" customWidth="1"/>
    <col min="8943" max="8943" width="19" style="95" customWidth="1"/>
    <col min="8944" max="8944" width="11.54296875" style="95" bestFit="1" customWidth="1"/>
    <col min="8945" max="9185" width="6.453125" style="95"/>
    <col min="9186" max="9186" width="6" style="95" customWidth="1"/>
    <col min="9187" max="9187" width="2.54296875" style="95" customWidth="1"/>
    <col min="9188" max="9188" width="52.453125" style="95" customWidth="1"/>
    <col min="9189" max="9189" width="4.54296875" style="95" customWidth="1"/>
    <col min="9190" max="9190" width="14.453125" style="95" customWidth="1"/>
    <col min="9191" max="9191" width="3.453125" style="95" customWidth="1"/>
    <col min="9192" max="9192" width="14.453125" style="95" customWidth="1"/>
    <col min="9193" max="9193" width="3.453125" style="95" customWidth="1"/>
    <col min="9194" max="9194" width="14.453125" style="95" customWidth="1"/>
    <col min="9195" max="9195" width="3.453125" style="95" customWidth="1"/>
    <col min="9196" max="9196" width="24.54296875" style="95" bestFit="1" customWidth="1"/>
    <col min="9197" max="9197" width="2.453125" style="95" customWidth="1"/>
    <col min="9198" max="9198" width="8.54296875" style="95" customWidth="1"/>
    <col min="9199" max="9199" width="19" style="95" customWidth="1"/>
    <col min="9200" max="9200" width="11.54296875" style="95" bestFit="1" customWidth="1"/>
    <col min="9201" max="9441" width="6.453125" style="95"/>
    <col min="9442" max="9442" width="6" style="95" customWidth="1"/>
    <col min="9443" max="9443" width="2.54296875" style="95" customWidth="1"/>
    <col min="9444" max="9444" width="52.453125" style="95" customWidth="1"/>
    <col min="9445" max="9445" width="4.54296875" style="95" customWidth="1"/>
    <col min="9446" max="9446" width="14.453125" style="95" customWidth="1"/>
    <col min="9447" max="9447" width="3.453125" style="95" customWidth="1"/>
    <col min="9448" max="9448" width="14.453125" style="95" customWidth="1"/>
    <col min="9449" max="9449" width="3.453125" style="95" customWidth="1"/>
    <col min="9450" max="9450" width="14.453125" style="95" customWidth="1"/>
    <col min="9451" max="9451" width="3.453125" style="95" customWidth="1"/>
    <col min="9452" max="9452" width="24.54296875" style="95" bestFit="1" customWidth="1"/>
    <col min="9453" max="9453" width="2.453125" style="95" customWidth="1"/>
    <col min="9454" max="9454" width="8.54296875" style="95" customWidth="1"/>
    <col min="9455" max="9455" width="19" style="95" customWidth="1"/>
    <col min="9456" max="9456" width="11.54296875" style="95" bestFit="1" customWidth="1"/>
    <col min="9457" max="9697" width="6.453125" style="95"/>
    <col min="9698" max="9698" width="6" style="95" customWidth="1"/>
    <col min="9699" max="9699" width="2.54296875" style="95" customWidth="1"/>
    <col min="9700" max="9700" width="52.453125" style="95" customWidth="1"/>
    <col min="9701" max="9701" width="4.54296875" style="95" customWidth="1"/>
    <col min="9702" max="9702" width="14.453125" style="95" customWidth="1"/>
    <col min="9703" max="9703" width="3.453125" style="95" customWidth="1"/>
    <col min="9704" max="9704" width="14.453125" style="95" customWidth="1"/>
    <col min="9705" max="9705" width="3.453125" style="95" customWidth="1"/>
    <col min="9706" max="9706" width="14.453125" style="95" customWidth="1"/>
    <col min="9707" max="9707" width="3.453125" style="95" customWidth="1"/>
    <col min="9708" max="9708" width="24.54296875" style="95" bestFit="1" customWidth="1"/>
    <col min="9709" max="9709" width="2.453125" style="95" customWidth="1"/>
    <col min="9710" max="9710" width="8.54296875" style="95" customWidth="1"/>
    <col min="9711" max="9711" width="19" style="95" customWidth="1"/>
    <col min="9712" max="9712" width="11.54296875" style="95" bestFit="1" customWidth="1"/>
    <col min="9713" max="9953" width="6.453125" style="95"/>
    <col min="9954" max="9954" width="6" style="95" customWidth="1"/>
    <col min="9955" max="9955" width="2.54296875" style="95" customWidth="1"/>
    <col min="9956" max="9956" width="52.453125" style="95" customWidth="1"/>
    <col min="9957" max="9957" width="4.54296875" style="95" customWidth="1"/>
    <col min="9958" max="9958" width="14.453125" style="95" customWidth="1"/>
    <col min="9959" max="9959" width="3.453125" style="95" customWidth="1"/>
    <col min="9960" max="9960" width="14.453125" style="95" customWidth="1"/>
    <col min="9961" max="9961" width="3.453125" style="95" customWidth="1"/>
    <col min="9962" max="9962" width="14.453125" style="95" customWidth="1"/>
    <col min="9963" max="9963" width="3.453125" style="95" customWidth="1"/>
    <col min="9964" max="9964" width="24.54296875" style="95" bestFit="1" customWidth="1"/>
    <col min="9965" max="9965" width="2.453125" style="95" customWidth="1"/>
    <col min="9966" max="9966" width="8.54296875" style="95" customWidth="1"/>
    <col min="9967" max="9967" width="19" style="95" customWidth="1"/>
    <col min="9968" max="9968" width="11.54296875" style="95" bestFit="1" customWidth="1"/>
    <col min="9969" max="10209" width="6.453125" style="95"/>
    <col min="10210" max="10210" width="6" style="95" customWidth="1"/>
    <col min="10211" max="10211" width="2.54296875" style="95" customWidth="1"/>
    <col min="10212" max="10212" width="52.453125" style="95" customWidth="1"/>
    <col min="10213" max="10213" width="4.54296875" style="95" customWidth="1"/>
    <col min="10214" max="10214" width="14.453125" style="95" customWidth="1"/>
    <col min="10215" max="10215" width="3.453125" style="95" customWidth="1"/>
    <col min="10216" max="10216" width="14.453125" style="95" customWidth="1"/>
    <col min="10217" max="10217" width="3.453125" style="95" customWidth="1"/>
    <col min="10218" max="10218" width="14.453125" style="95" customWidth="1"/>
    <col min="10219" max="10219" width="3.453125" style="95" customWidth="1"/>
    <col min="10220" max="10220" width="24.54296875" style="95" bestFit="1" customWidth="1"/>
    <col min="10221" max="10221" width="2.453125" style="95" customWidth="1"/>
    <col min="10222" max="10222" width="8.54296875" style="95" customWidth="1"/>
    <col min="10223" max="10223" width="19" style="95" customWidth="1"/>
    <col min="10224" max="10224" width="11.54296875" style="95" bestFit="1" customWidth="1"/>
    <col min="10225" max="10465" width="6.453125" style="95"/>
    <col min="10466" max="10466" width="6" style="95" customWidth="1"/>
    <col min="10467" max="10467" width="2.54296875" style="95" customWidth="1"/>
    <col min="10468" max="10468" width="52.453125" style="95" customWidth="1"/>
    <col min="10469" max="10469" width="4.54296875" style="95" customWidth="1"/>
    <col min="10470" max="10470" width="14.453125" style="95" customWidth="1"/>
    <col min="10471" max="10471" width="3.453125" style="95" customWidth="1"/>
    <col min="10472" max="10472" width="14.453125" style="95" customWidth="1"/>
    <col min="10473" max="10473" width="3.453125" style="95" customWidth="1"/>
    <col min="10474" max="10474" width="14.453125" style="95" customWidth="1"/>
    <col min="10475" max="10475" width="3.453125" style="95" customWidth="1"/>
    <col min="10476" max="10476" width="24.54296875" style="95" bestFit="1" customWidth="1"/>
    <col min="10477" max="10477" width="2.453125" style="95" customWidth="1"/>
    <col min="10478" max="10478" width="8.54296875" style="95" customWidth="1"/>
    <col min="10479" max="10479" width="19" style="95" customWidth="1"/>
    <col min="10480" max="10480" width="11.54296875" style="95" bestFit="1" customWidth="1"/>
    <col min="10481" max="10721" width="6.453125" style="95"/>
    <col min="10722" max="10722" width="6" style="95" customWidth="1"/>
    <col min="10723" max="10723" width="2.54296875" style="95" customWidth="1"/>
    <col min="10724" max="10724" width="52.453125" style="95" customWidth="1"/>
    <col min="10725" max="10725" width="4.54296875" style="95" customWidth="1"/>
    <col min="10726" max="10726" width="14.453125" style="95" customWidth="1"/>
    <col min="10727" max="10727" width="3.453125" style="95" customWidth="1"/>
    <col min="10728" max="10728" width="14.453125" style="95" customWidth="1"/>
    <col min="10729" max="10729" width="3.453125" style="95" customWidth="1"/>
    <col min="10730" max="10730" width="14.453125" style="95" customWidth="1"/>
    <col min="10731" max="10731" width="3.453125" style="95" customWidth="1"/>
    <col min="10732" max="10732" width="24.54296875" style="95" bestFit="1" customWidth="1"/>
    <col min="10733" max="10733" width="2.453125" style="95" customWidth="1"/>
    <col min="10734" max="10734" width="8.54296875" style="95" customWidth="1"/>
    <col min="10735" max="10735" width="19" style="95" customWidth="1"/>
    <col min="10736" max="10736" width="11.54296875" style="95" bestFit="1" customWidth="1"/>
    <col min="10737" max="10977" width="6.453125" style="95"/>
    <col min="10978" max="10978" width="6" style="95" customWidth="1"/>
    <col min="10979" max="10979" width="2.54296875" style="95" customWidth="1"/>
    <col min="10980" max="10980" width="52.453125" style="95" customWidth="1"/>
    <col min="10981" max="10981" width="4.54296875" style="95" customWidth="1"/>
    <col min="10982" max="10982" width="14.453125" style="95" customWidth="1"/>
    <col min="10983" max="10983" width="3.453125" style="95" customWidth="1"/>
    <col min="10984" max="10984" width="14.453125" style="95" customWidth="1"/>
    <col min="10985" max="10985" width="3.453125" style="95" customWidth="1"/>
    <col min="10986" max="10986" width="14.453125" style="95" customWidth="1"/>
    <col min="10987" max="10987" width="3.453125" style="95" customWidth="1"/>
    <col min="10988" max="10988" width="24.54296875" style="95" bestFit="1" customWidth="1"/>
    <col min="10989" max="10989" width="2.453125" style="95" customWidth="1"/>
    <col min="10990" max="10990" width="8.54296875" style="95" customWidth="1"/>
    <col min="10991" max="10991" width="19" style="95" customWidth="1"/>
    <col min="10992" max="10992" width="11.54296875" style="95" bestFit="1" customWidth="1"/>
    <col min="10993" max="11233" width="6.453125" style="95"/>
    <col min="11234" max="11234" width="6" style="95" customWidth="1"/>
    <col min="11235" max="11235" width="2.54296875" style="95" customWidth="1"/>
    <col min="11236" max="11236" width="52.453125" style="95" customWidth="1"/>
    <col min="11237" max="11237" width="4.54296875" style="95" customWidth="1"/>
    <col min="11238" max="11238" width="14.453125" style="95" customWidth="1"/>
    <col min="11239" max="11239" width="3.453125" style="95" customWidth="1"/>
    <col min="11240" max="11240" width="14.453125" style="95" customWidth="1"/>
    <col min="11241" max="11241" width="3.453125" style="95" customWidth="1"/>
    <col min="11242" max="11242" width="14.453125" style="95" customWidth="1"/>
    <col min="11243" max="11243" width="3.453125" style="95" customWidth="1"/>
    <col min="11244" max="11244" width="24.54296875" style="95" bestFit="1" customWidth="1"/>
    <col min="11245" max="11245" width="2.453125" style="95" customWidth="1"/>
    <col min="11246" max="11246" width="8.54296875" style="95" customWidth="1"/>
    <col min="11247" max="11247" width="19" style="95" customWidth="1"/>
    <col min="11248" max="11248" width="11.54296875" style="95" bestFit="1" customWidth="1"/>
    <col min="11249" max="11489" width="6.453125" style="95"/>
    <col min="11490" max="11490" width="6" style="95" customWidth="1"/>
    <col min="11491" max="11491" width="2.54296875" style="95" customWidth="1"/>
    <col min="11492" max="11492" width="52.453125" style="95" customWidth="1"/>
    <col min="11493" max="11493" width="4.54296875" style="95" customWidth="1"/>
    <col min="11494" max="11494" width="14.453125" style="95" customWidth="1"/>
    <col min="11495" max="11495" width="3.453125" style="95" customWidth="1"/>
    <col min="11496" max="11496" width="14.453125" style="95" customWidth="1"/>
    <col min="11497" max="11497" width="3.453125" style="95" customWidth="1"/>
    <col min="11498" max="11498" width="14.453125" style="95" customWidth="1"/>
    <col min="11499" max="11499" width="3.453125" style="95" customWidth="1"/>
    <col min="11500" max="11500" width="24.54296875" style="95" bestFit="1" customWidth="1"/>
    <col min="11501" max="11501" width="2.453125" style="95" customWidth="1"/>
    <col min="11502" max="11502" width="8.54296875" style="95" customWidth="1"/>
    <col min="11503" max="11503" width="19" style="95" customWidth="1"/>
    <col min="11504" max="11504" width="11.54296875" style="95" bestFit="1" customWidth="1"/>
    <col min="11505" max="11745" width="6.453125" style="95"/>
    <col min="11746" max="11746" width="6" style="95" customWidth="1"/>
    <col min="11747" max="11747" width="2.54296875" style="95" customWidth="1"/>
    <col min="11748" max="11748" width="52.453125" style="95" customWidth="1"/>
    <col min="11749" max="11749" width="4.54296875" style="95" customWidth="1"/>
    <col min="11750" max="11750" width="14.453125" style="95" customWidth="1"/>
    <col min="11751" max="11751" width="3.453125" style="95" customWidth="1"/>
    <col min="11752" max="11752" width="14.453125" style="95" customWidth="1"/>
    <col min="11753" max="11753" width="3.453125" style="95" customWidth="1"/>
    <col min="11754" max="11754" width="14.453125" style="95" customWidth="1"/>
    <col min="11755" max="11755" width="3.453125" style="95" customWidth="1"/>
    <col min="11756" max="11756" width="24.54296875" style="95" bestFit="1" customWidth="1"/>
    <col min="11757" max="11757" width="2.453125" style="95" customWidth="1"/>
    <col min="11758" max="11758" width="8.54296875" style="95" customWidth="1"/>
    <col min="11759" max="11759" width="19" style="95" customWidth="1"/>
    <col min="11760" max="11760" width="11.54296875" style="95" bestFit="1" customWidth="1"/>
    <col min="11761" max="12001" width="6.453125" style="95"/>
    <col min="12002" max="12002" width="6" style="95" customWidth="1"/>
    <col min="12003" max="12003" width="2.54296875" style="95" customWidth="1"/>
    <col min="12004" max="12004" width="52.453125" style="95" customWidth="1"/>
    <col min="12005" max="12005" width="4.54296875" style="95" customWidth="1"/>
    <col min="12006" max="12006" width="14.453125" style="95" customWidth="1"/>
    <col min="12007" max="12007" width="3.453125" style="95" customWidth="1"/>
    <col min="12008" max="12008" width="14.453125" style="95" customWidth="1"/>
    <col min="12009" max="12009" width="3.453125" style="95" customWidth="1"/>
    <col min="12010" max="12010" width="14.453125" style="95" customWidth="1"/>
    <col min="12011" max="12011" width="3.453125" style="95" customWidth="1"/>
    <col min="12012" max="12012" width="24.54296875" style="95" bestFit="1" customWidth="1"/>
    <col min="12013" max="12013" width="2.453125" style="95" customWidth="1"/>
    <col min="12014" max="12014" width="8.54296875" style="95" customWidth="1"/>
    <col min="12015" max="12015" width="19" style="95" customWidth="1"/>
    <col min="12016" max="12016" width="11.54296875" style="95" bestFit="1" customWidth="1"/>
    <col min="12017" max="12257" width="6.453125" style="95"/>
    <col min="12258" max="12258" width="6" style="95" customWidth="1"/>
    <col min="12259" max="12259" width="2.54296875" style="95" customWidth="1"/>
    <col min="12260" max="12260" width="52.453125" style="95" customWidth="1"/>
    <col min="12261" max="12261" width="4.54296875" style="95" customWidth="1"/>
    <col min="12262" max="12262" width="14.453125" style="95" customWidth="1"/>
    <col min="12263" max="12263" width="3.453125" style="95" customWidth="1"/>
    <col min="12264" max="12264" width="14.453125" style="95" customWidth="1"/>
    <col min="12265" max="12265" width="3.453125" style="95" customWidth="1"/>
    <col min="12266" max="12266" width="14.453125" style="95" customWidth="1"/>
    <col min="12267" max="12267" width="3.453125" style="95" customWidth="1"/>
    <col min="12268" max="12268" width="24.54296875" style="95" bestFit="1" customWidth="1"/>
    <col min="12269" max="12269" width="2.453125" style="95" customWidth="1"/>
    <col min="12270" max="12270" width="8.54296875" style="95" customWidth="1"/>
    <col min="12271" max="12271" width="19" style="95" customWidth="1"/>
    <col min="12272" max="12272" width="11.54296875" style="95" bestFit="1" customWidth="1"/>
    <col min="12273" max="12513" width="6.453125" style="95"/>
    <col min="12514" max="12514" width="6" style="95" customWidth="1"/>
    <col min="12515" max="12515" width="2.54296875" style="95" customWidth="1"/>
    <col min="12516" max="12516" width="52.453125" style="95" customWidth="1"/>
    <col min="12517" max="12517" width="4.54296875" style="95" customWidth="1"/>
    <col min="12518" max="12518" width="14.453125" style="95" customWidth="1"/>
    <col min="12519" max="12519" width="3.453125" style="95" customWidth="1"/>
    <col min="12520" max="12520" width="14.453125" style="95" customWidth="1"/>
    <col min="12521" max="12521" width="3.453125" style="95" customWidth="1"/>
    <col min="12522" max="12522" width="14.453125" style="95" customWidth="1"/>
    <col min="12523" max="12523" width="3.453125" style="95" customWidth="1"/>
    <col min="12524" max="12524" width="24.54296875" style="95" bestFit="1" customWidth="1"/>
    <col min="12525" max="12525" width="2.453125" style="95" customWidth="1"/>
    <col min="12526" max="12526" width="8.54296875" style="95" customWidth="1"/>
    <col min="12527" max="12527" width="19" style="95" customWidth="1"/>
    <col min="12528" max="12528" width="11.54296875" style="95" bestFit="1" customWidth="1"/>
    <col min="12529" max="12769" width="6.453125" style="95"/>
    <col min="12770" max="12770" width="6" style="95" customWidth="1"/>
    <col min="12771" max="12771" width="2.54296875" style="95" customWidth="1"/>
    <col min="12772" max="12772" width="52.453125" style="95" customWidth="1"/>
    <col min="12773" max="12773" width="4.54296875" style="95" customWidth="1"/>
    <col min="12774" max="12774" width="14.453125" style="95" customWidth="1"/>
    <col min="12775" max="12775" width="3.453125" style="95" customWidth="1"/>
    <col min="12776" max="12776" width="14.453125" style="95" customWidth="1"/>
    <col min="12777" max="12777" width="3.453125" style="95" customWidth="1"/>
    <col min="12778" max="12778" width="14.453125" style="95" customWidth="1"/>
    <col min="12779" max="12779" width="3.453125" style="95" customWidth="1"/>
    <col min="12780" max="12780" width="24.54296875" style="95" bestFit="1" customWidth="1"/>
    <col min="12781" max="12781" width="2.453125" style="95" customWidth="1"/>
    <col min="12782" max="12782" width="8.54296875" style="95" customWidth="1"/>
    <col min="12783" max="12783" width="19" style="95" customWidth="1"/>
    <col min="12784" max="12784" width="11.54296875" style="95" bestFit="1" customWidth="1"/>
    <col min="12785" max="13025" width="6.453125" style="95"/>
    <col min="13026" max="13026" width="6" style="95" customWidth="1"/>
    <col min="13027" max="13027" width="2.54296875" style="95" customWidth="1"/>
    <col min="13028" max="13028" width="52.453125" style="95" customWidth="1"/>
    <col min="13029" max="13029" width="4.54296875" style="95" customWidth="1"/>
    <col min="13030" max="13030" width="14.453125" style="95" customWidth="1"/>
    <col min="13031" max="13031" width="3.453125" style="95" customWidth="1"/>
    <col min="13032" max="13032" width="14.453125" style="95" customWidth="1"/>
    <col min="13033" max="13033" width="3.453125" style="95" customWidth="1"/>
    <col min="13034" max="13034" width="14.453125" style="95" customWidth="1"/>
    <col min="13035" max="13035" width="3.453125" style="95" customWidth="1"/>
    <col min="13036" max="13036" width="24.54296875" style="95" bestFit="1" customWidth="1"/>
    <col min="13037" max="13037" width="2.453125" style="95" customWidth="1"/>
    <col min="13038" max="13038" width="8.54296875" style="95" customWidth="1"/>
    <col min="13039" max="13039" width="19" style="95" customWidth="1"/>
    <col min="13040" max="13040" width="11.54296875" style="95" bestFit="1" customWidth="1"/>
    <col min="13041" max="13281" width="6.453125" style="95"/>
    <col min="13282" max="13282" width="6" style="95" customWidth="1"/>
    <col min="13283" max="13283" width="2.54296875" style="95" customWidth="1"/>
    <col min="13284" max="13284" width="52.453125" style="95" customWidth="1"/>
    <col min="13285" max="13285" width="4.54296875" style="95" customWidth="1"/>
    <col min="13286" max="13286" width="14.453125" style="95" customWidth="1"/>
    <col min="13287" max="13287" width="3.453125" style="95" customWidth="1"/>
    <col min="13288" max="13288" width="14.453125" style="95" customWidth="1"/>
    <col min="13289" max="13289" width="3.453125" style="95" customWidth="1"/>
    <col min="13290" max="13290" width="14.453125" style="95" customWidth="1"/>
    <col min="13291" max="13291" width="3.453125" style="95" customWidth="1"/>
    <col min="13292" max="13292" width="24.54296875" style="95" bestFit="1" customWidth="1"/>
    <col min="13293" max="13293" width="2.453125" style="95" customWidth="1"/>
    <col min="13294" max="13294" width="8.54296875" style="95" customWidth="1"/>
    <col min="13295" max="13295" width="19" style="95" customWidth="1"/>
    <col min="13296" max="13296" width="11.54296875" style="95" bestFit="1" customWidth="1"/>
    <col min="13297" max="13537" width="6.453125" style="95"/>
    <col min="13538" max="13538" width="6" style="95" customWidth="1"/>
    <col min="13539" max="13539" width="2.54296875" style="95" customWidth="1"/>
    <col min="13540" max="13540" width="52.453125" style="95" customWidth="1"/>
    <col min="13541" max="13541" width="4.54296875" style="95" customWidth="1"/>
    <col min="13542" max="13542" width="14.453125" style="95" customWidth="1"/>
    <col min="13543" max="13543" width="3.453125" style="95" customWidth="1"/>
    <col min="13544" max="13544" width="14.453125" style="95" customWidth="1"/>
    <col min="13545" max="13545" width="3.453125" style="95" customWidth="1"/>
    <col min="13546" max="13546" width="14.453125" style="95" customWidth="1"/>
    <col min="13547" max="13547" width="3.453125" style="95" customWidth="1"/>
    <col min="13548" max="13548" width="24.54296875" style="95" bestFit="1" customWidth="1"/>
    <col min="13549" max="13549" width="2.453125" style="95" customWidth="1"/>
    <col min="13550" max="13550" width="8.54296875" style="95" customWidth="1"/>
    <col min="13551" max="13551" width="19" style="95" customWidth="1"/>
    <col min="13552" max="13552" width="11.54296875" style="95" bestFit="1" customWidth="1"/>
    <col min="13553" max="13793" width="6.453125" style="95"/>
    <col min="13794" max="13794" width="6" style="95" customWidth="1"/>
    <col min="13795" max="13795" width="2.54296875" style="95" customWidth="1"/>
    <col min="13796" max="13796" width="52.453125" style="95" customWidth="1"/>
    <col min="13797" max="13797" width="4.54296875" style="95" customWidth="1"/>
    <col min="13798" max="13798" width="14.453125" style="95" customWidth="1"/>
    <col min="13799" max="13799" width="3.453125" style="95" customWidth="1"/>
    <col min="13800" max="13800" width="14.453125" style="95" customWidth="1"/>
    <col min="13801" max="13801" width="3.453125" style="95" customWidth="1"/>
    <col min="13802" max="13802" width="14.453125" style="95" customWidth="1"/>
    <col min="13803" max="13803" width="3.453125" style="95" customWidth="1"/>
    <col min="13804" max="13804" width="24.54296875" style="95" bestFit="1" customWidth="1"/>
    <col min="13805" max="13805" width="2.453125" style="95" customWidth="1"/>
    <col min="13806" max="13806" width="8.54296875" style="95" customWidth="1"/>
    <col min="13807" max="13807" width="19" style="95" customWidth="1"/>
    <col min="13808" max="13808" width="11.54296875" style="95" bestFit="1" customWidth="1"/>
    <col min="13809" max="14049" width="6.453125" style="95"/>
    <col min="14050" max="14050" width="6" style="95" customWidth="1"/>
    <col min="14051" max="14051" width="2.54296875" style="95" customWidth="1"/>
    <col min="14052" max="14052" width="52.453125" style="95" customWidth="1"/>
    <col min="14053" max="14053" width="4.54296875" style="95" customWidth="1"/>
    <col min="14054" max="14054" width="14.453125" style="95" customWidth="1"/>
    <col min="14055" max="14055" width="3.453125" style="95" customWidth="1"/>
    <col min="14056" max="14056" width="14.453125" style="95" customWidth="1"/>
    <col min="14057" max="14057" width="3.453125" style="95" customWidth="1"/>
    <col min="14058" max="14058" width="14.453125" style="95" customWidth="1"/>
    <col min="14059" max="14059" width="3.453125" style="95" customWidth="1"/>
    <col min="14060" max="14060" width="24.54296875" style="95" bestFit="1" customWidth="1"/>
    <col min="14061" max="14061" width="2.453125" style="95" customWidth="1"/>
    <col min="14062" max="14062" width="8.54296875" style="95" customWidth="1"/>
    <col min="14063" max="14063" width="19" style="95" customWidth="1"/>
    <col min="14064" max="14064" width="11.54296875" style="95" bestFit="1" customWidth="1"/>
    <col min="14065" max="14305" width="6.453125" style="95"/>
    <col min="14306" max="14306" width="6" style="95" customWidth="1"/>
    <col min="14307" max="14307" width="2.54296875" style="95" customWidth="1"/>
    <col min="14308" max="14308" width="52.453125" style="95" customWidth="1"/>
    <col min="14309" max="14309" width="4.54296875" style="95" customWidth="1"/>
    <col min="14310" max="14310" width="14.453125" style="95" customWidth="1"/>
    <col min="14311" max="14311" width="3.453125" style="95" customWidth="1"/>
    <col min="14312" max="14312" width="14.453125" style="95" customWidth="1"/>
    <col min="14313" max="14313" width="3.453125" style="95" customWidth="1"/>
    <col min="14314" max="14314" width="14.453125" style="95" customWidth="1"/>
    <col min="14315" max="14315" width="3.453125" style="95" customWidth="1"/>
    <col min="14316" max="14316" width="24.54296875" style="95" bestFit="1" customWidth="1"/>
    <col min="14317" max="14317" width="2.453125" style="95" customWidth="1"/>
    <col min="14318" max="14318" width="8.54296875" style="95" customWidth="1"/>
    <col min="14319" max="14319" width="19" style="95" customWidth="1"/>
    <col min="14320" max="14320" width="11.54296875" style="95" bestFit="1" customWidth="1"/>
    <col min="14321" max="14561" width="6.453125" style="95"/>
    <col min="14562" max="14562" width="6" style="95" customWidth="1"/>
    <col min="14563" max="14563" width="2.54296875" style="95" customWidth="1"/>
    <col min="14564" max="14564" width="52.453125" style="95" customWidth="1"/>
    <col min="14565" max="14565" width="4.54296875" style="95" customWidth="1"/>
    <col min="14566" max="14566" width="14.453125" style="95" customWidth="1"/>
    <col min="14567" max="14567" width="3.453125" style="95" customWidth="1"/>
    <col min="14568" max="14568" width="14.453125" style="95" customWidth="1"/>
    <col min="14569" max="14569" width="3.453125" style="95" customWidth="1"/>
    <col min="14570" max="14570" width="14.453125" style="95" customWidth="1"/>
    <col min="14571" max="14571" width="3.453125" style="95" customWidth="1"/>
    <col min="14572" max="14572" width="24.54296875" style="95" bestFit="1" customWidth="1"/>
    <col min="14573" max="14573" width="2.453125" style="95" customWidth="1"/>
    <col min="14574" max="14574" width="8.54296875" style="95" customWidth="1"/>
    <col min="14575" max="14575" width="19" style="95" customWidth="1"/>
    <col min="14576" max="14576" width="11.54296875" style="95" bestFit="1" customWidth="1"/>
    <col min="14577" max="14817" width="6.453125" style="95"/>
    <col min="14818" max="14818" width="6" style="95" customWidth="1"/>
    <col min="14819" max="14819" width="2.54296875" style="95" customWidth="1"/>
    <col min="14820" max="14820" width="52.453125" style="95" customWidth="1"/>
    <col min="14821" max="14821" width="4.54296875" style="95" customWidth="1"/>
    <col min="14822" max="14822" width="14.453125" style="95" customWidth="1"/>
    <col min="14823" max="14823" width="3.453125" style="95" customWidth="1"/>
    <col min="14824" max="14824" width="14.453125" style="95" customWidth="1"/>
    <col min="14825" max="14825" width="3.453125" style="95" customWidth="1"/>
    <col min="14826" max="14826" width="14.453125" style="95" customWidth="1"/>
    <col min="14827" max="14827" width="3.453125" style="95" customWidth="1"/>
    <col min="14828" max="14828" width="24.54296875" style="95" bestFit="1" customWidth="1"/>
    <col min="14829" max="14829" width="2.453125" style="95" customWidth="1"/>
    <col min="14830" max="14830" width="8.54296875" style="95" customWidth="1"/>
    <col min="14831" max="14831" width="19" style="95" customWidth="1"/>
    <col min="14832" max="14832" width="11.54296875" style="95" bestFit="1" customWidth="1"/>
    <col min="14833" max="15073" width="6.453125" style="95"/>
    <col min="15074" max="15074" width="6" style="95" customWidth="1"/>
    <col min="15075" max="15075" width="2.54296875" style="95" customWidth="1"/>
    <col min="15076" max="15076" width="52.453125" style="95" customWidth="1"/>
    <col min="15077" max="15077" width="4.54296875" style="95" customWidth="1"/>
    <col min="15078" max="15078" width="14.453125" style="95" customWidth="1"/>
    <col min="15079" max="15079" width="3.453125" style="95" customWidth="1"/>
    <col min="15080" max="15080" width="14.453125" style="95" customWidth="1"/>
    <col min="15081" max="15081" width="3.453125" style="95" customWidth="1"/>
    <col min="15082" max="15082" width="14.453125" style="95" customWidth="1"/>
    <col min="15083" max="15083" width="3.453125" style="95" customWidth="1"/>
    <col min="15084" max="15084" width="24.54296875" style="95" bestFit="1" customWidth="1"/>
    <col min="15085" max="15085" width="2.453125" style="95" customWidth="1"/>
    <col min="15086" max="15086" width="8.54296875" style="95" customWidth="1"/>
    <col min="15087" max="15087" width="19" style="95" customWidth="1"/>
    <col min="15088" max="15088" width="11.54296875" style="95" bestFit="1" customWidth="1"/>
    <col min="15089" max="15329" width="6.453125" style="95"/>
    <col min="15330" max="15330" width="6" style="95" customWidth="1"/>
    <col min="15331" max="15331" width="2.54296875" style="95" customWidth="1"/>
    <col min="15332" max="15332" width="52.453125" style="95" customWidth="1"/>
    <col min="15333" max="15333" width="4.54296875" style="95" customWidth="1"/>
    <col min="15334" max="15334" width="14.453125" style="95" customWidth="1"/>
    <col min="15335" max="15335" width="3.453125" style="95" customWidth="1"/>
    <col min="15336" max="15336" width="14.453125" style="95" customWidth="1"/>
    <col min="15337" max="15337" width="3.453125" style="95" customWidth="1"/>
    <col min="15338" max="15338" width="14.453125" style="95" customWidth="1"/>
    <col min="15339" max="15339" width="3.453125" style="95" customWidth="1"/>
    <col min="15340" max="15340" width="24.54296875" style="95" bestFit="1" customWidth="1"/>
    <col min="15341" max="15341" width="2.453125" style="95" customWidth="1"/>
    <col min="15342" max="15342" width="8.54296875" style="95" customWidth="1"/>
    <col min="15343" max="15343" width="19" style="95" customWidth="1"/>
    <col min="15344" max="15344" width="11.54296875" style="95" bestFit="1" customWidth="1"/>
    <col min="15345" max="15585" width="6.453125" style="95"/>
    <col min="15586" max="15586" width="6" style="95" customWidth="1"/>
    <col min="15587" max="15587" width="2.54296875" style="95" customWidth="1"/>
    <col min="15588" max="15588" width="52.453125" style="95" customWidth="1"/>
    <col min="15589" max="15589" width="4.54296875" style="95" customWidth="1"/>
    <col min="15590" max="15590" width="14.453125" style="95" customWidth="1"/>
    <col min="15591" max="15591" width="3.453125" style="95" customWidth="1"/>
    <col min="15592" max="15592" width="14.453125" style="95" customWidth="1"/>
    <col min="15593" max="15593" width="3.453125" style="95" customWidth="1"/>
    <col min="15594" max="15594" width="14.453125" style="95" customWidth="1"/>
    <col min="15595" max="15595" width="3.453125" style="95" customWidth="1"/>
    <col min="15596" max="15596" width="24.54296875" style="95" bestFit="1" customWidth="1"/>
    <col min="15597" max="15597" width="2.453125" style="95" customWidth="1"/>
    <col min="15598" max="15598" width="8.54296875" style="95" customWidth="1"/>
    <col min="15599" max="15599" width="19" style="95" customWidth="1"/>
    <col min="15600" max="15600" width="11.54296875" style="95" bestFit="1" customWidth="1"/>
    <col min="15601" max="15841" width="6.453125" style="95"/>
    <col min="15842" max="15842" width="6" style="95" customWidth="1"/>
    <col min="15843" max="15843" width="2.54296875" style="95" customWidth="1"/>
    <col min="15844" max="15844" width="52.453125" style="95" customWidth="1"/>
    <col min="15845" max="15845" width="4.54296875" style="95" customWidth="1"/>
    <col min="15846" max="15846" width="14.453125" style="95" customWidth="1"/>
    <col min="15847" max="15847" width="3.453125" style="95" customWidth="1"/>
    <col min="15848" max="15848" width="14.453125" style="95" customWidth="1"/>
    <col min="15849" max="15849" width="3.453125" style="95" customWidth="1"/>
    <col min="15850" max="15850" width="14.453125" style="95" customWidth="1"/>
    <col min="15851" max="15851" width="3.453125" style="95" customWidth="1"/>
    <col min="15852" max="15852" width="24.54296875" style="95" bestFit="1" customWidth="1"/>
    <col min="15853" max="15853" width="2.453125" style="95" customWidth="1"/>
    <col min="15854" max="15854" width="8.54296875" style="95" customWidth="1"/>
    <col min="15855" max="15855" width="19" style="95" customWidth="1"/>
    <col min="15856" max="15856" width="11.54296875" style="95" bestFit="1" customWidth="1"/>
    <col min="15857" max="16097" width="6.453125" style="95"/>
    <col min="16098" max="16098" width="6" style="95" customWidth="1"/>
    <col min="16099" max="16099" width="2.54296875" style="95" customWidth="1"/>
    <col min="16100" max="16100" width="52.453125" style="95" customWidth="1"/>
    <col min="16101" max="16101" width="4.54296875" style="95" customWidth="1"/>
    <col min="16102" max="16102" width="14.453125" style="95" customWidth="1"/>
    <col min="16103" max="16103" width="3.453125" style="95" customWidth="1"/>
    <col min="16104" max="16104" width="14.453125" style="95" customWidth="1"/>
    <col min="16105" max="16105" width="3.453125" style="95" customWidth="1"/>
    <col min="16106" max="16106" width="14.453125" style="95" customWidth="1"/>
    <col min="16107" max="16107" width="3.453125" style="95" customWidth="1"/>
    <col min="16108" max="16108" width="24.54296875" style="95" bestFit="1" customWidth="1"/>
    <col min="16109" max="16109" width="2.453125" style="95" customWidth="1"/>
    <col min="16110" max="16110" width="8.54296875" style="95" customWidth="1"/>
    <col min="16111" max="16111" width="19" style="95" customWidth="1"/>
    <col min="16112" max="16112" width="11.54296875" style="95" bestFit="1" customWidth="1"/>
    <col min="16113" max="16384" width="6.453125" style="95"/>
  </cols>
  <sheetData>
    <row r="1" spans="1:19" x14ac:dyDescent="0.3">
      <c r="A1" s="750" t="str">
        <f>'Table of Contents'!A1:C1</f>
        <v>Versant Power</v>
      </c>
      <c r="B1" s="750"/>
      <c r="C1" s="750"/>
      <c r="D1" s="750"/>
      <c r="E1" s="750"/>
      <c r="F1" s="750"/>
      <c r="G1" s="750"/>
      <c r="H1" s="750"/>
      <c r="I1" s="750"/>
      <c r="J1" s="750"/>
      <c r="K1" s="750"/>
      <c r="L1" s="750"/>
      <c r="M1" s="750"/>
      <c r="N1" s="750"/>
      <c r="O1" s="750"/>
      <c r="P1" s="750"/>
      <c r="Q1" s="750"/>
      <c r="R1" s="750"/>
    </row>
    <row r="2" spans="1:19" x14ac:dyDescent="0.3">
      <c r="A2" s="750" t="s">
        <v>5</v>
      </c>
      <c r="B2" s="750"/>
      <c r="C2" s="750"/>
      <c r="D2" s="750"/>
      <c r="E2" s="750"/>
      <c r="F2" s="750"/>
      <c r="G2" s="750"/>
      <c r="H2" s="750"/>
      <c r="I2" s="750"/>
      <c r="J2" s="750"/>
      <c r="K2" s="750"/>
      <c r="L2" s="750"/>
      <c r="M2" s="750"/>
      <c r="N2" s="750"/>
      <c r="O2" s="750"/>
      <c r="P2" s="750"/>
      <c r="Q2" s="750"/>
      <c r="R2" s="750"/>
    </row>
    <row r="3" spans="1:19" x14ac:dyDescent="0.3">
      <c r="A3" s="750" t="s">
        <v>323</v>
      </c>
      <c r="B3" s="750"/>
      <c r="C3" s="750"/>
      <c r="D3" s="750"/>
      <c r="E3" s="750"/>
      <c r="F3" s="750"/>
      <c r="G3" s="750"/>
      <c r="H3" s="750"/>
      <c r="I3" s="750"/>
      <c r="J3" s="750"/>
      <c r="K3" s="750"/>
      <c r="L3" s="750"/>
      <c r="M3" s="750"/>
      <c r="N3" s="750"/>
      <c r="O3" s="750"/>
      <c r="P3" s="750"/>
      <c r="Q3" s="750"/>
      <c r="R3" s="750"/>
    </row>
    <row r="4" spans="1:19" x14ac:dyDescent="0.3">
      <c r="A4" s="750" t="s">
        <v>352</v>
      </c>
      <c r="B4" s="750"/>
      <c r="C4" s="750"/>
      <c r="D4" s="750"/>
      <c r="E4" s="750"/>
      <c r="F4" s="750"/>
      <c r="G4" s="750"/>
      <c r="H4" s="750"/>
      <c r="I4" s="750"/>
      <c r="J4" s="750"/>
      <c r="K4" s="750"/>
      <c r="L4" s="750"/>
      <c r="M4" s="750"/>
      <c r="N4" s="750"/>
      <c r="O4" s="750"/>
      <c r="P4" s="750"/>
      <c r="Q4" s="750"/>
      <c r="R4" s="750"/>
    </row>
    <row r="5" spans="1:19" x14ac:dyDescent="0.3">
      <c r="A5" s="750" t="s">
        <v>353</v>
      </c>
      <c r="B5" s="750"/>
      <c r="C5" s="750"/>
      <c r="D5" s="750"/>
      <c r="E5" s="750"/>
      <c r="F5" s="750"/>
      <c r="G5" s="750"/>
      <c r="H5" s="750"/>
      <c r="I5" s="750"/>
      <c r="J5" s="750"/>
      <c r="K5" s="750"/>
      <c r="L5" s="750"/>
      <c r="M5" s="750"/>
      <c r="N5" s="750"/>
      <c r="O5" s="750"/>
      <c r="P5" s="750"/>
      <c r="Q5" s="750"/>
      <c r="R5" s="750"/>
    </row>
    <row r="6" spans="1:19" x14ac:dyDescent="0.3">
      <c r="A6" s="750" t="str">
        <f>'WS 9 PBOPs'!A6:L6</f>
        <v>For Costs in 2023</v>
      </c>
      <c r="B6" s="750"/>
      <c r="C6" s="750"/>
      <c r="D6" s="750"/>
      <c r="E6" s="750"/>
      <c r="F6" s="750"/>
      <c r="G6" s="750"/>
      <c r="H6" s="750"/>
      <c r="I6" s="750"/>
      <c r="J6" s="750"/>
      <c r="K6" s="750"/>
      <c r="L6" s="750"/>
      <c r="M6" s="750"/>
      <c r="N6" s="750"/>
      <c r="O6" s="750"/>
      <c r="P6" s="750"/>
      <c r="Q6" s="750"/>
      <c r="R6" s="750"/>
    </row>
    <row r="7" spans="1:19" x14ac:dyDescent="0.3">
      <c r="A7" s="526"/>
      <c r="B7" s="526"/>
      <c r="C7" s="526"/>
      <c r="D7" s="526"/>
      <c r="E7" s="526"/>
      <c r="F7" s="526"/>
      <c r="G7" s="526"/>
      <c r="H7" s="526"/>
      <c r="I7" s="526"/>
      <c r="J7" s="526"/>
      <c r="K7" s="526"/>
      <c r="L7" s="526"/>
      <c r="M7" s="526"/>
      <c r="N7" s="526"/>
      <c r="O7" s="526"/>
      <c r="P7" s="526"/>
      <c r="Q7" s="526"/>
      <c r="R7" s="526"/>
    </row>
    <row r="8" spans="1:19" x14ac:dyDescent="0.3">
      <c r="B8" s="59" t="s">
        <v>115</v>
      </c>
      <c r="D8" s="268" t="s">
        <v>12</v>
      </c>
      <c r="E8" s="530"/>
      <c r="F8" s="268" t="s">
        <v>16</v>
      </c>
      <c r="G8" s="530"/>
      <c r="H8" s="268" t="s">
        <v>22</v>
      </c>
      <c r="I8" s="530"/>
      <c r="J8" s="268" t="s">
        <v>17</v>
      </c>
      <c r="L8" s="530" t="s">
        <v>21</v>
      </c>
      <c r="M8" s="530"/>
      <c r="N8" s="269" t="s">
        <v>354</v>
      </c>
      <c r="O8" s="530"/>
      <c r="P8" s="269" t="s">
        <v>355</v>
      </c>
      <c r="Q8" s="530"/>
      <c r="R8" s="530" t="s">
        <v>356</v>
      </c>
    </row>
    <row r="9" spans="1:19" x14ac:dyDescent="0.3">
      <c r="B9" s="2"/>
      <c r="D9" s="268"/>
      <c r="E9" s="530"/>
      <c r="F9" s="268"/>
      <c r="G9" s="530"/>
      <c r="H9" s="268"/>
      <c r="I9" s="530"/>
      <c r="J9" s="268"/>
      <c r="M9" s="530"/>
      <c r="N9" s="269"/>
      <c r="O9" s="530"/>
      <c r="P9" s="269"/>
      <c r="Q9" s="530"/>
      <c r="R9" s="530"/>
    </row>
    <row r="10" spans="1:19" s="98" customFormat="1" ht="39" x14ac:dyDescent="0.3">
      <c r="A10" s="261" t="s">
        <v>330</v>
      </c>
      <c r="B10" s="87" t="s">
        <v>331</v>
      </c>
      <c r="C10" s="75"/>
      <c r="D10" s="262" t="s">
        <v>40</v>
      </c>
      <c r="E10" s="75"/>
      <c r="F10" s="332" t="s">
        <v>357</v>
      </c>
      <c r="G10" s="75"/>
      <c r="H10" s="332" t="s">
        <v>358</v>
      </c>
      <c r="I10" s="75"/>
      <c r="J10" s="332" t="s">
        <v>334</v>
      </c>
      <c r="K10" s="75"/>
      <c r="L10" s="332" t="s">
        <v>335</v>
      </c>
      <c r="M10" s="75"/>
      <c r="N10" s="86" t="s">
        <v>359</v>
      </c>
      <c r="O10" s="75"/>
      <c r="P10" s="86" t="s">
        <v>2</v>
      </c>
      <c r="Q10" s="8" t="s">
        <v>70</v>
      </c>
      <c r="R10" s="262" t="s">
        <v>1</v>
      </c>
    </row>
    <row r="11" spans="1:19" s="98" customFormat="1" ht="12.75" customHeight="1" x14ac:dyDescent="0.3">
      <c r="A11" s="275"/>
      <c r="B11" s="213"/>
      <c r="C11" s="75"/>
      <c r="D11" s="263"/>
      <c r="E11" s="75"/>
      <c r="F11" s="333"/>
      <c r="G11" s="75"/>
      <c r="H11" s="333"/>
      <c r="I11" s="75"/>
      <c r="J11" s="333"/>
      <c r="K11" s="75"/>
      <c r="L11" s="333"/>
      <c r="M11" s="75"/>
      <c r="N11" s="75"/>
      <c r="O11" s="75"/>
      <c r="P11" s="75"/>
      <c r="Q11" s="75"/>
      <c r="R11" s="334"/>
    </row>
    <row r="12" spans="1:19" s="98" customFormat="1" ht="12.75" customHeight="1" x14ac:dyDescent="0.3">
      <c r="A12" s="269">
        <v>1</v>
      </c>
      <c r="B12" s="270" t="s">
        <v>1068</v>
      </c>
      <c r="C12" s="75"/>
      <c r="D12" s="263"/>
      <c r="E12" s="75"/>
      <c r="F12" s="333"/>
      <c r="G12" s="75"/>
      <c r="H12" s="333"/>
      <c r="I12" s="75"/>
      <c r="J12" s="333"/>
      <c r="K12" s="75"/>
      <c r="L12" s="333"/>
      <c r="M12" s="75"/>
      <c r="N12" s="75"/>
      <c r="O12" s="75"/>
      <c r="P12" s="75"/>
      <c r="Q12" s="75"/>
      <c r="R12" s="334"/>
      <c r="S12" s="709"/>
    </row>
    <row r="13" spans="1:19" x14ac:dyDescent="0.3">
      <c r="A13" s="234" t="s">
        <v>447</v>
      </c>
      <c r="B13" s="59" t="s">
        <v>1436</v>
      </c>
      <c r="D13" s="271">
        <v>76596.5</v>
      </c>
      <c r="F13" s="271"/>
      <c r="H13" s="271">
        <f>D13</f>
        <v>76596.5</v>
      </c>
      <c r="J13" s="271"/>
      <c r="K13" s="95"/>
      <c r="L13" s="271"/>
      <c r="N13" s="271"/>
      <c r="P13" s="272">
        <f t="shared" ref="P13:P25" si="0">SUM(F13:N13)</f>
        <v>76596.5</v>
      </c>
      <c r="R13" s="247" t="s">
        <v>1438</v>
      </c>
      <c r="S13" s="710"/>
    </row>
    <row r="14" spans="1:19" x14ac:dyDescent="0.3">
      <c r="A14" s="234" t="s">
        <v>1444</v>
      </c>
      <c r="B14" s="59" t="s">
        <v>1476</v>
      </c>
      <c r="D14" s="271">
        <v>75283.500000000044</v>
      </c>
      <c r="F14" s="271"/>
      <c r="H14" s="271"/>
      <c r="J14" s="271"/>
      <c r="K14" s="95"/>
      <c r="L14" s="271"/>
      <c r="N14" s="271">
        <f t="shared" ref="N14:N18" si="1">D14</f>
        <v>75283.500000000044</v>
      </c>
      <c r="P14" s="272">
        <f t="shared" si="0"/>
        <v>75283.500000000044</v>
      </c>
      <c r="R14" s="247" t="s">
        <v>1438</v>
      </c>
      <c r="S14" s="710"/>
    </row>
    <row r="15" spans="1:19" x14ac:dyDescent="0.3">
      <c r="A15" s="234" t="s">
        <v>1508</v>
      </c>
      <c r="B15" s="59" t="s">
        <v>1346</v>
      </c>
      <c r="D15" s="271">
        <f>'Attachment Supp - 5'!O12</f>
        <v>596511.89325000008</v>
      </c>
      <c r="F15" s="271"/>
      <c r="H15" s="271"/>
      <c r="J15" s="271"/>
      <c r="K15" s="95"/>
      <c r="L15" s="271"/>
      <c r="N15" s="271">
        <f t="shared" si="1"/>
        <v>596511.89325000008</v>
      </c>
      <c r="P15" s="272">
        <f t="shared" si="0"/>
        <v>596511.89325000008</v>
      </c>
      <c r="R15" s="247" t="s">
        <v>1439</v>
      </c>
    </row>
    <row r="16" spans="1:19" x14ac:dyDescent="0.3">
      <c r="A16" s="234" t="s">
        <v>1509</v>
      </c>
      <c r="B16" s="59" t="s">
        <v>1347</v>
      </c>
      <c r="D16" s="271">
        <f>'Attachment Supp - 5'!O13</f>
        <v>20422.702669999999</v>
      </c>
      <c r="F16" s="271"/>
      <c r="H16" s="271"/>
      <c r="J16" s="271"/>
      <c r="K16" s="95"/>
      <c r="L16" s="271"/>
      <c r="N16" s="271">
        <f t="shared" si="1"/>
        <v>20422.702669999999</v>
      </c>
      <c r="P16" s="272">
        <f t="shared" si="0"/>
        <v>20422.702669999999</v>
      </c>
      <c r="R16" s="247" t="s">
        <v>1439</v>
      </c>
    </row>
    <row r="17" spans="1:19" x14ac:dyDescent="0.3">
      <c r="A17" s="234" t="s">
        <v>1510</v>
      </c>
      <c r="B17" s="59" t="s">
        <v>1349</v>
      </c>
      <c r="D17" s="271">
        <f>'Attachment Supp - 5'!O15</f>
        <v>453489.74216749996</v>
      </c>
      <c r="F17" s="271"/>
      <c r="H17" s="271"/>
      <c r="J17" s="271"/>
      <c r="K17" s="95"/>
      <c r="L17" s="271"/>
      <c r="N17" s="271">
        <f t="shared" si="1"/>
        <v>453489.74216749996</v>
      </c>
      <c r="P17" s="272">
        <f t="shared" si="0"/>
        <v>453489.74216749996</v>
      </c>
      <c r="R17" s="247" t="s">
        <v>1439</v>
      </c>
    </row>
    <row r="18" spans="1:19" x14ac:dyDescent="0.3">
      <c r="A18" s="234" t="s">
        <v>1511</v>
      </c>
      <c r="B18" s="59" t="s">
        <v>1350</v>
      </c>
      <c r="D18" s="271">
        <f>'Attachment Supp - 5'!O16</f>
        <v>34388653.395556398</v>
      </c>
      <c r="F18" s="271"/>
      <c r="H18" s="271"/>
      <c r="J18" s="271"/>
      <c r="K18" s="95"/>
      <c r="L18" s="271"/>
      <c r="N18" s="271">
        <f t="shared" si="1"/>
        <v>34388653.395556398</v>
      </c>
      <c r="P18" s="272">
        <f t="shared" si="0"/>
        <v>34388653.395556398</v>
      </c>
      <c r="R18" s="247" t="s">
        <v>1439</v>
      </c>
    </row>
    <row r="19" spans="1:19" x14ac:dyDescent="0.3">
      <c r="A19" s="234" t="s">
        <v>1512</v>
      </c>
      <c r="B19" s="59" t="s">
        <v>1354</v>
      </c>
      <c r="D19" s="271">
        <f>'Attachment Supp - 5'!O21+'Attachment Supp - 5'!O32</f>
        <v>-10435.770000000002</v>
      </c>
      <c r="F19" s="271">
        <f>D19</f>
        <v>-10435.770000000002</v>
      </c>
      <c r="H19" s="271"/>
      <c r="J19" s="271"/>
      <c r="K19" s="95"/>
      <c r="L19" s="271"/>
      <c r="N19" s="271"/>
      <c r="P19" s="272">
        <f t="shared" si="0"/>
        <v>-10435.770000000002</v>
      </c>
      <c r="R19" s="247" t="s">
        <v>1439</v>
      </c>
    </row>
    <row r="20" spans="1:19" x14ac:dyDescent="0.3">
      <c r="A20" s="234" t="s">
        <v>1513</v>
      </c>
      <c r="B20" s="59" t="s">
        <v>1355</v>
      </c>
      <c r="D20" s="271">
        <f>'Attachment Supp - 5'!O22+'Attachment Supp - 5'!O33</f>
        <v>-603876.50222697004</v>
      </c>
      <c r="F20" s="271"/>
      <c r="H20" s="271"/>
      <c r="J20" s="271"/>
      <c r="K20" s="95"/>
      <c r="L20" s="271"/>
      <c r="N20" s="271">
        <f>D20</f>
        <v>-603876.50222697004</v>
      </c>
      <c r="P20" s="272">
        <f t="shared" si="0"/>
        <v>-603876.50222697004</v>
      </c>
      <c r="R20" s="247" t="s">
        <v>1439</v>
      </c>
    </row>
    <row r="21" spans="1:19" x14ac:dyDescent="0.3">
      <c r="A21" s="234" t="s">
        <v>1514</v>
      </c>
      <c r="B21" s="59" t="s">
        <v>1356</v>
      </c>
      <c r="D21" s="271">
        <f>'Attachment Supp - 5'!O23+'Attachment Supp - 5'!O34</f>
        <v>-35983495.004013449</v>
      </c>
      <c r="F21" s="271">
        <f t="shared" ref="F21:F23" si="2">D21</f>
        <v>-35983495.004013449</v>
      </c>
      <c r="H21" s="271"/>
      <c r="J21" s="271"/>
      <c r="K21" s="95"/>
      <c r="L21" s="271"/>
      <c r="N21" s="271"/>
      <c r="P21" s="272">
        <f t="shared" si="0"/>
        <v>-35983495.004013449</v>
      </c>
      <c r="R21" s="247" t="s">
        <v>1439</v>
      </c>
    </row>
    <row r="22" spans="1:19" x14ac:dyDescent="0.3">
      <c r="A22" s="234" t="s">
        <v>1515</v>
      </c>
      <c r="B22" s="59" t="s">
        <v>1357</v>
      </c>
      <c r="D22" s="271">
        <f>'Attachment Supp - 5'!O24+'Attachment Supp - 5'!O35</f>
        <v>-41637.300000000003</v>
      </c>
      <c r="F22" s="271">
        <f t="shared" si="2"/>
        <v>-41637.300000000003</v>
      </c>
      <c r="H22" s="271"/>
      <c r="J22" s="271"/>
      <c r="K22" s="95"/>
      <c r="L22" s="271"/>
      <c r="N22" s="271"/>
      <c r="P22" s="272">
        <f t="shared" si="0"/>
        <v>-41637.300000000003</v>
      </c>
      <c r="R22" s="247" t="s">
        <v>1439</v>
      </c>
    </row>
    <row r="23" spans="1:19" x14ac:dyDescent="0.3">
      <c r="A23" s="234" t="s">
        <v>1516</v>
      </c>
      <c r="B23" s="59" t="s">
        <v>1358</v>
      </c>
      <c r="D23" s="271">
        <f>'Attachment Supp - 5'!O25+'Attachment Supp - 5'!O36</f>
        <v>-958075.61</v>
      </c>
      <c r="F23" s="271">
        <f t="shared" si="2"/>
        <v>-958075.61</v>
      </c>
      <c r="H23" s="271"/>
      <c r="J23" s="271"/>
      <c r="K23" s="95"/>
      <c r="L23" s="271"/>
      <c r="N23" s="271"/>
      <c r="P23" s="272">
        <f t="shared" si="0"/>
        <v>-958075.61</v>
      </c>
      <c r="R23" s="247" t="s">
        <v>1439</v>
      </c>
    </row>
    <row r="24" spans="1:19" x14ac:dyDescent="0.3">
      <c r="A24" s="234" t="s">
        <v>1517</v>
      </c>
      <c r="B24" s="59" t="s">
        <v>1362</v>
      </c>
      <c r="D24" s="271">
        <f>'Attachment Supp - 5'!O29</f>
        <v>875837.46</v>
      </c>
      <c r="F24" s="271"/>
      <c r="H24" s="271"/>
      <c r="J24" s="271"/>
      <c r="K24" s="95"/>
      <c r="L24" s="271"/>
      <c r="N24" s="271">
        <f t="shared" ref="N24" si="3">D24</f>
        <v>875837.46</v>
      </c>
      <c r="P24" s="272">
        <f t="shared" si="0"/>
        <v>875837.46</v>
      </c>
      <c r="R24" s="247" t="s">
        <v>1439</v>
      </c>
    </row>
    <row r="25" spans="1:19" x14ac:dyDescent="0.3">
      <c r="A25" s="234" t="s">
        <v>1518</v>
      </c>
      <c r="B25" s="59" t="s">
        <v>1437</v>
      </c>
      <c r="D25" s="271">
        <v>-269675.00740347337</v>
      </c>
      <c r="F25" s="271"/>
      <c r="H25" s="271"/>
      <c r="J25" s="271"/>
      <c r="K25" s="95"/>
      <c r="L25" s="271"/>
      <c r="N25" s="271">
        <f>D25</f>
        <v>-269675.00740347337</v>
      </c>
      <c r="P25" s="272">
        <f t="shared" si="0"/>
        <v>-269675.00740347337</v>
      </c>
      <c r="R25" s="247" t="s">
        <v>1438</v>
      </c>
      <c r="S25" s="710"/>
    </row>
    <row r="26" spans="1:19" ht="13.5" thickBot="1" x14ac:dyDescent="0.35">
      <c r="A26" s="18">
        <f>A12+2</f>
        <v>3</v>
      </c>
      <c r="B26" s="2" t="s">
        <v>458</v>
      </c>
      <c r="D26" s="335">
        <f>SUM(D13:D25)</f>
        <v>-1380400</v>
      </c>
      <c r="F26" s="335">
        <f>SUM(F13:F25)</f>
        <v>-36993643.684013449</v>
      </c>
      <c r="H26" s="335">
        <f>SUM(H13:H25)</f>
        <v>76596.5</v>
      </c>
      <c r="J26" s="335">
        <f>SUM(J13:J25)</f>
        <v>0</v>
      </c>
      <c r="K26" s="95"/>
      <c r="L26" s="335">
        <f>SUM(L13:L25)</f>
        <v>0</v>
      </c>
      <c r="N26" s="335">
        <f>SUM(N13:N25)</f>
        <v>35536647.184013456</v>
      </c>
      <c r="P26" s="335">
        <f>SUM(P13:P25)</f>
        <v>-1380400</v>
      </c>
    </row>
    <row r="27" spans="1:19" ht="13.5" thickTop="1" x14ac:dyDescent="0.3">
      <c r="A27" s="18">
        <f>A26+1</f>
        <v>4</v>
      </c>
      <c r="B27" s="95" t="s">
        <v>755</v>
      </c>
      <c r="D27" s="271">
        <v>-1380400</v>
      </c>
      <c r="H27" s="95"/>
      <c r="J27" s="95"/>
      <c r="K27" s="95"/>
      <c r="L27" s="95"/>
    </row>
    <row r="28" spans="1:19" x14ac:dyDescent="0.3">
      <c r="A28" s="18"/>
      <c r="B28" s="530"/>
      <c r="C28" s="530"/>
      <c r="D28" s="336"/>
      <c r="E28" s="530"/>
      <c r="F28" s="530"/>
      <c r="G28" s="530"/>
      <c r="I28" s="530"/>
      <c r="L28" s="95"/>
    </row>
    <row r="29" spans="1:19" x14ac:dyDescent="0.3">
      <c r="A29" s="145" t="s">
        <v>248</v>
      </c>
      <c r="B29" s="112"/>
      <c r="D29" s="272"/>
      <c r="E29" s="530"/>
      <c r="I29" s="530"/>
      <c r="K29" s="95"/>
      <c r="L29" s="95"/>
      <c r="R29" s="269"/>
    </row>
    <row r="30" spans="1:19" x14ac:dyDescent="0.3">
      <c r="A30" s="530" t="s">
        <v>56</v>
      </c>
      <c r="B30" s="95" t="s">
        <v>317</v>
      </c>
      <c r="D30" s="95"/>
      <c r="E30" s="530"/>
      <c r="I30" s="530"/>
      <c r="K30" s="95"/>
      <c r="L30" s="95"/>
    </row>
    <row r="31" spans="1:19" x14ac:dyDescent="0.3">
      <c r="A31" s="530" t="s">
        <v>57</v>
      </c>
      <c r="B31" s="95" t="s">
        <v>348</v>
      </c>
      <c r="D31" s="95"/>
      <c r="E31" s="530"/>
      <c r="I31" s="530"/>
      <c r="K31" s="95"/>
      <c r="L31" s="95"/>
    </row>
    <row r="32" spans="1:19" x14ac:dyDescent="0.3">
      <c r="A32" s="108" t="s">
        <v>59</v>
      </c>
      <c r="B32" s="337" t="s">
        <v>360</v>
      </c>
      <c r="C32" s="337"/>
      <c r="D32" s="337"/>
      <c r="E32" s="337"/>
      <c r="F32" s="337"/>
      <c r="G32" s="337"/>
      <c r="H32" s="337"/>
      <c r="I32" s="337"/>
      <c r="J32" s="337"/>
      <c r="K32" s="337"/>
      <c r="L32" s="337"/>
      <c r="M32" s="337"/>
      <c r="N32" s="337"/>
      <c r="O32" s="337"/>
      <c r="P32" s="337"/>
      <c r="Q32" s="337"/>
      <c r="R32" s="337"/>
    </row>
    <row r="33" spans="1:18" x14ac:dyDescent="0.3">
      <c r="A33" s="108"/>
      <c r="B33" s="106" t="s">
        <v>361</v>
      </c>
      <c r="C33" s="338"/>
      <c r="D33" s="338"/>
      <c r="E33" s="338"/>
      <c r="F33" s="338"/>
      <c r="G33" s="338"/>
      <c r="H33" s="338"/>
      <c r="I33" s="338"/>
      <c r="J33" s="338"/>
      <c r="K33" s="338"/>
      <c r="L33" s="338"/>
      <c r="M33" s="338"/>
      <c r="N33" s="338"/>
      <c r="O33" s="338"/>
      <c r="P33" s="338"/>
      <c r="Q33" s="338"/>
      <c r="R33" s="338"/>
    </row>
    <row r="34" spans="1:18" x14ac:dyDescent="0.3">
      <c r="A34" s="530" t="s">
        <v>60</v>
      </c>
      <c r="B34" s="106" t="s">
        <v>685</v>
      </c>
      <c r="C34" s="338"/>
      <c r="D34" s="338"/>
      <c r="E34" s="338"/>
      <c r="F34" s="338"/>
      <c r="G34" s="338"/>
      <c r="H34" s="338"/>
      <c r="I34" s="338"/>
      <c r="J34" s="338"/>
      <c r="K34" s="338"/>
      <c r="L34" s="338"/>
      <c r="M34" s="338"/>
      <c r="N34" s="338"/>
      <c r="O34" s="338"/>
      <c r="P34" s="338"/>
      <c r="Q34" s="338"/>
      <c r="R34" s="338"/>
    </row>
    <row r="35" spans="1:18" x14ac:dyDescent="0.3">
      <c r="A35" s="530" t="s">
        <v>68</v>
      </c>
      <c r="B35" s="95" t="s">
        <v>1055</v>
      </c>
      <c r="D35" s="114"/>
    </row>
    <row r="36" spans="1:18" x14ac:dyDescent="0.3">
      <c r="A36" s="8" t="s">
        <v>70</v>
      </c>
      <c r="B36" s="11" t="s">
        <v>1052</v>
      </c>
    </row>
    <row r="37" spans="1:18" x14ac:dyDescent="0.3">
      <c r="A37" s="95"/>
      <c r="B37" s="112"/>
      <c r="D37" s="95"/>
      <c r="E37" s="530"/>
      <c r="I37" s="530"/>
      <c r="K37" s="95"/>
      <c r="L37" s="95"/>
    </row>
    <row r="38" spans="1:18" x14ac:dyDescent="0.3">
      <c r="A38" s="95"/>
      <c r="B38" s="112"/>
      <c r="D38" s="95"/>
      <c r="E38" s="530"/>
      <c r="I38" s="530"/>
      <c r="K38" s="95"/>
      <c r="L38" s="95"/>
    </row>
    <row r="39" spans="1:18" x14ac:dyDescent="0.3">
      <c r="A39" s="95"/>
      <c r="B39" s="112"/>
      <c r="D39" s="95"/>
      <c r="E39" s="530"/>
      <c r="I39" s="530"/>
      <c r="K39" s="95"/>
      <c r="L39" s="95"/>
    </row>
    <row r="40" spans="1:18" x14ac:dyDescent="0.3">
      <c r="A40" s="95"/>
      <c r="B40" s="112"/>
      <c r="D40" s="95"/>
      <c r="E40" s="530"/>
      <c r="I40" s="530"/>
      <c r="K40" s="95"/>
      <c r="L40" s="95"/>
    </row>
    <row r="41" spans="1:18" x14ac:dyDescent="0.3">
      <c r="A41" s="95"/>
      <c r="B41" s="112"/>
      <c r="D41" s="95"/>
      <c r="E41" s="530"/>
      <c r="I41" s="530"/>
      <c r="K41" s="95"/>
      <c r="L41" s="95"/>
    </row>
    <row r="42" spans="1:18" x14ac:dyDescent="0.3">
      <c r="A42" s="95"/>
      <c r="B42" s="112"/>
      <c r="D42" s="95"/>
      <c r="E42" s="530"/>
      <c r="I42" s="530"/>
      <c r="K42" s="95"/>
      <c r="L42" s="95"/>
    </row>
    <row r="43" spans="1:18" x14ac:dyDescent="0.3">
      <c r="A43" s="95"/>
      <c r="B43" s="112"/>
      <c r="D43" s="95"/>
      <c r="E43" s="530"/>
      <c r="I43" s="530"/>
      <c r="K43" s="95"/>
      <c r="L43" s="95"/>
    </row>
  </sheetData>
  <mergeCells count="6">
    <mergeCell ref="A6:R6"/>
    <mergeCell ref="A1:R1"/>
    <mergeCell ref="A2:R2"/>
    <mergeCell ref="A3:R3"/>
    <mergeCell ref="A4:R4"/>
    <mergeCell ref="A5:R5"/>
  </mergeCells>
  <pageMargins left="0.7" right="0.7" top="0.75" bottom="0.75" header="0.3" footer="0.3"/>
  <pageSetup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CCBF-DEE4-4C80-8017-BA3F41E524F4}">
  <sheetPr>
    <pageSetUpPr fitToPage="1"/>
  </sheetPr>
  <dimension ref="A1:Q45"/>
  <sheetViews>
    <sheetView topLeftCell="A7" zoomScaleNormal="100" workbookViewId="0">
      <selection activeCell="B41" sqref="B41"/>
    </sheetView>
  </sheetViews>
  <sheetFormatPr defaultRowHeight="13" x14ac:dyDescent="0.3"/>
  <cols>
    <col min="1" max="1" width="6" style="95" bestFit="1" customWidth="1"/>
    <col min="2" max="2" width="79.1796875" style="95" customWidth="1"/>
    <col min="3" max="3" width="1.7265625" style="95" customWidth="1"/>
    <col min="4" max="4" width="9.54296875" style="95" customWidth="1"/>
    <col min="5" max="5" width="3.1796875" style="100" bestFit="1" customWidth="1"/>
    <col min="6" max="6" width="14.81640625" style="95" customWidth="1"/>
    <col min="7" max="7" width="1.7265625" style="95" customWidth="1"/>
    <col min="8" max="8" width="14.26953125" style="95" customWidth="1"/>
    <col min="9" max="9" width="1.7265625" style="95" customWidth="1"/>
    <col min="10" max="10" width="15.7265625" style="95" customWidth="1"/>
    <col min="11" max="11" width="1.7265625" style="95" customWidth="1"/>
    <col min="12" max="12" width="14.26953125" style="95" customWidth="1"/>
    <col min="13" max="13" width="1.7265625" style="95" customWidth="1"/>
    <col min="14" max="14" width="14.26953125" style="95" customWidth="1"/>
    <col min="15" max="15" width="1.7265625" style="95" customWidth="1"/>
    <col min="16" max="16" width="47.453125" style="95" bestFit="1" customWidth="1"/>
    <col min="17" max="245" width="9.1796875" style="95"/>
    <col min="246" max="246" width="6" style="95" customWidth="1"/>
    <col min="247" max="247" width="2.54296875" style="95" customWidth="1"/>
    <col min="248" max="248" width="37.26953125" style="95" bestFit="1" customWidth="1"/>
    <col min="249" max="249" width="15.7265625" style="95" customWidth="1"/>
    <col min="250" max="250" width="3" style="95" customWidth="1"/>
    <col min="251" max="251" width="10.7265625" style="95" customWidth="1"/>
    <col min="252" max="252" width="3.1796875" style="95" customWidth="1"/>
    <col min="253" max="253" width="12.81640625" style="95" customWidth="1"/>
    <col min="254" max="254" width="2.26953125" style="95" customWidth="1"/>
    <col min="255" max="255" width="10.81640625" style="95" customWidth="1"/>
    <col min="256" max="256" width="1.81640625" style="95" customWidth="1"/>
    <col min="257" max="257" width="14.1796875" style="95" customWidth="1"/>
    <col min="258" max="258" width="3.1796875" style="95" bestFit="1" customWidth="1"/>
    <col min="259" max="259" width="10.81640625" style="95" customWidth="1"/>
    <col min="260" max="260" width="2.81640625" style="95" customWidth="1"/>
    <col min="261" max="261" width="14.1796875" style="95" customWidth="1"/>
    <col min="262" max="262" width="2.81640625" style="95" customWidth="1"/>
    <col min="263" max="263" width="23.26953125" style="95" bestFit="1" customWidth="1"/>
    <col min="264" max="264" width="9.1796875" style="95"/>
    <col min="265" max="265" width="10.7265625" style="95" bestFit="1" customWidth="1"/>
    <col min="266" max="266" width="9.1796875" style="95"/>
    <col min="267" max="267" width="10.81640625" style="95" bestFit="1" customWidth="1"/>
    <col min="268" max="268" width="9.1796875" style="95"/>
    <col min="269" max="269" width="10.26953125" style="95" bestFit="1" customWidth="1"/>
    <col min="270" max="501" width="9.1796875" style="95"/>
    <col min="502" max="502" width="6" style="95" customWidth="1"/>
    <col min="503" max="503" width="2.54296875" style="95" customWidth="1"/>
    <col min="504" max="504" width="37.26953125" style="95" bestFit="1" customWidth="1"/>
    <col min="505" max="505" width="15.7265625" style="95" customWidth="1"/>
    <col min="506" max="506" width="3" style="95" customWidth="1"/>
    <col min="507" max="507" width="10.7265625" style="95" customWidth="1"/>
    <col min="508" max="508" width="3.1796875" style="95" customWidth="1"/>
    <col min="509" max="509" width="12.81640625" style="95" customWidth="1"/>
    <col min="510" max="510" width="2.26953125" style="95" customWidth="1"/>
    <col min="511" max="511" width="10.81640625" style="95" customWidth="1"/>
    <col min="512" max="512" width="1.81640625" style="95" customWidth="1"/>
    <col min="513" max="513" width="14.1796875" style="95" customWidth="1"/>
    <col min="514" max="514" width="3.1796875" style="95" bestFit="1" customWidth="1"/>
    <col min="515" max="515" width="10.81640625" style="95" customWidth="1"/>
    <col min="516" max="516" width="2.81640625" style="95" customWidth="1"/>
    <col min="517" max="517" width="14.1796875" style="95" customWidth="1"/>
    <col min="518" max="518" width="2.81640625" style="95" customWidth="1"/>
    <col min="519" max="519" width="23.26953125" style="95" bestFit="1" customWidth="1"/>
    <col min="520" max="520" width="9.1796875" style="95"/>
    <col min="521" max="521" width="10.7265625" style="95" bestFit="1" customWidth="1"/>
    <col min="522" max="522" width="9.1796875" style="95"/>
    <col min="523" max="523" width="10.81640625" style="95" bestFit="1" customWidth="1"/>
    <col min="524" max="524" width="9.1796875" style="95"/>
    <col min="525" max="525" width="10.26953125" style="95" bestFit="1" customWidth="1"/>
    <col min="526" max="757" width="9.1796875" style="95"/>
    <col min="758" max="758" width="6" style="95" customWidth="1"/>
    <col min="759" max="759" width="2.54296875" style="95" customWidth="1"/>
    <col min="760" max="760" width="37.26953125" style="95" bestFit="1" customWidth="1"/>
    <col min="761" max="761" width="15.7265625" style="95" customWidth="1"/>
    <col min="762" max="762" width="3" style="95" customWidth="1"/>
    <col min="763" max="763" width="10.7265625" style="95" customWidth="1"/>
    <col min="764" max="764" width="3.1796875" style="95" customWidth="1"/>
    <col min="765" max="765" width="12.81640625" style="95" customWidth="1"/>
    <col min="766" max="766" width="2.26953125" style="95" customWidth="1"/>
    <col min="767" max="767" width="10.81640625" style="95" customWidth="1"/>
    <col min="768" max="768" width="1.81640625" style="95" customWidth="1"/>
    <col min="769" max="769" width="14.1796875" style="95" customWidth="1"/>
    <col min="770" max="770" width="3.1796875" style="95" bestFit="1" customWidth="1"/>
    <col min="771" max="771" width="10.81640625" style="95" customWidth="1"/>
    <col min="772" max="772" width="2.81640625" style="95" customWidth="1"/>
    <col min="773" max="773" width="14.1796875" style="95" customWidth="1"/>
    <col min="774" max="774" width="2.81640625" style="95" customWidth="1"/>
    <col min="775" max="775" width="23.26953125" style="95" bestFit="1" customWidth="1"/>
    <col min="776" max="776" width="9.1796875" style="95"/>
    <col min="777" max="777" width="10.7265625" style="95" bestFit="1" customWidth="1"/>
    <col min="778" max="778" width="9.1796875" style="95"/>
    <col min="779" max="779" width="10.81640625" style="95" bestFit="1" customWidth="1"/>
    <col min="780" max="780" width="9.1796875" style="95"/>
    <col min="781" max="781" width="10.26953125" style="95" bestFit="1" customWidth="1"/>
    <col min="782" max="1013" width="9.1796875" style="95"/>
    <col min="1014" max="1014" width="6" style="95" customWidth="1"/>
    <col min="1015" max="1015" width="2.54296875" style="95" customWidth="1"/>
    <col min="1016" max="1016" width="37.26953125" style="95" bestFit="1" customWidth="1"/>
    <col min="1017" max="1017" width="15.7265625" style="95" customWidth="1"/>
    <col min="1018" max="1018" width="3" style="95" customWidth="1"/>
    <col min="1019" max="1019" width="10.7265625" style="95" customWidth="1"/>
    <col min="1020" max="1020" width="3.1796875" style="95" customWidth="1"/>
    <col min="1021" max="1021" width="12.81640625" style="95" customWidth="1"/>
    <col min="1022" max="1022" width="2.26953125" style="95" customWidth="1"/>
    <col min="1023" max="1023" width="10.81640625" style="95" customWidth="1"/>
    <col min="1024" max="1024" width="1.81640625" style="95" customWidth="1"/>
    <col min="1025" max="1025" width="14.1796875" style="95" customWidth="1"/>
    <col min="1026" max="1026" width="3.1796875" style="95" bestFit="1" customWidth="1"/>
    <col min="1027" max="1027" width="10.81640625" style="95" customWidth="1"/>
    <col min="1028" max="1028" width="2.81640625" style="95" customWidth="1"/>
    <col min="1029" max="1029" width="14.1796875" style="95" customWidth="1"/>
    <col min="1030" max="1030" width="2.81640625" style="95" customWidth="1"/>
    <col min="1031" max="1031" width="23.26953125" style="95" bestFit="1" customWidth="1"/>
    <col min="1032" max="1032" width="9.1796875" style="95"/>
    <col min="1033" max="1033" width="10.7265625" style="95" bestFit="1" customWidth="1"/>
    <col min="1034" max="1034" width="9.1796875" style="95"/>
    <col min="1035" max="1035" width="10.81640625" style="95" bestFit="1" customWidth="1"/>
    <col min="1036" max="1036" width="9.1796875" style="95"/>
    <col min="1037" max="1037" width="10.26953125" style="95" bestFit="1" customWidth="1"/>
    <col min="1038" max="1269" width="9.1796875" style="95"/>
    <col min="1270" max="1270" width="6" style="95" customWidth="1"/>
    <col min="1271" max="1271" width="2.54296875" style="95" customWidth="1"/>
    <col min="1272" max="1272" width="37.26953125" style="95" bestFit="1" customWidth="1"/>
    <col min="1273" max="1273" width="15.7265625" style="95" customWidth="1"/>
    <col min="1274" max="1274" width="3" style="95" customWidth="1"/>
    <col min="1275" max="1275" width="10.7265625" style="95" customWidth="1"/>
    <col min="1276" max="1276" width="3.1796875" style="95" customWidth="1"/>
    <col min="1277" max="1277" width="12.81640625" style="95" customWidth="1"/>
    <col min="1278" max="1278" width="2.26953125" style="95" customWidth="1"/>
    <col min="1279" max="1279" width="10.81640625" style="95" customWidth="1"/>
    <col min="1280" max="1280" width="1.81640625" style="95" customWidth="1"/>
    <col min="1281" max="1281" width="14.1796875" style="95" customWidth="1"/>
    <col min="1282" max="1282" width="3.1796875" style="95" bestFit="1" customWidth="1"/>
    <col min="1283" max="1283" width="10.81640625" style="95" customWidth="1"/>
    <col min="1284" max="1284" width="2.81640625" style="95" customWidth="1"/>
    <col min="1285" max="1285" width="14.1796875" style="95" customWidth="1"/>
    <col min="1286" max="1286" width="2.81640625" style="95" customWidth="1"/>
    <col min="1287" max="1287" width="23.26953125" style="95" bestFit="1" customWidth="1"/>
    <col min="1288" max="1288" width="9.1796875" style="95"/>
    <col min="1289" max="1289" width="10.7265625" style="95" bestFit="1" customWidth="1"/>
    <col min="1290" max="1290" width="9.1796875" style="95"/>
    <col min="1291" max="1291" width="10.81640625" style="95" bestFit="1" customWidth="1"/>
    <col min="1292" max="1292" width="9.1796875" style="95"/>
    <col min="1293" max="1293" width="10.26953125" style="95" bestFit="1" customWidth="1"/>
    <col min="1294" max="1525" width="9.1796875" style="95"/>
    <col min="1526" max="1526" width="6" style="95" customWidth="1"/>
    <col min="1527" max="1527" width="2.54296875" style="95" customWidth="1"/>
    <col min="1528" max="1528" width="37.26953125" style="95" bestFit="1" customWidth="1"/>
    <col min="1529" max="1529" width="15.7265625" style="95" customWidth="1"/>
    <col min="1530" max="1530" width="3" style="95" customWidth="1"/>
    <col min="1531" max="1531" width="10.7265625" style="95" customWidth="1"/>
    <col min="1532" max="1532" width="3.1796875" style="95" customWidth="1"/>
    <col min="1533" max="1533" width="12.81640625" style="95" customWidth="1"/>
    <col min="1534" max="1534" width="2.26953125" style="95" customWidth="1"/>
    <col min="1535" max="1535" width="10.81640625" style="95" customWidth="1"/>
    <col min="1536" max="1536" width="1.81640625" style="95" customWidth="1"/>
    <col min="1537" max="1537" width="14.1796875" style="95" customWidth="1"/>
    <col min="1538" max="1538" width="3.1796875" style="95" bestFit="1" customWidth="1"/>
    <col min="1539" max="1539" width="10.81640625" style="95" customWidth="1"/>
    <col min="1540" max="1540" width="2.81640625" style="95" customWidth="1"/>
    <col min="1541" max="1541" width="14.1796875" style="95" customWidth="1"/>
    <col min="1542" max="1542" width="2.81640625" style="95" customWidth="1"/>
    <col min="1543" max="1543" width="23.26953125" style="95" bestFit="1" customWidth="1"/>
    <col min="1544" max="1544" width="9.1796875" style="95"/>
    <col min="1545" max="1545" width="10.7265625" style="95" bestFit="1" customWidth="1"/>
    <col min="1546" max="1546" width="9.1796875" style="95"/>
    <col min="1547" max="1547" width="10.81640625" style="95" bestFit="1" customWidth="1"/>
    <col min="1548" max="1548" width="9.1796875" style="95"/>
    <col min="1549" max="1549" width="10.26953125" style="95" bestFit="1" customWidth="1"/>
    <col min="1550" max="1781" width="9.1796875" style="95"/>
    <col min="1782" max="1782" width="6" style="95" customWidth="1"/>
    <col min="1783" max="1783" width="2.54296875" style="95" customWidth="1"/>
    <col min="1784" max="1784" width="37.26953125" style="95" bestFit="1" customWidth="1"/>
    <col min="1785" max="1785" width="15.7265625" style="95" customWidth="1"/>
    <col min="1786" max="1786" width="3" style="95" customWidth="1"/>
    <col min="1787" max="1787" width="10.7265625" style="95" customWidth="1"/>
    <col min="1788" max="1788" width="3.1796875" style="95" customWidth="1"/>
    <col min="1789" max="1789" width="12.81640625" style="95" customWidth="1"/>
    <col min="1790" max="1790" width="2.26953125" style="95" customWidth="1"/>
    <col min="1791" max="1791" width="10.81640625" style="95" customWidth="1"/>
    <col min="1792" max="1792" width="1.81640625" style="95" customWidth="1"/>
    <col min="1793" max="1793" width="14.1796875" style="95" customWidth="1"/>
    <col min="1794" max="1794" width="3.1796875" style="95" bestFit="1" customWidth="1"/>
    <col min="1795" max="1795" width="10.81640625" style="95" customWidth="1"/>
    <col min="1796" max="1796" width="2.81640625" style="95" customWidth="1"/>
    <col min="1797" max="1797" width="14.1796875" style="95" customWidth="1"/>
    <col min="1798" max="1798" width="2.81640625" style="95" customWidth="1"/>
    <col min="1799" max="1799" width="23.26953125" style="95" bestFit="1" customWidth="1"/>
    <col min="1800" max="1800" width="9.1796875" style="95"/>
    <col min="1801" max="1801" width="10.7265625" style="95" bestFit="1" customWidth="1"/>
    <col min="1802" max="1802" width="9.1796875" style="95"/>
    <col min="1803" max="1803" width="10.81640625" style="95" bestFit="1" customWidth="1"/>
    <col min="1804" max="1804" width="9.1796875" style="95"/>
    <col min="1805" max="1805" width="10.26953125" style="95" bestFit="1" customWidth="1"/>
    <col min="1806" max="2037" width="9.1796875" style="95"/>
    <col min="2038" max="2038" width="6" style="95" customWidth="1"/>
    <col min="2039" max="2039" width="2.54296875" style="95" customWidth="1"/>
    <col min="2040" max="2040" width="37.26953125" style="95" bestFit="1" customWidth="1"/>
    <col min="2041" max="2041" width="15.7265625" style="95" customWidth="1"/>
    <col min="2042" max="2042" width="3" style="95" customWidth="1"/>
    <col min="2043" max="2043" width="10.7265625" style="95" customWidth="1"/>
    <col min="2044" max="2044" width="3.1796875" style="95" customWidth="1"/>
    <col min="2045" max="2045" width="12.81640625" style="95" customWidth="1"/>
    <col min="2046" max="2046" width="2.26953125" style="95" customWidth="1"/>
    <col min="2047" max="2047" width="10.81640625" style="95" customWidth="1"/>
    <col min="2048" max="2048" width="1.81640625" style="95" customWidth="1"/>
    <col min="2049" max="2049" width="14.1796875" style="95" customWidth="1"/>
    <col min="2050" max="2050" width="3.1796875" style="95" bestFit="1" customWidth="1"/>
    <col min="2051" max="2051" width="10.81640625" style="95" customWidth="1"/>
    <col min="2052" max="2052" width="2.81640625" style="95" customWidth="1"/>
    <col min="2053" max="2053" width="14.1796875" style="95" customWidth="1"/>
    <col min="2054" max="2054" width="2.81640625" style="95" customWidth="1"/>
    <col min="2055" max="2055" width="23.26953125" style="95" bestFit="1" customWidth="1"/>
    <col min="2056" max="2056" width="9.1796875" style="95"/>
    <col min="2057" max="2057" width="10.7265625" style="95" bestFit="1" customWidth="1"/>
    <col min="2058" max="2058" width="9.1796875" style="95"/>
    <col min="2059" max="2059" width="10.81640625" style="95" bestFit="1" customWidth="1"/>
    <col min="2060" max="2060" width="9.1796875" style="95"/>
    <col min="2061" max="2061" width="10.26953125" style="95" bestFit="1" customWidth="1"/>
    <col min="2062" max="2293" width="9.1796875" style="95"/>
    <col min="2294" max="2294" width="6" style="95" customWidth="1"/>
    <col min="2295" max="2295" width="2.54296875" style="95" customWidth="1"/>
    <col min="2296" max="2296" width="37.26953125" style="95" bestFit="1" customWidth="1"/>
    <col min="2297" max="2297" width="15.7265625" style="95" customWidth="1"/>
    <col min="2298" max="2298" width="3" style="95" customWidth="1"/>
    <col min="2299" max="2299" width="10.7265625" style="95" customWidth="1"/>
    <col min="2300" max="2300" width="3.1796875" style="95" customWidth="1"/>
    <col min="2301" max="2301" width="12.81640625" style="95" customWidth="1"/>
    <col min="2302" max="2302" width="2.26953125" style="95" customWidth="1"/>
    <col min="2303" max="2303" width="10.81640625" style="95" customWidth="1"/>
    <col min="2304" max="2304" width="1.81640625" style="95" customWidth="1"/>
    <col min="2305" max="2305" width="14.1796875" style="95" customWidth="1"/>
    <col min="2306" max="2306" width="3.1796875" style="95" bestFit="1" customWidth="1"/>
    <col min="2307" max="2307" width="10.81640625" style="95" customWidth="1"/>
    <col min="2308" max="2308" width="2.81640625" style="95" customWidth="1"/>
    <col min="2309" max="2309" width="14.1796875" style="95" customWidth="1"/>
    <col min="2310" max="2310" width="2.81640625" style="95" customWidth="1"/>
    <col min="2311" max="2311" width="23.26953125" style="95" bestFit="1" customWidth="1"/>
    <col min="2312" max="2312" width="9.1796875" style="95"/>
    <col min="2313" max="2313" width="10.7265625" style="95" bestFit="1" customWidth="1"/>
    <col min="2314" max="2314" width="9.1796875" style="95"/>
    <col min="2315" max="2315" width="10.81640625" style="95" bestFit="1" customWidth="1"/>
    <col min="2316" max="2316" width="9.1796875" style="95"/>
    <col min="2317" max="2317" width="10.26953125" style="95" bestFit="1" customWidth="1"/>
    <col min="2318" max="2549" width="9.1796875" style="95"/>
    <col min="2550" max="2550" width="6" style="95" customWidth="1"/>
    <col min="2551" max="2551" width="2.54296875" style="95" customWidth="1"/>
    <col min="2552" max="2552" width="37.26953125" style="95" bestFit="1" customWidth="1"/>
    <col min="2553" max="2553" width="15.7265625" style="95" customWidth="1"/>
    <col min="2554" max="2554" width="3" style="95" customWidth="1"/>
    <col min="2555" max="2555" width="10.7265625" style="95" customWidth="1"/>
    <col min="2556" max="2556" width="3.1796875" style="95" customWidth="1"/>
    <col min="2557" max="2557" width="12.81640625" style="95" customWidth="1"/>
    <col min="2558" max="2558" width="2.26953125" style="95" customWidth="1"/>
    <col min="2559" max="2559" width="10.81640625" style="95" customWidth="1"/>
    <col min="2560" max="2560" width="1.81640625" style="95" customWidth="1"/>
    <col min="2561" max="2561" width="14.1796875" style="95" customWidth="1"/>
    <col min="2562" max="2562" width="3.1796875" style="95" bestFit="1" customWidth="1"/>
    <col min="2563" max="2563" width="10.81640625" style="95" customWidth="1"/>
    <col min="2564" max="2564" width="2.81640625" style="95" customWidth="1"/>
    <col min="2565" max="2565" width="14.1796875" style="95" customWidth="1"/>
    <col min="2566" max="2566" width="2.81640625" style="95" customWidth="1"/>
    <col min="2567" max="2567" width="23.26953125" style="95" bestFit="1" customWidth="1"/>
    <col min="2568" max="2568" width="9.1796875" style="95"/>
    <col min="2569" max="2569" width="10.7265625" style="95" bestFit="1" customWidth="1"/>
    <col min="2570" max="2570" width="9.1796875" style="95"/>
    <col min="2571" max="2571" width="10.81640625" style="95" bestFit="1" customWidth="1"/>
    <col min="2572" max="2572" width="9.1796875" style="95"/>
    <col min="2573" max="2573" width="10.26953125" style="95" bestFit="1" customWidth="1"/>
    <col min="2574" max="2805" width="9.1796875" style="95"/>
    <col min="2806" max="2806" width="6" style="95" customWidth="1"/>
    <col min="2807" max="2807" width="2.54296875" style="95" customWidth="1"/>
    <col min="2808" max="2808" width="37.26953125" style="95" bestFit="1" customWidth="1"/>
    <col min="2809" max="2809" width="15.7265625" style="95" customWidth="1"/>
    <col min="2810" max="2810" width="3" style="95" customWidth="1"/>
    <col min="2811" max="2811" width="10.7265625" style="95" customWidth="1"/>
    <col min="2812" max="2812" width="3.1796875" style="95" customWidth="1"/>
    <col min="2813" max="2813" width="12.81640625" style="95" customWidth="1"/>
    <col min="2814" max="2814" width="2.26953125" style="95" customWidth="1"/>
    <col min="2815" max="2815" width="10.81640625" style="95" customWidth="1"/>
    <col min="2816" max="2816" width="1.81640625" style="95" customWidth="1"/>
    <col min="2817" max="2817" width="14.1796875" style="95" customWidth="1"/>
    <col min="2818" max="2818" width="3.1796875" style="95" bestFit="1" customWidth="1"/>
    <col min="2819" max="2819" width="10.81640625" style="95" customWidth="1"/>
    <col min="2820" max="2820" width="2.81640625" style="95" customWidth="1"/>
    <col min="2821" max="2821" width="14.1796875" style="95" customWidth="1"/>
    <col min="2822" max="2822" width="2.81640625" style="95" customWidth="1"/>
    <col min="2823" max="2823" width="23.26953125" style="95" bestFit="1" customWidth="1"/>
    <col min="2824" max="2824" width="9.1796875" style="95"/>
    <col min="2825" max="2825" width="10.7265625" style="95" bestFit="1" customWidth="1"/>
    <col min="2826" max="2826" width="9.1796875" style="95"/>
    <col min="2827" max="2827" width="10.81640625" style="95" bestFit="1" customWidth="1"/>
    <col min="2828" max="2828" width="9.1796875" style="95"/>
    <col min="2829" max="2829" width="10.26953125" style="95" bestFit="1" customWidth="1"/>
    <col min="2830" max="3061" width="9.1796875" style="95"/>
    <col min="3062" max="3062" width="6" style="95" customWidth="1"/>
    <col min="3063" max="3063" width="2.54296875" style="95" customWidth="1"/>
    <col min="3064" max="3064" width="37.26953125" style="95" bestFit="1" customWidth="1"/>
    <col min="3065" max="3065" width="15.7265625" style="95" customWidth="1"/>
    <col min="3066" max="3066" width="3" style="95" customWidth="1"/>
    <col min="3067" max="3067" width="10.7265625" style="95" customWidth="1"/>
    <col min="3068" max="3068" width="3.1796875" style="95" customWidth="1"/>
    <col min="3069" max="3069" width="12.81640625" style="95" customWidth="1"/>
    <col min="3070" max="3070" width="2.26953125" style="95" customWidth="1"/>
    <col min="3071" max="3071" width="10.81640625" style="95" customWidth="1"/>
    <col min="3072" max="3072" width="1.81640625" style="95" customWidth="1"/>
    <col min="3073" max="3073" width="14.1796875" style="95" customWidth="1"/>
    <col min="3074" max="3074" width="3.1796875" style="95" bestFit="1" customWidth="1"/>
    <col min="3075" max="3075" width="10.81640625" style="95" customWidth="1"/>
    <col min="3076" max="3076" width="2.81640625" style="95" customWidth="1"/>
    <col min="3077" max="3077" width="14.1796875" style="95" customWidth="1"/>
    <col min="3078" max="3078" width="2.81640625" style="95" customWidth="1"/>
    <col min="3079" max="3079" width="23.26953125" style="95" bestFit="1" customWidth="1"/>
    <col min="3080" max="3080" width="9.1796875" style="95"/>
    <col min="3081" max="3081" width="10.7265625" style="95" bestFit="1" customWidth="1"/>
    <col min="3082" max="3082" width="9.1796875" style="95"/>
    <col min="3083" max="3083" width="10.81640625" style="95" bestFit="1" customWidth="1"/>
    <col min="3084" max="3084" width="9.1796875" style="95"/>
    <col min="3085" max="3085" width="10.26953125" style="95" bestFit="1" customWidth="1"/>
    <col min="3086" max="3317" width="9.1796875" style="95"/>
    <col min="3318" max="3318" width="6" style="95" customWidth="1"/>
    <col min="3319" max="3319" width="2.54296875" style="95" customWidth="1"/>
    <col min="3320" max="3320" width="37.26953125" style="95" bestFit="1" customWidth="1"/>
    <col min="3321" max="3321" width="15.7265625" style="95" customWidth="1"/>
    <col min="3322" max="3322" width="3" style="95" customWidth="1"/>
    <col min="3323" max="3323" width="10.7265625" style="95" customWidth="1"/>
    <col min="3324" max="3324" width="3.1796875" style="95" customWidth="1"/>
    <col min="3325" max="3325" width="12.81640625" style="95" customWidth="1"/>
    <col min="3326" max="3326" width="2.26953125" style="95" customWidth="1"/>
    <col min="3327" max="3327" width="10.81640625" style="95" customWidth="1"/>
    <col min="3328" max="3328" width="1.81640625" style="95" customWidth="1"/>
    <col min="3329" max="3329" width="14.1796875" style="95" customWidth="1"/>
    <col min="3330" max="3330" width="3.1796875" style="95" bestFit="1" customWidth="1"/>
    <col min="3331" max="3331" width="10.81640625" style="95" customWidth="1"/>
    <col min="3332" max="3332" width="2.81640625" style="95" customWidth="1"/>
    <col min="3333" max="3333" width="14.1796875" style="95" customWidth="1"/>
    <col min="3334" max="3334" width="2.81640625" style="95" customWidth="1"/>
    <col min="3335" max="3335" width="23.26953125" style="95" bestFit="1" customWidth="1"/>
    <col min="3336" max="3336" width="9.1796875" style="95"/>
    <col min="3337" max="3337" width="10.7265625" style="95" bestFit="1" customWidth="1"/>
    <col min="3338" max="3338" width="9.1796875" style="95"/>
    <col min="3339" max="3339" width="10.81640625" style="95" bestFit="1" customWidth="1"/>
    <col min="3340" max="3340" width="9.1796875" style="95"/>
    <col min="3341" max="3341" width="10.26953125" style="95" bestFit="1" customWidth="1"/>
    <col min="3342" max="3573" width="9.1796875" style="95"/>
    <col min="3574" max="3574" width="6" style="95" customWidth="1"/>
    <col min="3575" max="3575" width="2.54296875" style="95" customWidth="1"/>
    <col min="3576" max="3576" width="37.26953125" style="95" bestFit="1" customWidth="1"/>
    <col min="3577" max="3577" width="15.7265625" style="95" customWidth="1"/>
    <col min="3578" max="3578" width="3" style="95" customWidth="1"/>
    <col min="3579" max="3579" width="10.7265625" style="95" customWidth="1"/>
    <col min="3580" max="3580" width="3.1796875" style="95" customWidth="1"/>
    <col min="3581" max="3581" width="12.81640625" style="95" customWidth="1"/>
    <col min="3582" max="3582" width="2.26953125" style="95" customWidth="1"/>
    <col min="3583" max="3583" width="10.81640625" style="95" customWidth="1"/>
    <col min="3584" max="3584" width="1.81640625" style="95" customWidth="1"/>
    <col min="3585" max="3585" width="14.1796875" style="95" customWidth="1"/>
    <col min="3586" max="3586" width="3.1796875" style="95" bestFit="1" customWidth="1"/>
    <col min="3587" max="3587" width="10.81640625" style="95" customWidth="1"/>
    <col min="3588" max="3588" width="2.81640625" style="95" customWidth="1"/>
    <col min="3589" max="3589" width="14.1796875" style="95" customWidth="1"/>
    <col min="3590" max="3590" width="2.81640625" style="95" customWidth="1"/>
    <col min="3591" max="3591" width="23.26953125" style="95" bestFit="1" customWidth="1"/>
    <col min="3592" max="3592" width="9.1796875" style="95"/>
    <col min="3593" max="3593" width="10.7265625" style="95" bestFit="1" customWidth="1"/>
    <col min="3594" max="3594" width="9.1796875" style="95"/>
    <col min="3595" max="3595" width="10.81640625" style="95" bestFit="1" customWidth="1"/>
    <col min="3596" max="3596" width="9.1796875" style="95"/>
    <col min="3597" max="3597" width="10.26953125" style="95" bestFit="1" customWidth="1"/>
    <col min="3598" max="3829" width="9.1796875" style="95"/>
    <col min="3830" max="3830" width="6" style="95" customWidth="1"/>
    <col min="3831" max="3831" width="2.54296875" style="95" customWidth="1"/>
    <col min="3832" max="3832" width="37.26953125" style="95" bestFit="1" customWidth="1"/>
    <col min="3833" max="3833" width="15.7265625" style="95" customWidth="1"/>
    <col min="3834" max="3834" width="3" style="95" customWidth="1"/>
    <col min="3835" max="3835" width="10.7265625" style="95" customWidth="1"/>
    <col min="3836" max="3836" width="3.1796875" style="95" customWidth="1"/>
    <col min="3837" max="3837" width="12.81640625" style="95" customWidth="1"/>
    <col min="3838" max="3838" width="2.26953125" style="95" customWidth="1"/>
    <col min="3839" max="3839" width="10.81640625" style="95" customWidth="1"/>
    <col min="3840" max="3840" width="1.81640625" style="95" customWidth="1"/>
    <col min="3841" max="3841" width="14.1796875" style="95" customWidth="1"/>
    <col min="3842" max="3842" width="3.1796875" style="95" bestFit="1" customWidth="1"/>
    <col min="3843" max="3843" width="10.81640625" style="95" customWidth="1"/>
    <col min="3844" max="3844" width="2.81640625" style="95" customWidth="1"/>
    <col min="3845" max="3845" width="14.1796875" style="95" customWidth="1"/>
    <col min="3846" max="3846" width="2.81640625" style="95" customWidth="1"/>
    <col min="3847" max="3847" width="23.26953125" style="95" bestFit="1" customWidth="1"/>
    <col min="3848" max="3848" width="9.1796875" style="95"/>
    <col min="3849" max="3849" width="10.7265625" style="95" bestFit="1" customWidth="1"/>
    <col min="3850" max="3850" width="9.1796875" style="95"/>
    <col min="3851" max="3851" width="10.81640625" style="95" bestFit="1" customWidth="1"/>
    <col min="3852" max="3852" width="9.1796875" style="95"/>
    <col min="3853" max="3853" width="10.26953125" style="95" bestFit="1" customWidth="1"/>
    <col min="3854" max="4085" width="9.1796875" style="95"/>
    <col min="4086" max="4086" width="6" style="95" customWidth="1"/>
    <col min="4087" max="4087" width="2.54296875" style="95" customWidth="1"/>
    <col min="4088" max="4088" width="37.26953125" style="95" bestFit="1" customWidth="1"/>
    <col min="4089" max="4089" width="15.7265625" style="95" customWidth="1"/>
    <col min="4090" max="4090" width="3" style="95" customWidth="1"/>
    <col min="4091" max="4091" width="10.7265625" style="95" customWidth="1"/>
    <col min="4092" max="4092" width="3.1796875" style="95" customWidth="1"/>
    <col min="4093" max="4093" width="12.81640625" style="95" customWidth="1"/>
    <col min="4094" max="4094" width="2.26953125" style="95" customWidth="1"/>
    <col min="4095" max="4095" width="10.81640625" style="95" customWidth="1"/>
    <col min="4096" max="4096" width="1.81640625" style="95" customWidth="1"/>
    <col min="4097" max="4097" width="14.1796875" style="95" customWidth="1"/>
    <col min="4098" max="4098" width="3.1796875" style="95" bestFit="1" customWidth="1"/>
    <col min="4099" max="4099" width="10.81640625" style="95" customWidth="1"/>
    <col min="4100" max="4100" width="2.81640625" style="95" customWidth="1"/>
    <col min="4101" max="4101" width="14.1796875" style="95" customWidth="1"/>
    <col min="4102" max="4102" width="2.81640625" style="95" customWidth="1"/>
    <col min="4103" max="4103" width="23.26953125" style="95" bestFit="1" customWidth="1"/>
    <col min="4104" max="4104" width="9.1796875" style="95"/>
    <col min="4105" max="4105" width="10.7265625" style="95" bestFit="1" customWidth="1"/>
    <col min="4106" max="4106" width="9.1796875" style="95"/>
    <col min="4107" max="4107" width="10.81640625" style="95" bestFit="1" customWidth="1"/>
    <col min="4108" max="4108" width="9.1796875" style="95"/>
    <col min="4109" max="4109" width="10.26953125" style="95" bestFit="1" customWidth="1"/>
    <col min="4110" max="4341" width="9.1796875" style="95"/>
    <col min="4342" max="4342" width="6" style="95" customWidth="1"/>
    <col min="4343" max="4343" width="2.54296875" style="95" customWidth="1"/>
    <col min="4344" max="4344" width="37.26953125" style="95" bestFit="1" customWidth="1"/>
    <col min="4345" max="4345" width="15.7265625" style="95" customWidth="1"/>
    <col min="4346" max="4346" width="3" style="95" customWidth="1"/>
    <col min="4347" max="4347" width="10.7265625" style="95" customWidth="1"/>
    <col min="4348" max="4348" width="3.1796875" style="95" customWidth="1"/>
    <col min="4349" max="4349" width="12.81640625" style="95" customWidth="1"/>
    <col min="4350" max="4350" width="2.26953125" style="95" customWidth="1"/>
    <col min="4351" max="4351" width="10.81640625" style="95" customWidth="1"/>
    <col min="4352" max="4352" width="1.81640625" style="95" customWidth="1"/>
    <col min="4353" max="4353" width="14.1796875" style="95" customWidth="1"/>
    <col min="4354" max="4354" width="3.1796875" style="95" bestFit="1" customWidth="1"/>
    <col min="4355" max="4355" width="10.81640625" style="95" customWidth="1"/>
    <col min="4356" max="4356" width="2.81640625" style="95" customWidth="1"/>
    <col min="4357" max="4357" width="14.1796875" style="95" customWidth="1"/>
    <col min="4358" max="4358" width="2.81640625" style="95" customWidth="1"/>
    <col min="4359" max="4359" width="23.26953125" style="95" bestFit="1" customWidth="1"/>
    <col min="4360" max="4360" width="9.1796875" style="95"/>
    <col min="4361" max="4361" width="10.7265625" style="95" bestFit="1" customWidth="1"/>
    <col min="4362" max="4362" width="9.1796875" style="95"/>
    <col min="4363" max="4363" width="10.81640625" style="95" bestFit="1" customWidth="1"/>
    <col min="4364" max="4364" width="9.1796875" style="95"/>
    <col min="4365" max="4365" width="10.26953125" style="95" bestFit="1" customWidth="1"/>
    <col min="4366" max="4597" width="9.1796875" style="95"/>
    <col min="4598" max="4598" width="6" style="95" customWidth="1"/>
    <col min="4599" max="4599" width="2.54296875" style="95" customWidth="1"/>
    <col min="4600" max="4600" width="37.26953125" style="95" bestFit="1" customWidth="1"/>
    <col min="4601" max="4601" width="15.7265625" style="95" customWidth="1"/>
    <col min="4602" max="4602" width="3" style="95" customWidth="1"/>
    <col min="4603" max="4603" width="10.7265625" style="95" customWidth="1"/>
    <col min="4604" max="4604" width="3.1796875" style="95" customWidth="1"/>
    <col min="4605" max="4605" width="12.81640625" style="95" customWidth="1"/>
    <col min="4606" max="4606" width="2.26953125" style="95" customWidth="1"/>
    <col min="4607" max="4607" width="10.81640625" style="95" customWidth="1"/>
    <col min="4608" max="4608" width="1.81640625" style="95" customWidth="1"/>
    <col min="4609" max="4609" width="14.1796875" style="95" customWidth="1"/>
    <col min="4610" max="4610" width="3.1796875" style="95" bestFit="1" customWidth="1"/>
    <col min="4611" max="4611" width="10.81640625" style="95" customWidth="1"/>
    <col min="4612" max="4612" width="2.81640625" style="95" customWidth="1"/>
    <col min="4613" max="4613" width="14.1796875" style="95" customWidth="1"/>
    <col min="4614" max="4614" width="2.81640625" style="95" customWidth="1"/>
    <col min="4615" max="4615" width="23.26953125" style="95" bestFit="1" customWidth="1"/>
    <col min="4616" max="4616" width="9.1796875" style="95"/>
    <col min="4617" max="4617" width="10.7265625" style="95" bestFit="1" customWidth="1"/>
    <col min="4618" max="4618" width="9.1796875" style="95"/>
    <col min="4619" max="4619" width="10.81640625" style="95" bestFit="1" customWidth="1"/>
    <col min="4620" max="4620" width="9.1796875" style="95"/>
    <col min="4621" max="4621" width="10.26953125" style="95" bestFit="1" customWidth="1"/>
    <col min="4622" max="4853" width="9.1796875" style="95"/>
    <col min="4854" max="4854" width="6" style="95" customWidth="1"/>
    <col min="4855" max="4855" width="2.54296875" style="95" customWidth="1"/>
    <col min="4856" max="4856" width="37.26953125" style="95" bestFit="1" customWidth="1"/>
    <col min="4857" max="4857" width="15.7265625" style="95" customWidth="1"/>
    <col min="4858" max="4858" width="3" style="95" customWidth="1"/>
    <col min="4859" max="4859" width="10.7265625" style="95" customWidth="1"/>
    <col min="4860" max="4860" width="3.1796875" style="95" customWidth="1"/>
    <col min="4861" max="4861" width="12.81640625" style="95" customWidth="1"/>
    <col min="4862" max="4862" width="2.26953125" style="95" customWidth="1"/>
    <col min="4863" max="4863" width="10.81640625" style="95" customWidth="1"/>
    <col min="4864" max="4864" width="1.81640625" style="95" customWidth="1"/>
    <col min="4865" max="4865" width="14.1796875" style="95" customWidth="1"/>
    <col min="4866" max="4866" width="3.1796875" style="95" bestFit="1" customWidth="1"/>
    <col min="4867" max="4867" width="10.81640625" style="95" customWidth="1"/>
    <col min="4868" max="4868" width="2.81640625" style="95" customWidth="1"/>
    <col min="4869" max="4869" width="14.1796875" style="95" customWidth="1"/>
    <col min="4870" max="4870" width="2.81640625" style="95" customWidth="1"/>
    <col min="4871" max="4871" width="23.26953125" style="95" bestFit="1" customWidth="1"/>
    <col min="4872" max="4872" width="9.1796875" style="95"/>
    <col min="4873" max="4873" width="10.7265625" style="95" bestFit="1" customWidth="1"/>
    <col min="4874" max="4874" width="9.1796875" style="95"/>
    <col min="4875" max="4875" width="10.81640625" style="95" bestFit="1" customWidth="1"/>
    <col min="4876" max="4876" width="9.1796875" style="95"/>
    <col min="4877" max="4877" width="10.26953125" style="95" bestFit="1" customWidth="1"/>
    <col min="4878" max="5109" width="9.1796875" style="95"/>
    <col min="5110" max="5110" width="6" style="95" customWidth="1"/>
    <col min="5111" max="5111" width="2.54296875" style="95" customWidth="1"/>
    <col min="5112" max="5112" width="37.26953125" style="95" bestFit="1" customWidth="1"/>
    <col min="5113" max="5113" width="15.7265625" style="95" customWidth="1"/>
    <col min="5114" max="5114" width="3" style="95" customWidth="1"/>
    <col min="5115" max="5115" width="10.7265625" style="95" customWidth="1"/>
    <col min="5116" max="5116" width="3.1796875" style="95" customWidth="1"/>
    <col min="5117" max="5117" width="12.81640625" style="95" customWidth="1"/>
    <col min="5118" max="5118" width="2.26953125" style="95" customWidth="1"/>
    <col min="5119" max="5119" width="10.81640625" style="95" customWidth="1"/>
    <col min="5120" max="5120" width="1.81640625" style="95" customWidth="1"/>
    <col min="5121" max="5121" width="14.1796875" style="95" customWidth="1"/>
    <col min="5122" max="5122" width="3.1796875" style="95" bestFit="1" customWidth="1"/>
    <col min="5123" max="5123" width="10.81640625" style="95" customWidth="1"/>
    <col min="5124" max="5124" width="2.81640625" style="95" customWidth="1"/>
    <col min="5125" max="5125" width="14.1796875" style="95" customWidth="1"/>
    <col min="5126" max="5126" width="2.81640625" style="95" customWidth="1"/>
    <col min="5127" max="5127" width="23.26953125" style="95" bestFit="1" customWidth="1"/>
    <col min="5128" max="5128" width="9.1796875" style="95"/>
    <col min="5129" max="5129" width="10.7265625" style="95" bestFit="1" customWidth="1"/>
    <col min="5130" max="5130" width="9.1796875" style="95"/>
    <col min="5131" max="5131" width="10.81640625" style="95" bestFit="1" customWidth="1"/>
    <col min="5132" max="5132" width="9.1796875" style="95"/>
    <col min="5133" max="5133" width="10.26953125" style="95" bestFit="1" customWidth="1"/>
    <col min="5134" max="5365" width="9.1796875" style="95"/>
    <col min="5366" max="5366" width="6" style="95" customWidth="1"/>
    <col min="5367" max="5367" width="2.54296875" style="95" customWidth="1"/>
    <col min="5368" max="5368" width="37.26953125" style="95" bestFit="1" customWidth="1"/>
    <col min="5369" max="5369" width="15.7265625" style="95" customWidth="1"/>
    <col min="5370" max="5370" width="3" style="95" customWidth="1"/>
    <col min="5371" max="5371" width="10.7265625" style="95" customWidth="1"/>
    <col min="5372" max="5372" width="3.1796875" style="95" customWidth="1"/>
    <col min="5373" max="5373" width="12.81640625" style="95" customWidth="1"/>
    <col min="5374" max="5374" width="2.26953125" style="95" customWidth="1"/>
    <col min="5375" max="5375" width="10.81640625" style="95" customWidth="1"/>
    <col min="5376" max="5376" width="1.81640625" style="95" customWidth="1"/>
    <col min="5377" max="5377" width="14.1796875" style="95" customWidth="1"/>
    <col min="5378" max="5378" width="3.1796875" style="95" bestFit="1" customWidth="1"/>
    <col min="5379" max="5379" width="10.81640625" style="95" customWidth="1"/>
    <col min="5380" max="5380" width="2.81640625" style="95" customWidth="1"/>
    <col min="5381" max="5381" width="14.1796875" style="95" customWidth="1"/>
    <col min="5382" max="5382" width="2.81640625" style="95" customWidth="1"/>
    <col min="5383" max="5383" width="23.26953125" style="95" bestFit="1" customWidth="1"/>
    <col min="5384" max="5384" width="9.1796875" style="95"/>
    <col min="5385" max="5385" width="10.7265625" style="95" bestFit="1" customWidth="1"/>
    <col min="5386" max="5386" width="9.1796875" style="95"/>
    <col min="5387" max="5387" width="10.81640625" style="95" bestFit="1" customWidth="1"/>
    <col min="5388" max="5388" width="9.1796875" style="95"/>
    <col min="5389" max="5389" width="10.26953125" style="95" bestFit="1" customWidth="1"/>
    <col min="5390" max="5621" width="9.1796875" style="95"/>
    <col min="5622" max="5622" width="6" style="95" customWidth="1"/>
    <col min="5623" max="5623" width="2.54296875" style="95" customWidth="1"/>
    <col min="5624" max="5624" width="37.26953125" style="95" bestFit="1" customWidth="1"/>
    <col min="5625" max="5625" width="15.7265625" style="95" customWidth="1"/>
    <col min="5626" max="5626" width="3" style="95" customWidth="1"/>
    <col min="5627" max="5627" width="10.7265625" style="95" customWidth="1"/>
    <col min="5628" max="5628" width="3.1796875" style="95" customWidth="1"/>
    <col min="5629" max="5629" width="12.81640625" style="95" customWidth="1"/>
    <col min="5630" max="5630" width="2.26953125" style="95" customWidth="1"/>
    <col min="5631" max="5631" width="10.81640625" style="95" customWidth="1"/>
    <col min="5632" max="5632" width="1.81640625" style="95" customWidth="1"/>
    <col min="5633" max="5633" width="14.1796875" style="95" customWidth="1"/>
    <col min="5634" max="5634" width="3.1796875" style="95" bestFit="1" customWidth="1"/>
    <col min="5635" max="5635" width="10.81640625" style="95" customWidth="1"/>
    <col min="5636" max="5636" width="2.81640625" style="95" customWidth="1"/>
    <col min="5637" max="5637" width="14.1796875" style="95" customWidth="1"/>
    <col min="5638" max="5638" width="2.81640625" style="95" customWidth="1"/>
    <col min="5639" max="5639" width="23.26953125" style="95" bestFit="1" customWidth="1"/>
    <col min="5640" max="5640" width="9.1796875" style="95"/>
    <col min="5641" max="5641" width="10.7265625" style="95" bestFit="1" customWidth="1"/>
    <col min="5642" max="5642" width="9.1796875" style="95"/>
    <col min="5643" max="5643" width="10.81640625" style="95" bestFit="1" customWidth="1"/>
    <col min="5644" max="5644" width="9.1796875" style="95"/>
    <col min="5645" max="5645" width="10.26953125" style="95" bestFit="1" customWidth="1"/>
    <col min="5646" max="5877" width="9.1796875" style="95"/>
    <col min="5878" max="5878" width="6" style="95" customWidth="1"/>
    <col min="5879" max="5879" width="2.54296875" style="95" customWidth="1"/>
    <col min="5880" max="5880" width="37.26953125" style="95" bestFit="1" customWidth="1"/>
    <col min="5881" max="5881" width="15.7265625" style="95" customWidth="1"/>
    <col min="5882" max="5882" width="3" style="95" customWidth="1"/>
    <col min="5883" max="5883" width="10.7265625" style="95" customWidth="1"/>
    <col min="5884" max="5884" width="3.1796875" style="95" customWidth="1"/>
    <col min="5885" max="5885" width="12.81640625" style="95" customWidth="1"/>
    <col min="5886" max="5886" width="2.26953125" style="95" customWidth="1"/>
    <col min="5887" max="5887" width="10.81640625" style="95" customWidth="1"/>
    <col min="5888" max="5888" width="1.81640625" style="95" customWidth="1"/>
    <col min="5889" max="5889" width="14.1796875" style="95" customWidth="1"/>
    <col min="5890" max="5890" width="3.1796875" style="95" bestFit="1" customWidth="1"/>
    <col min="5891" max="5891" width="10.81640625" style="95" customWidth="1"/>
    <col min="5892" max="5892" width="2.81640625" style="95" customWidth="1"/>
    <col min="5893" max="5893" width="14.1796875" style="95" customWidth="1"/>
    <col min="5894" max="5894" width="2.81640625" style="95" customWidth="1"/>
    <col min="5895" max="5895" width="23.26953125" style="95" bestFit="1" customWidth="1"/>
    <col min="5896" max="5896" width="9.1796875" style="95"/>
    <col min="5897" max="5897" width="10.7265625" style="95" bestFit="1" customWidth="1"/>
    <col min="5898" max="5898" width="9.1796875" style="95"/>
    <col min="5899" max="5899" width="10.81640625" style="95" bestFit="1" customWidth="1"/>
    <col min="5900" max="5900" width="9.1796875" style="95"/>
    <col min="5901" max="5901" width="10.26953125" style="95" bestFit="1" customWidth="1"/>
    <col min="5902" max="6133" width="9.1796875" style="95"/>
    <col min="6134" max="6134" width="6" style="95" customWidth="1"/>
    <col min="6135" max="6135" width="2.54296875" style="95" customWidth="1"/>
    <col min="6136" max="6136" width="37.26953125" style="95" bestFit="1" customWidth="1"/>
    <col min="6137" max="6137" width="15.7265625" style="95" customWidth="1"/>
    <col min="6138" max="6138" width="3" style="95" customWidth="1"/>
    <col min="6139" max="6139" width="10.7265625" style="95" customWidth="1"/>
    <col min="6140" max="6140" width="3.1796875" style="95" customWidth="1"/>
    <col min="6141" max="6141" width="12.81640625" style="95" customWidth="1"/>
    <col min="6142" max="6142" width="2.26953125" style="95" customWidth="1"/>
    <col min="6143" max="6143" width="10.81640625" style="95" customWidth="1"/>
    <col min="6144" max="6144" width="1.81640625" style="95" customWidth="1"/>
    <col min="6145" max="6145" width="14.1796875" style="95" customWidth="1"/>
    <col min="6146" max="6146" width="3.1796875" style="95" bestFit="1" customWidth="1"/>
    <col min="6147" max="6147" width="10.81640625" style="95" customWidth="1"/>
    <col min="6148" max="6148" width="2.81640625" style="95" customWidth="1"/>
    <col min="6149" max="6149" width="14.1796875" style="95" customWidth="1"/>
    <col min="6150" max="6150" width="2.81640625" style="95" customWidth="1"/>
    <col min="6151" max="6151" width="23.26953125" style="95" bestFit="1" customWidth="1"/>
    <col min="6152" max="6152" width="9.1796875" style="95"/>
    <col min="6153" max="6153" width="10.7265625" style="95" bestFit="1" customWidth="1"/>
    <col min="6154" max="6154" width="9.1796875" style="95"/>
    <col min="6155" max="6155" width="10.81640625" style="95" bestFit="1" customWidth="1"/>
    <col min="6156" max="6156" width="9.1796875" style="95"/>
    <col min="6157" max="6157" width="10.26953125" style="95" bestFit="1" customWidth="1"/>
    <col min="6158" max="6389" width="9.1796875" style="95"/>
    <col min="6390" max="6390" width="6" style="95" customWidth="1"/>
    <col min="6391" max="6391" width="2.54296875" style="95" customWidth="1"/>
    <col min="6392" max="6392" width="37.26953125" style="95" bestFit="1" customWidth="1"/>
    <col min="6393" max="6393" width="15.7265625" style="95" customWidth="1"/>
    <col min="6394" max="6394" width="3" style="95" customWidth="1"/>
    <col min="6395" max="6395" width="10.7265625" style="95" customWidth="1"/>
    <col min="6396" max="6396" width="3.1796875" style="95" customWidth="1"/>
    <col min="6397" max="6397" width="12.81640625" style="95" customWidth="1"/>
    <col min="6398" max="6398" width="2.26953125" style="95" customWidth="1"/>
    <col min="6399" max="6399" width="10.81640625" style="95" customWidth="1"/>
    <col min="6400" max="6400" width="1.81640625" style="95" customWidth="1"/>
    <col min="6401" max="6401" width="14.1796875" style="95" customWidth="1"/>
    <col min="6402" max="6402" width="3.1796875" style="95" bestFit="1" customWidth="1"/>
    <col min="6403" max="6403" width="10.81640625" style="95" customWidth="1"/>
    <col min="6404" max="6404" width="2.81640625" style="95" customWidth="1"/>
    <col min="6405" max="6405" width="14.1796875" style="95" customWidth="1"/>
    <col min="6406" max="6406" width="2.81640625" style="95" customWidth="1"/>
    <col min="6407" max="6407" width="23.26953125" style="95" bestFit="1" customWidth="1"/>
    <col min="6408" max="6408" width="9.1796875" style="95"/>
    <col min="6409" max="6409" width="10.7265625" style="95" bestFit="1" customWidth="1"/>
    <col min="6410" max="6410" width="9.1796875" style="95"/>
    <col min="6411" max="6411" width="10.81640625" style="95" bestFit="1" customWidth="1"/>
    <col min="6412" max="6412" width="9.1796875" style="95"/>
    <col min="6413" max="6413" width="10.26953125" style="95" bestFit="1" customWidth="1"/>
    <col min="6414" max="6645" width="9.1796875" style="95"/>
    <col min="6646" max="6646" width="6" style="95" customWidth="1"/>
    <col min="6647" max="6647" width="2.54296875" style="95" customWidth="1"/>
    <col min="6648" max="6648" width="37.26953125" style="95" bestFit="1" customWidth="1"/>
    <col min="6649" max="6649" width="15.7265625" style="95" customWidth="1"/>
    <col min="6650" max="6650" width="3" style="95" customWidth="1"/>
    <col min="6651" max="6651" width="10.7265625" style="95" customWidth="1"/>
    <col min="6652" max="6652" width="3.1796875" style="95" customWidth="1"/>
    <col min="6653" max="6653" width="12.81640625" style="95" customWidth="1"/>
    <col min="6654" max="6654" width="2.26953125" style="95" customWidth="1"/>
    <col min="6655" max="6655" width="10.81640625" style="95" customWidth="1"/>
    <col min="6656" max="6656" width="1.81640625" style="95" customWidth="1"/>
    <col min="6657" max="6657" width="14.1796875" style="95" customWidth="1"/>
    <col min="6658" max="6658" width="3.1796875" style="95" bestFit="1" customWidth="1"/>
    <col min="6659" max="6659" width="10.81640625" style="95" customWidth="1"/>
    <col min="6660" max="6660" width="2.81640625" style="95" customWidth="1"/>
    <col min="6661" max="6661" width="14.1796875" style="95" customWidth="1"/>
    <col min="6662" max="6662" width="2.81640625" style="95" customWidth="1"/>
    <col min="6663" max="6663" width="23.26953125" style="95" bestFit="1" customWidth="1"/>
    <col min="6664" max="6664" width="9.1796875" style="95"/>
    <col min="6665" max="6665" width="10.7265625" style="95" bestFit="1" customWidth="1"/>
    <col min="6666" max="6666" width="9.1796875" style="95"/>
    <col min="6667" max="6667" width="10.81640625" style="95" bestFit="1" customWidth="1"/>
    <col min="6668" max="6668" width="9.1796875" style="95"/>
    <col min="6669" max="6669" width="10.26953125" style="95" bestFit="1" customWidth="1"/>
    <col min="6670" max="6901" width="9.1796875" style="95"/>
    <col min="6902" max="6902" width="6" style="95" customWidth="1"/>
    <col min="6903" max="6903" width="2.54296875" style="95" customWidth="1"/>
    <col min="6904" max="6904" width="37.26953125" style="95" bestFit="1" customWidth="1"/>
    <col min="6905" max="6905" width="15.7265625" style="95" customWidth="1"/>
    <col min="6906" max="6906" width="3" style="95" customWidth="1"/>
    <col min="6907" max="6907" width="10.7265625" style="95" customWidth="1"/>
    <col min="6908" max="6908" width="3.1796875" style="95" customWidth="1"/>
    <col min="6909" max="6909" width="12.81640625" style="95" customWidth="1"/>
    <col min="6910" max="6910" width="2.26953125" style="95" customWidth="1"/>
    <col min="6911" max="6911" width="10.81640625" style="95" customWidth="1"/>
    <col min="6912" max="6912" width="1.81640625" style="95" customWidth="1"/>
    <col min="6913" max="6913" width="14.1796875" style="95" customWidth="1"/>
    <col min="6914" max="6914" width="3.1796875" style="95" bestFit="1" customWidth="1"/>
    <col min="6915" max="6915" width="10.81640625" style="95" customWidth="1"/>
    <col min="6916" max="6916" width="2.81640625" style="95" customWidth="1"/>
    <col min="6917" max="6917" width="14.1796875" style="95" customWidth="1"/>
    <col min="6918" max="6918" width="2.81640625" style="95" customWidth="1"/>
    <col min="6919" max="6919" width="23.26953125" style="95" bestFit="1" customWidth="1"/>
    <col min="6920" max="6920" width="9.1796875" style="95"/>
    <col min="6921" max="6921" width="10.7265625" style="95" bestFit="1" customWidth="1"/>
    <col min="6922" max="6922" width="9.1796875" style="95"/>
    <col min="6923" max="6923" width="10.81640625" style="95" bestFit="1" customWidth="1"/>
    <col min="6924" max="6924" width="9.1796875" style="95"/>
    <col min="6925" max="6925" width="10.26953125" style="95" bestFit="1" customWidth="1"/>
    <col min="6926" max="7157" width="9.1796875" style="95"/>
    <col min="7158" max="7158" width="6" style="95" customWidth="1"/>
    <col min="7159" max="7159" width="2.54296875" style="95" customWidth="1"/>
    <col min="7160" max="7160" width="37.26953125" style="95" bestFit="1" customWidth="1"/>
    <col min="7161" max="7161" width="15.7265625" style="95" customWidth="1"/>
    <col min="7162" max="7162" width="3" style="95" customWidth="1"/>
    <col min="7163" max="7163" width="10.7265625" style="95" customWidth="1"/>
    <col min="7164" max="7164" width="3.1796875" style="95" customWidth="1"/>
    <col min="7165" max="7165" width="12.81640625" style="95" customWidth="1"/>
    <col min="7166" max="7166" width="2.26953125" style="95" customWidth="1"/>
    <col min="7167" max="7167" width="10.81640625" style="95" customWidth="1"/>
    <col min="7168" max="7168" width="1.81640625" style="95" customWidth="1"/>
    <col min="7169" max="7169" width="14.1796875" style="95" customWidth="1"/>
    <col min="7170" max="7170" width="3.1796875" style="95" bestFit="1" customWidth="1"/>
    <col min="7171" max="7171" width="10.81640625" style="95" customWidth="1"/>
    <col min="7172" max="7172" width="2.81640625" style="95" customWidth="1"/>
    <col min="7173" max="7173" width="14.1796875" style="95" customWidth="1"/>
    <col min="7174" max="7174" width="2.81640625" style="95" customWidth="1"/>
    <col min="7175" max="7175" width="23.26953125" style="95" bestFit="1" customWidth="1"/>
    <col min="7176" max="7176" width="9.1796875" style="95"/>
    <col min="7177" max="7177" width="10.7265625" style="95" bestFit="1" customWidth="1"/>
    <col min="7178" max="7178" width="9.1796875" style="95"/>
    <col min="7179" max="7179" width="10.81640625" style="95" bestFit="1" customWidth="1"/>
    <col min="7180" max="7180" width="9.1796875" style="95"/>
    <col min="7181" max="7181" width="10.26953125" style="95" bestFit="1" customWidth="1"/>
    <col min="7182" max="7413" width="9.1796875" style="95"/>
    <col min="7414" max="7414" width="6" style="95" customWidth="1"/>
    <col min="7415" max="7415" width="2.54296875" style="95" customWidth="1"/>
    <col min="7416" max="7416" width="37.26953125" style="95" bestFit="1" customWidth="1"/>
    <col min="7417" max="7417" width="15.7265625" style="95" customWidth="1"/>
    <col min="7418" max="7418" width="3" style="95" customWidth="1"/>
    <col min="7419" max="7419" width="10.7265625" style="95" customWidth="1"/>
    <col min="7420" max="7420" width="3.1796875" style="95" customWidth="1"/>
    <col min="7421" max="7421" width="12.81640625" style="95" customWidth="1"/>
    <col min="7422" max="7422" width="2.26953125" style="95" customWidth="1"/>
    <col min="7423" max="7423" width="10.81640625" style="95" customWidth="1"/>
    <col min="7424" max="7424" width="1.81640625" style="95" customWidth="1"/>
    <col min="7425" max="7425" width="14.1796875" style="95" customWidth="1"/>
    <col min="7426" max="7426" width="3.1796875" style="95" bestFit="1" customWidth="1"/>
    <col min="7427" max="7427" width="10.81640625" style="95" customWidth="1"/>
    <col min="7428" max="7428" width="2.81640625" style="95" customWidth="1"/>
    <col min="7429" max="7429" width="14.1796875" style="95" customWidth="1"/>
    <col min="7430" max="7430" width="2.81640625" style="95" customWidth="1"/>
    <col min="7431" max="7431" width="23.26953125" style="95" bestFit="1" customWidth="1"/>
    <col min="7432" max="7432" width="9.1796875" style="95"/>
    <col min="7433" max="7433" width="10.7265625" style="95" bestFit="1" customWidth="1"/>
    <col min="7434" max="7434" width="9.1796875" style="95"/>
    <col min="7435" max="7435" width="10.81640625" style="95" bestFit="1" customWidth="1"/>
    <col min="7436" max="7436" width="9.1796875" style="95"/>
    <col min="7437" max="7437" width="10.26953125" style="95" bestFit="1" customWidth="1"/>
    <col min="7438" max="7669" width="9.1796875" style="95"/>
    <col min="7670" max="7670" width="6" style="95" customWidth="1"/>
    <col min="7671" max="7671" width="2.54296875" style="95" customWidth="1"/>
    <col min="7672" max="7672" width="37.26953125" style="95" bestFit="1" customWidth="1"/>
    <col min="7673" max="7673" width="15.7265625" style="95" customWidth="1"/>
    <col min="7674" max="7674" width="3" style="95" customWidth="1"/>
    <col min="7675" max="7675" width="10.7265625" style="95" customWidth="1"/>
    <col min="7676" max="7676" width="3.1796875" style="95" customWidth="1"/>
    <col min="7677" max="7677" width="12.81640625" style="95" customWidth="1"/>
    <col min="7678" max="7678" width="2.26953125" style="95" customWidth="1"/>
    <col min="7679" max="7679" width="10.81640625" style="95" customWidth="1"/>
    <col min="7680" max="7680" width="1.81640625" style="95" customWidth="1"/>
    <col min="7681" max="7681" width="14.1796875" style="95" customWidth="1"/>
    <col min="7682" max="7682" width="3.1796875" style="95" bestFit="1" customWidth="1"/>
    <col min="7683" max="7683" width="10.81640625" style="95" customWidth="1"/>
    <col min="7684" max="7684" width="2.81640625" style="95" customWidth="1"/>
    <col min="7685" max="7685" width="14.1796875" style="95" customWidth="1"/>
    <col min="7686" max="7686" width="2.81640625" style="95" customWidth="1"/>
    <col min="7687" max="7687" width="23.26953125" style="95" bestFit="1" customWidth="1"/>
    <col min="7688" max="7688" width="9.1796875" style="95"/>
    <col min="7689" max="7689" width="10.7265625" style="95" bestFit="1" customWidth="1"/>
    <col min="7690" max="7690" width="9.1796875" style="95"/>
    <col min="7691" max="7691" width="10.81640625" style="95" bestFit="1" customWidth="1"/>
    <col min="7692" max="7692" width="9.1796875" style="95"/>
    <col min="7693" max="7693" width="10.26953125" style="95" bestFit="1" customWidth="1"/>
    <col min="7694" max="7925" width="9.1796875" style="95"/>
    <col min="7926" max="7926" width="6" style="95" customWidth="1"/>
    <col min="7927" max="7927" width="2.54296875" style="95" customWidth="1"/>
    <col min="7928" max="7928" width="37.26953125" style="95" bestFit="1" customWidth="1"/>
    <col min="7929" max="7929" width="15.7265625" style="95" customWidth="1"/>
    <col min="7930" max="7930" width="3" style="95" customWidth="1"/>
    <col min="7931" max="7931" width="10.7265625" style="95" customWidth="1"/>
    <col min="7932" max="7932" width="3.1796875" style="95" customWidth="1"/>
    <col min="7933" max="7933" width="12.81640625" style="95" customWidth="1"/>
    <col min="7934" max="7934" width="2.26953125" style="95" customWidth="1"/>
    <col min="7935" max="7935" width="10.81640625" style="95" customWidth="1"/>
    <col min="7936" max="7936" width="1.81640625" style="95" customWidth="1"/>
    <col min="7937" max="7937" width="14.1796875" style="95" customWidth="1"/>
    <col min="7938" max="7938" width="3.1796875" style="95" bestFit="1" customWidth="1"/>
    <col min="7939" max="7939" width="10.81640625" style="95" customWidth="1"/>
    <col min="7940" max="7940" width="2.81640625" style="95" customWidth="1"/>
    <col min="7941" max="7941" width="14.1796875" style="95" customWidth="1"/>
    <col min="7942" max="7942" width="2.81640625" style="95" customWidth="1"/>
    <col min="7943" max="7943" width="23.26953125" style="95" bestFit="1" customWidth="1"/>
    <col min="7944" max="7944" width="9.1796875" style="95"/>
    <col min="7945" max="7945" width="10.7265625" style="95" bestFit="1" customWidth="1"/>
    <col min="7946" max="7946" width="9.1796875" style="95"/>
    <col min="7947" max="7947" width="10.81640625" style="95" bestFit="1" customWidth="1"/>
    <col min="7948" max="7948" width="9.1796875" style="95"/>
    <col min="7949" max="7949" width="10.26953125" style="95" bestFit="1" customWidth="1"/>
    <col min="7950" max="8181" width="9.1796875" style="95"/>
    <col min="8182" max="8182" width="6" style="95" customWidth="1"/>
    <col min="8183" max="8183" width="2.54296875" style="95" customWidth="1"/>
    <col min="8184" max="8184" width="37.26953125" style="95" bestFit="1" customWidth="1"/>
    <col min="8185" max="8185" width="15.7265625" style="95" customWidth="1"/>
    <col min="8186" max="8186" width="3" style="95" customWidth="1"/>
    <col min="8187" max="8187" width="10.7265625" style="95" customWidth="1"/>
    <col min="8188" max="8188" width="3.1796875" style="95" customWidth="1"/>
    <col min="8189" max="8189" width="12.81640625" style="95" customWidth="1"/>
    <col min="8190" max="8190" width="2.26953125" style="95" customWidth="1"/>
    <col min="8191" max="8191" width="10.81640625" style="95" customWidth="1"/>
    <col min="8192" max="8192" width="1.81640625" style="95" customWidth="1"/>
    <col min="8193" max="8193" width="14.1796875" style="95" customWidth="1"/>
    <col min="8194" max="8194" width="3.1796875" style="95" bestFit="1" customWidth="1"/>
    <col min="8195" max="8195" width="10.81640625" style="95" customWidth="1"/>
    <col min="8196" max="8196" width="2.81640625" style="95" customWidth="1"/>
    <col min="8197" max="8197" width="14.1796875" style="95" customWidth="1"/>
    <col min="8198" max="8198" width="2.81640625" style="95" customWidth="1"/>
    <col min="8199" max="8199" width="23.26953125" style="95" bestFit="1" customWidth="1"/>
    <col min="8200" max="8200" width="9.1796875" style="95"/>
    <col min="8201" max="8201" width="10.7265625" style="95" bestFit="1" customWidth="1"/>
    <col min="8202" max="8202" width="9.1796875" style="95"/>
    <col min="8203" max="8203" width="10.81640625" style="95" bestFit="1" customWidth="1"/>
    <col min="8204" max="8204" width="9.1796875" style="95"/>
    <col min="8205" max="8205" width="10.26953125" style="95" bestFit="1" customWidth="1"/>
    <col min="8206" max="8437" width="9.1796875" style="95"/>
    <col min="8438" max="8438" width="6" style="95" customWidth="1"/>
    <col min="8439" max="8439" width="2.54296875" style="95" customWidth="1"/>
    <col min="8440" max="8440" width="37.26953125" style="95" bestFit="1" customWidth="1"/>
    <col min="8441" max="8441" width="15.7265625" style="95" customWidth="1"/>
    <col min="8442" max="8442" width="3" style="95" customWidth="1"/>
    <col min="8443" max="8443" width="10.7265625" style="95" customWidth="1"/>
    <col min="8444" max="8444" width="3.1796875" style="95" customWidth="1"/>
    <col min="8445" max="8445" width="12.81640625" style="95" customWidth="1"/>
    <col min="8446" max="8446" width="2.26953125" style="95" customWidth="1"/>
    <col min="8447" max="8447" width="10.81640625" style="95" customWidth="1"/>
    <col min="8448" max="8448" width="1.81640625" style="95" customWidth="1"/>
    <col min="8449" max="8449" width="14.1796875" style="95" customWidth="1"/>
    <col min="8450" max="8450" width="3.1796875" style="95" bestFit="1" customWidth="1"/>
    <col min="8451" max="8451" width="10.81640625" style="95" customWidth="1"/>
    <col min="8452" max="8452" width="2.81640625" style="95" customWidth="1"/>
    <col min="8453" max="8453" width="14.1796875" style="95" customWidth="1"/>
    <col min="8454" max="8454" width="2.81640625" style="95" customWidth="1"/>
    <col min="8455" max="8455" width="23.26953125" style="95" bestFit="1" customWidth="1"/>
    <col min="8456" max="8456" width="9.1796875" style="95"/>
    <col min="8457" max="8457" width="10.7265625" style="95" bestFit="1" customWidth="1"/>
    <col min="8458" max="8458" width="9.1796875" style="95"/>
    <col min="8459" max="8459" width="10.81640625" style="95" bestFit="1" customWidth="1"/>
    <col min="8460" max="8460" width="9.1796875" style="95"/>
    <col min="8461" max="8461" width="10.26953125" style="95" bestFit="1" customWidth="1"/>
    <col min="8462" max="8693" width="9.1796875" style="95"/>
    <col min="8694" max="8694" width="6" style="95" customWidth="1"/>
    <col min="8695" max="8695" width="2.54296875" style="95" customWidth="1"/>
    <col min="8696" max="8696" width="37.26953125" style="95" bestFit="1" customWidth="1"/>
    <col min="8697" max="8697" width="15.7265625" style="95" customWidth="1"/>
    <col min="8698" max="8698" width="3" style="95" customWidth="1"/>
    <col min="8699" max="8699" width="10.7265625" style="95" customWidth="1"/>
    <col min="8700" max="8700" width="3.1796875" style="95" customWidth="1"/>
    <col min="8701" max="8701" width="12.81640625" style="95" customWidth="1"/>
    <col min="8702" max="8702" width="2.26953125" style="95" customWidth="1"/>
    <col min="8703" max="8703" width="10.81640625" style="95" customWidth="1"/>
    <col min="8704" max="8704" width="1.81640625" style="95" customWidth="1"/>
    <col min="8705" max="8705" width="14.1796875" style="95" customWidth="1"/>
    <col min="8706" max="8706" width="3.1796875" style="95" bestFit="1" customWidth="1"/>
    <col min="8707" max="8707" width="10.81640625" style="95" customWidth="1"/>
    <col min="8708" max="8708" width="2.81640625" style="95" customWidth="1"/>
    <col min="8709" max="8709" width="14.1796875" style="95" customWidth="1"/>
    <col min="8710" max="8710" width="2.81640625" style="95" customWidth="1"/>
    <col min="8711" max="8711" width="23.26953125" style="95" bestFit="1" customWidth="1"/>
    <col min="8712" max="8712" width="9.1796875" style="95"/>
    <col min="8713" max="8713" width="10.7265625" style="95" bestFit="1" customWidth="1"/>
    <col min="8714" max="8714" width="9.1796875" style="95"/>
    <col min="8715" max="8715" width="10.81640625" style="95" bestFit="1" customWidth="1"/>
    <col min="8716" max="8716" width="9.1796875" style="95"/>
    <col min="8717" max="8717" width="10.26953125" style="95" bestFit="1" customWidth="1"/>
    <col min="8718" max="8949" width="9.1796875" style="95"/>
    <col min="8950" max="8950" width="6" style="95" customWidth="1"/>
    <col min="8951" max="8951" width="2.54296875" style="95" customWidth="1"/>
    <col min="8952" max="8952" width="37.26953125" style="95" bestFit="1" customWidth="1"/>
    <col min="8953" max="8953" width="15.7265625" style="95" customWidth="1"/>
    <col min="8954" max="8954" width="3" style="95" customWidth="1"/>
    <col min="8955" max="8955" width="10.7265625" style="95" customWidth="1"/>
    <col min="8956" max="8956" width="3.1796875" style="95" customWidth="1"/>
    <col min="8957" max="8957" width="12.81640625" style="95" customWidth="1"/>
    <col min="8958" max="8958" width="2.26953125" style="95" customWidth="1"/>
    <col min="8959" max="8959" width="10.81640625" style="95" customWidth="1"/>
    <col min="8960" max="8960" width="1.81640625" style="95" customWidth="1"/>
    <col min="8961" max="8961" width="14.1796875" style="95" customWidth="1"/>
    <col min="8962" max="8962" width="3.1796875" style="95" bestFit="1" customWidth="1"/>
    <col min="8963" max="8963" width="10.81640625" style="95" customWidth="1"/>
    <col min="8964" max="8964" width="2.81640625" style="95" customWidth="1"/>
    <col min="8965" max="8965" width="14.1796875" style="95" customWidth="1"/>
    <col min="8966" max="8966" width="2.81640625" style="95" customWidth="1"/>
    <col min="8967" max="8967" width="23.26953125" style="95" bestFit="1" customWidth="1"/>
    <col min="8968" max="8968" width="9.1796875" style="95"/>
    <col min="8969" max="8969" width="10.7265625" style="95" bestFit="1" customWidth="1"/>
    <col min="8970" max="8970" width="9.1796875" style="95"/>
    <col min="8971" max="8971" width="10.81640625" style="95" bestFit="1" customWidth="1"/>
    <col min="8972" max="8972" width="9.1796875" style="95"/>
    <col min="8973" max="8973" width="10.26953125" style="95" bestFit="1" customWidth="1"/>
    <col min="8974" max="9205" width="9.1796875" style="95"/>
    <col min="9206" max="9206" width="6" style="95" customWidth="1"/>
    <col min="9207" max="9207" width="2.54296875" style="95" customWidth="1"/>
    <col min="9208" max="9208" width="37.26953125" style="95" bestFit="1" customWidth="1"/>
    <col min="9209" max="9209" width="15.7265625" style="95" customWidth="1"/>
    <col min="9210" max="9210" width="3" style="95" customWidth="1"/>
    <col min="9211" max="9211" width="10.7265625" style="95" customWidth="1"/>
    <col min="9212" max="9212" width="3.1796875" style="95" customWidth="1"/>
    <col min="9213" max="9213" width="12.81640625" style="95" customWidth="1"/>
    <col min="9214" max="9214" width="2.26953125" style="95" customWidth="1"/>
    <col min="9215" max="9215" width="10.81640625" style="95" customWidth="1"/>
    <col min="9216" max="9216" width="1.81640625" style="95" customWidth="1"/>
    <col min="9217" max="9217" width="14.1796875" style="95" customWidth="1"/>
    <col min="9218" max="9218" width="3.1796875" style="95" bestFit="1" customWidth="1"/>
    <col min="9219" max="9219" width="10.81640625" style="95" customWidth="1"/>
    <col min="9220" max="9220" width="2.81640625" style="95" customWidth="1"/>
    <col min="9221" max="9221" width="14.1796875" style="95" customWidth="1"/>
    <col min="9222" max="9222" width="2.81640625" style="95" customWidth="1"/>
    <col min="9223" max="9223" width="23.26953125" style="95" bestFit="1" customWidth="1"/>
    <col min="9224" max="9224" width="9.1796875" style="95"/>
    <col min="9225" max="9225" width="10.7265625" style="95" bestFit="1" customWidth="1"/>
    <col min="9226" max="9226" width="9.1796875" style="95"/>
    <col min="9227" max="9227" width="10.81640625" style="95" bestFit="1" customWidth="1"/>
    <col min="9228" max="9228" width="9.1796875" style="95"/>
    <col min="9229" max="9229" width="10.26953125" style="95" bestFit="1" customWidth="1"/>
    <col min="9230" max="9461" width="9.1796875" style="95"/>
    <col min="9462" max="9462" width="6" style="95" customWidth="1"/>
    <col min="9463" max="9463" width="2.54296875" style="95" customWidth="1"/>
    <col min="9464" max="9464" width="37.26953125" style="95" bestFit="1" customWidth="1"/>
    <col min="9465" max="9465" width="15.7265625" style="95" customWidth="1"/>
    <col min="9466" max="9466" width="3" style="95" customWidth="1"/>
    <col min="9467" max="9467" width="10.7265625" style="95" customWidth="1"/>
    <col min="9468" max="9468" width="3.1796875" style="95" customWidth="1"/>
    <col min="9469" max="9469" width="12.81640625" style="95" customWidth="1"/>
    <col min="9470" max="9470" width="2.26953125" style="95" customWidth="1"/>
    <col min="9471" max="9471" width="10.81640625" style="95" customWidth="1"/>
    <col min="9472" max="9472" width="1.81640625" style="95" customWidth="1"/>
    <col min="9473" max="9473" width="14.1796875" style="95" customWidth="1"/>
    <col min="9474" max="9474" width="3.1796875" style="95" bestFit="1" customWidth="1"/>
    <col min="9475" max="9475" width="10.81640625" style="95" customWidth="1"/>
    <col min="9476" max="9476" width="2.81640625" style="95" customWidth="1"/>
    <col min="9477" max="9477" width="14.1796875" style="95" customWidth="1"/>
    <col min="9478" max="9478" width="2.81640625" style="95" customWidth="1"/>
    <col min="9479" max="9479" width="23.26953125" style="95" bestFit="1" customWidth="1"/>
    <col min="9480" max="9480" width="9.1796875" style="95"/>
    <col min="9481" max="9481" width="10.7265625" style="95" bestFit="1" customWidth="1"/>
    <col min="9482" max="9482" width="9.1796875" style="95"/>
    <col min="9483" max="9483" width="10.81640625" style="95" bestFit="1" customWidth="1"/>
    <col min="9484" max="9484" width="9.1796875" style="95"/>
    <col min="9485" max="9485" width="10.26953125" style="95" bestFit="1" customWidth="1"/>
    <col min="9486" max="9717" width="9.1796875" style="95"/>
    <col min="9718" max="9718" width="6" style="95" customWidth="1"/>
    <col min="9719" max="9719" width="2.54296875" style="95" customWidth="1"/>
    <col min="9720" max="9720" width="37.26953125" style="95" bestFit="1" customWidth="1"/>
    <col min="9721" max="9721" width="15.7265625" style="95" customWidth="1"/>
    <col min="9722" max="9722" width="3" style="95" customWidth="1"/>
    <col min="9723" max="9723" width="10.7265625" style="95" customWidth="1"/>
    <col min="9724" max="9724" width="3.1796875" style="95" customWidth="1"/>
    <col min="9725" max="9725" width="12.81640625" style="95" customWidth="1"/>
    <col min="9726" max="9726" width="2.26953125" style="95" customWidth="1"/>
    <col min="9727" max="9727" width="10.81640625" style="95" customWidth="1"/>
    <col min="9728" max="9728" width="1.81640625" style="95" customWidth="1"/>
    <col min="9729" max="9729" width="14.1796875" style="95" customWidth="1"/>
    <col min="9730" max="9730" width="3.1796875" style="95" bestFit="1" customWidth="1"/>
    <col min="9731" max="9731" width="10.81640625" style="95" customWidth="1"/>
    <col min="9732" max="9732" width="2.81640625" style="95" customWidth="1"/>
    <col min="9733" max="9733" width="14.1796875" style="95" customWidth="1"/>
    <col min="9734" max="9734" width="2.81640625" style="95" customWidth="1"/>
    <col min="9735" max="9735" width="23.26953125" style="95" bestFit="1" customWidth="1"/>
    <col min="9736" max="9736" width="9.1796875" style="95"/>
    <col min="9737" max="9737" width="10.7265625" style="95" bestFit="1" customWidth="1"/>
    <col min="9738" max="9738" width="9.1796875" style="95"/>
    <col min="9739" max="9739" width="10.81640625" style="95" bestFit="1" customWidth="1"/>
    <col min="9740" max="9740" width="9.1796875" style="95"/>
    <col min="9741" max="9741" width="10.26953125" style="95" bestFit="1" customWidth="1"/>
    <col min="9742" max="9973" width="9.1796875" style="95"/>
    <col min="9974" max="9974" width="6" style="95" customWidth="1"/>
    <col min="9975" max="9975" width="2.54296875" style="95" customWidth="1"/>
    <col min="9976" max="9976" width="37.26953125" style="95" bestFit="1" customWidth="1"/>
    <col min="9977" max="9977" width="15.7265625" style="95" customWidth="1"/>
    <col min="9978" max="9978" width="3" style="95" customWidth="1"/>
    <col min="9979" max="9979" width="10.7265625" style="95" customWidth="1"/>
    <col min="9980" max="9980" width="3.1796875" style="95" customWidth="1"/>
    <col min="9981" max="9981" width="12.81640625" style="95" customWidth="1"/>
    <col min="9982" max="9982" width="2.26953125" style="95" customWidth="1"/>
    <col min="9983" max="9983" width="10.81640625" style="95" customWidth="1"/>
    <col min="9984" max="9984" width="1.81640625" style="95" customWidth="1"/>
    <col min="9985" max="9985" width="14.1796875" style="95" customWidth="1"/>
    <col min="9986" max="9986" width="3.1796875" style="95" bestFit="1" customWidth="1"/>
    <col min="9987" max="9987" width="10.81640625" style="95" customWidth="1"/>
    <col min="9988" max="9988" width="2.81640625" style="95" customWidth="1"/>
    <col min="9989" max="9989" width="14.1796875" style="95" customWidth="1"/>
    <col min="9990" max="9990" width="2.81640625" style="95" customWidth="1"/>
    <col min="9991" max="9991" width="23.26953125" style="95" bestFit="1" customWidth="1"/>
    <col min="9992" max="9992" width="9.1796875" style="95"/>
    <col min="9993" max="9993" width="10.7265625" style="95" bestFit="1" customWidth="1"/>
    <col min="9994" max="9994" width="9.1796875" style="95"/>
    <col min="9995" max="9995" width="10.81640625" style="95" bestFit="1" customWidth="1"/>
    <col min="9996" max="9996" width="9.1796875" style="95"/>
    <col min="9997" max="9997" width="10.26953125" style="95" bestFit="1" customWidth="1"/>
    <col min="9998" max="10229" width="9.1796875" style="95"/>
    <col min="10230" max="10230" width="6" style="95" customWidth="1"/>
    <col min="10231" max="10231" width="2.54296875" style="95" customWidth="1"/>
    <col min="10232" max="10232" width="37.26953125" style="95" bestFit="1" customWidth="1"/>
    <col min="10233" max="10233" width="15.7265625" style="95" customWidth="1"/>
    <col min="10234" max="10234" width="3" style="95" customWidth="1"/>
    <col min="10235" max="10235" width="10.7265625" style="95" customWidth="1"/>
    <col min="10236" max="10236" width="3.1796875" style="95" customWidth="1"/>
    <col min="10237" max="10237" width="12.81640625" style="95" customWidth="1"/>
    <col min="10238" max="10238" width="2.26953125" style="95" customWidth="1"/>
    <col min="10239" max="10239" width="10.81640625" style="95" customWidth="1"/>
    <col min="10240" max="10240" width="1.81640625" style="95" customWidth="1"/>
    <col min="10241" max="10241" width="14.1796875" style="95" customWidth="1"/>
    <col min="10242" max="10242" width="3.1796875" style="95" bestFit="1" customWidth="1"/>
    <col min="10243" max="10243" width="10.81640625" style="95" customWidth="1"/>
    <col min="10244" max="10244" width="2.81640625" style="95" customWidth="1"/>
    <col min="10245" max="10245" width="14.1796875" style="95" customWidth="1"/>
    <col min="10246" max="10246" width="2.81640625" style="95" customWidth="1"/>
    <col min="10247" max="10247" width="23.26953125" style="95" bestFit="1" customWidth="1"/>
    <col min="10248" max="10248" width="9.1796875" style="95"/>
    <col min="10249" max="10249" width="10.7265625" style="95" bestFit="1" customWidth="1"/>
    <col min="10250" max="10250" width="9.1796875" style="95"/>
    <col min="10251" max="10251" width="10.81640625" style="95" bestFit="1" customWidth="1"/>
    <col min="10252" max="10252" width="9.1796875" style="95"/>
    <col min="10253" max="10253" width="10.26953125" style="95" bestFit="1" customWidth="1"/>
    <col min="10254" max="10485" width="9.1796875" style="95"/>
    <col min="10486" max="10486" width="6" style="95" customWidth="1"/>
    <col min="10487" max="10487" width="2.54296875" style="95" customWidth="1"/>
    <col min="10488" max="10488" width="37.26953125" style="95" bestFit="1" customWidth="1"/>
    <col min="10489" max="10489" width="15.7265625" style="95" customWidth="1"/>
    <col min="10490" max="10490" width="3" style="95" customWidth="1"/>
    <col min="10491" max="10491" width="10.7265625" style="95" customWidth="1"/>
    <col min="10492" max="10492" width="3.1796875" style="95" customWidth="1"/>
    <col min="10493" max="10493" width="12.81640625" style="95" customWidth="1"/>
    <col min="10494" max="10494" width="2.26953125" style="95" customWidth="1"/>
    <col min="10495" max="10495" width="10.81640625" style="95" customWidth="1"/>
    <col min="10496" max="10496" width="1.81640625" style="95" customWidth="1"/>
    <col min="10497" max="10497" width="14.1796875" style="95" customWidth="1"/>
    <col min="10498" max="10498" width="3.1796875" style="95" bestFit="1" customWidth="1"/>
    <col min="10499" max="10499" width="10.81640625" style="95" customWidth="1"/>
    <col min="10500" max="10500" width="2.81640625" style="95" customWidth="1"/>
    <col min="10501" max="10501" width="14.1796875" style="95" customWidth="1"/>
    <col min="10502" max="10502" width="2.81640625" style="95" customWidth="1"/>
    <col min="10503" max="10503" width="23.26953125" style="95" bestFit="1" customWidth="1"/>
    <col min="10504" max="10504" width="9.1796875" style="95"/>
    <col min="10505" max="10505" width="10.7265625" style="95" bestFit="1" customWidth="1"/>
    <col min="10506" max="10506" width="9.1796875" style="95"/>
    <col min="10507" max="10507" width="10.81640625" style="95" bestFit="1" customWidth="1"/>
    <col min="10508" max="10508" width="9.1796875" style="95"/>
    <col min="10509" max="10509" width="10.26953125" style="95" bestFit="1" customWidth="1"/>
    <col min="10510" max="10741" width="9.1796875" style="95"/>
    <col min="10742" max="10742" width="6" style="95" customWidth="1"/>
    <col min="10743" max="10743" width="2.54296875" style="95" customWidth="1"/>
    <col min="10744" max="10744" width="37.26953125" style="95" bestFit="1" customWidth="1"/>
    <col min="10745" max="10745" width="15.7265625" style="95" customWidth="1"/>
    <col min="10746" max="10746" width="3" style="95" customWidth="1"/>
    <col min="10747" max="10747" width="10.7265625" style="95" customWidth="1"/>
    <col min="10748" max="10748" width="3.1796875" style="95" customWidth="1"/>
    <col min="10749" max="10749" width="12.81640625" style="95" customWidth="1"/>
    <col min="10750" max="10750" width="2.26953125" style="95" customWidth="1"/>
    <col min="10751" max="10751" width="10.81640625" style="95" customWidth="1"/>
    <col min="10752" max="10752" width="1.81640625" style="95" customWidth="1"/>
    <col min="10753" max="10753" width="14.1796875" style="95" customWidth="1"/>
    <col min="10754" max="10754" width="3.1796875" style="95" bestFit="1" customWidth="1"/>
    <col min="10755" max="10755" width="10.81640625" style="95" customWidth="1"/>
    <col min="10756" max="10756" width="2.81640625" style="95" customWidth="1"/>
    <col min="10757" max="10757" width="14.1796875" style="95" customWidth="1"/>
    <col min="10758" max="10758" width="2.81640625" style="95" customWidth="1"/>
    <col min="10759" max="10759" width="23.26953125" style="95" bestFit="1" customWidth="1"/>
    <col min="10760" max="10760" width="9.1796875" style="95"/>
    <col min="10761" max="10761" width="10.7265625" style="95" bestFit="1" customWidth="1"/>
    <col min="10762" max="10762" width="9.1796875" style="95"/>
    <col min="10763" max="10763" width="10.81640625" style="95" bestFit="1" customWidth="1"/>
    <col min="10764" max="10764" width="9.1796875" style="95"/>
    <col min="10765" max="10765" width="10.26953125" style="95" bestFit="1" customWidth="1"/>
    <col min="10766" max="10997" width="9.1796875" style="95"/>
    <col min="10998" max="10998" width="6" style="95" customWidth="1"/>
    <col min="10999" max="10999" width="2.54296875" style="95" customWidth="1"/>
    <col min="11000" max="11000" width="37.26953125" style="95" bestFit="1" customWidth="1"/>
    <col min="11001" max="11001" width="15.7265625" style="95" customWidth="1"/>
    <col min="11002" max="11002" width="3" style="95" customWidth="1"/>
    <col min="11003" max="11003" width="10.7265625" style="95" customWidth="1"/>
    <col min="11004" max="11004" width="3.1796875" style="95" customWidth="1"/>
    <col min="11005" max="11005" width="12.81640625" style="95" customWidth="1"/>
    <col min="11006" max="11006" width="2.26953125" style="95" customWidth="1"/>
    <col min="11007" max="11007" width="10.81640625" style="95" customWidth="1"/>
    <col min="11008" max="11008" width="1.81640625" style="95" customWidth="1"/>
    <col min="11009" max="11009" width="14.1796875" style="95" customWidth="1"/>
    <col min="11010" max="11010" width="3.1796875" style="95" bestFit="1" customWidth="1"/>
    <col min="11011" max="11011" width="10.81640625" style="95" customWidth="1"/>
    <col min="11012" max="11012" width="2.81640625" style="95" customWidth="1"/>
    <col min="11013" max="11013" width="14.1796875" style="95" customWidth="1"/>
    <col min="11014" max="11014" width="2.81640625" style="95" customWidth="1"/>
    <col min="11015" max="11015" width="23.26953125" style="95" bestFit="1" customWidth="1"/>
    <col min="11016" max="11016" width="9.1796875" style="95"/>
    <col min="11017" max="11017" width="10.7265625" style="95" bestFit="1" customWidth="1"/>
    <col min="11018" max="11018" width="9.1796875" style="95"/>
    <col min="11019" max="11019" width="10.81640625" style="95" bestFit="1" customWidth="1"/>
    <col min="11020" max="11020" width="9.1796875" style="95"/>
    <col min="11021" max="11021" width="10.26953125" style="95" bestFit="1" customWidth="1"/>
    <col min="11022" max="11253" width="9.1796875" style="95"/>
    <col min="11254" max="11254" width="6" style="95" customWidth="1"/>
    <col min="11255" max="11255" width="2.54296875" style="95" customWidth="1"/>
    <col min="11256" max="11256" width="37.26953125" style="95" bestFit="1" customWidth="1"/>
    <col min="11257" max="11257" width="15.7265625" style="95" customWidth="1"/>
    <col min="11258" max="11258" width="3" style="95" customWidth="1"/>
    <col min="11259" max="11259" width="10.7265625" style="95" customWidth="1"/>
    <col min="11260" max="11260" width="3.1796875" style="95" customWidth="1"/>
    <col min="11261" max="11261" width="12.81640625" style="95" customWidth="1"/>
    <col min="11262" max="11262" width="2.26953125" style="95" customWidth="1"/>
    <col min="11263" max="11263" width="10.81640625" style="95" customWidth="1"/>
    <col min="11264" max="11264" width="1.81640625" style="95" customWidth="1"/>
    <col min="11265" max="11265" width="14.1796875" style="95" customWidth="1"/>
    <col min="11266" max="11266" width="3.1796875" style="95" bestFit="1" customWidth="1"/>
    <col min="11267" max="11267" width="10.81640625" style="95" customWidth="1"/>
    <col min="11268" max="11268" width="2.81640625" style="95" customWidth="1"/>
    <col min="11269" max="11269" width="14.1796875" style="95" customWidth="1"/>
    <col min="11270" max="11270" width="2.81640625" style="95" customWidth="1"/>
    <col min="11271" max="11271" width="23.26953125" style="95" bestFit="1" customWidth="1"/>
    <col min="11272" max="11272" width="9.1796875" style="95"/>
    <col min="11273" max="11273" width="10.7265625" style="95" bestFit="1" customWidth="1"/>
    <col min="11274" max="11274" width="9.1796875" style="95"/>
    <col min="11275" max="11275" width="10.81640625" style="95" bestFit="1" customWidth="1"/>
    <col min="11276" max="11276" width="9.1796875" style="95"/>
    <col min="11277" max="11277" width="10.26953125" style="95" bestFit="1" customWidth="1"/>
    <col min="11278" max="11509" width="9.1796875" style="95"/>
    <col min="11510" max="11510" width="6" style="95" customWidth="1"/>
    <col min="11511" max="11511" width="2.54296875" style="95" customWidth="1"/>
    <col min="11512" max="11512" width="37.26953125" style="95" bestFit="1" customWidth="1"/>
    <col min="11513" max="11513" width="15.7265625" style="95" customWidth="1"/>
    <col min="11514" max="11514" width="3" style="95" customWidth="1"/>
    <col min="11515" max="11515" width="10.7265625" style="95" customWidth="1"/>
    <col min="11516" max="11516" width="3.1796875" style="95" customWidth="1"/>
    <col min="11517" max="11517" width="12.81640625" style="95" customWidth="1"/>
    <col min="11518" max="11518" width="2.26953125" style="95" customWidth="1"/>
    <col min="11519" max="11519" width="10.81640625" style="95" customWidth="1"/>
    <col min="11520" max="11520" width="1.81640625" style="95" customWidth="1"/>
    <col min="11521" max="11521" width="14.1796875" style="95" customWidth="1"/>
    <col min="11522" max="11522" width="3.1796875" style="95" bestFit="1" customWidth="1"/>
    <col min="11523" max="11523" width="10.81640625" style="95" customWidth="1"/>
    <col min="11524" max="11524" width="2.81640625" style="95" customWidth="1"/>
    <col min="11525" max="11525" width="14.1796875" style="95" customWidth="1"/>
    <col min="11526" max="11526" width="2.81640625" style="95" customWidth="1"/>
    <col min="11527" max="11527" width="23.26953125" style="95" bestFit="1" customWidth="1"/>
    <col min="11528" max="11528" width="9.1796875" style="95"/>
    <col min="11529" max="11529" width="10.7265625" style="95" bestFit="1" customWidth="1"/>
    <col min="11530" max="11530" width="9.1796875" style="95"/>
    <col min="11531" max="11531" width="10.81640625" style="95" bestFit="1" customWidth="1"/>
    <col min="11532" max="11532" width="9.1796875" style="95"/>
    <col min="11533" max="11533" width="10.26953125" style="95" bestFit="1" customWidth="1"/>
    <col min="11534" max="11765" width="9.1796875" style="95"/>
    <col min="11766" max="11766" width="6" style="95" customWidth="1"/>
    <col min="11767" max="11767" width="2.54296875" style="95" customWidth="1"/>
    <col min="11768" max="11768" width="37.26953125" style="95" bestFit="1" customWidth="1"/>
    <col min="11769" max="11769" width="15.7265625" style="95" customWidth="1"/>
    <col min="11770" max="11770" width="3" style="95" customWidth="1"/>
    <col min="11771" max="11771" width="10.7265625" style="95" customWidth="1"/>
    <col min="11772" max="11772" width="3.1796875" style="95" customWidth="1"/>
    <col min="11773" max="11773" width="12.81640625" style="95" customWidth="1"/>
    <col min="11774" max="11774" width="2.26953125" style="95" customWidth="1"/>
    <col min="11775" max="11775" width="10.81640625" style="95" customWidth="1"/>
    <col min="11776" max="11776" width="1.81640625" style="95" customWidth="1"/>
    <col min="11777" max="11777" width="14.1796875" style="95" customWidth="1"/>
    <col min="11778" max="11778" width="3.1796875" style="95" bestFit="1" customWidth="1"/>
    <col min="11779" max="11779" width="10.81640625" style="95" customWidth="1"/>
    <col min="11780" max="11780" width="2.81640625" style="95" customWidth="1"/>
    <col min="11781" max="11781" width="14.1796875" style="95" customWidth="1"/>
    <col min="11782" max="11782" width="2.81640625" style="95" customWidth="1"/>
    <col min="11783" max="11783" width="23.26953125" style="95" bestFit="1" customWidth="1"/>
    <col min="11784" max="11784" width="9.1796875" style="95"/>
    <col min="11785" max="11785" width="10.7265625" style="95" bestFit="1" customWidth="1"/>
    <col min="11786" max="11786" width="9.1796875" style="95"/>
    <col min="11787" max="11787" width="10.81640625" style="95" bestFit="1" customWidth="1"/>
    <col min="11788" max="11788" width="9.1796875" style="95"/>
    <col min="11789" max="11789" width="10.26953125" style="95" bestFit="1" customWidth="1"/>
    <col min="11790" max="12021" width="9.1796875" style="95"/>
    <col min="12022" max="12022" width="6" style="95" customWidth="1"/>
    <col min="12023" max="12023" width="2.54296875" style="95" customWidth="1"/>
    <col min="12024" max="12024" width="37.26953125" style="95" bestFit="1" customWidth="1"/>
    <col min="12025" max="12025" width="15.7265625" style="95" customWidth="1"/>
    <col min="12026" max="12026" width="3" style="95" customWidth="1"/>
    <col min="12027" max="12027" width="10.7265625" style="95" customWidth="1"/>
    <col min="12028" max="12028" width="3.1796875" style="95" customWidth="1"/>
    <col min="12029" max="12029" width="12.81640625" style="95" customWidth="1"/>
    <col min="12030" max="12030" width="2.26953125" style="95" customWidth="1"/>
    <col min="12031" max="12031" width="10.81640625" style="95" customWidth="1"/>
    <col min="12032" max="12032" width="1.81640625" style="95" customWidth="1"/>
    <col min="12033" max="12033" width="14.1796875" style="95" customWidth="1"/>
    <col min="12034" max="12034" width="3.1796875" style="95" bestFit="1" customWidth="1"/>
    <col min="12035" max="12035" width="10.81640625" style="95" customWidth="1"/>
    <col min="12036" max="12036" width="2.81640625" style="95" customWidth="1"/>
    <col min="12037" max="12037" width="14.1796875" style="95" customWidth="1"/>
    <col min="12038" max="12038" width="2.81640625" style="95" customWidth="1"/>
    <col min="12039" max="12039" width="23.26953125" style="95" bestFit="1" customWidth="1"/>
    <col min="12040" max="12040" width="9.1796875" style="95"/>
    <col min="12041" max="12041" width="10.7265625" style="95" bestFit="1" customWidth="1"/>
    <col min="12042" max="12042" width="9.1796875" style="95"/>
    <col min="12043" max="12043" width="10.81640625" style="95" bestFit="1" customWidth="1"/>
    <col min="12044" max="12044" width="9.1796875" style="95"/>
    <col min="12045" max="12045" width="10.26953125" style="95" bestFit="1" customWidth="1"/>
    <col min="12046" max="12277" width="9.1796875" style="95"/>
    <col min="12278" max="12278" width="6" style="95" customWidth="1"/>
    <col min="12279" max="12279" width="2.54296875" style="95" customWidth="1"/>
    <col min="12280" max="12280" width="37.26953125" style="95" bestFit="1" customWidth="1"/>
    <col min="12281" max="12281" width="15.7265625" style="95" customWidth="1"/>
    <col min="12282" max="12282" width="3" style="95" customWidth="1"/>
    <col min="12283" max="12283" width="10.7265625" style="95" customWidth="1"/>
    <col min="12284" max="12284" width="3.1796875" style="95" customWidth="1"/>
    <col min="12285" max="12285" width="12.81640625" style="95" customWidth="1"/>
    <col min="12286" max="12286" width="2.26953125" style="95" customWidth="1"/>
    <col min="12287" max="12287" width="10.81640625" style="95" customWidth="1"/>
    <col min="12288" max="12288" width="1.81640625" style="95" customWidth="1"/>
    <col min="12289" max="12289" width="14.1796875" style="95" customWidth="1"/>
    <col min="12290" max="12290" width="3.1796875" style="95" bestFit="1" customWidth="1"/>
    <col min="12291" max="12291" width="10.81640625" style="95" customWidth="1"/>
    <col min="12292" max="12292" width="2.81640625" style="95" customWidth="1"/>
    <col min="12293" max="12293" width="14.1796875" style="95" customWidth="1"/>
    <col min="12294" max="12294" width="2.81640625" style="95" customWidth="1"/>
    <col min="12295" max="12295" width="23.26953125" style="95" bestFit="1" customWidth="1"/>
    <col min="12296" max="12296" width="9.1796875" style="95"/>
    <col min="12297" max="12297" width="10.7265625" style="95" bestFit="1" customWidth="1"/>
    <col min="12298" max="12298" width="9.1796875" style="95"/>
    <col min="12299" max="12299" width="10.81640625" style="95" bestFit="1" customWidth="1"/>
    <col min="12300" max="12300" width="9.1796875" style="95"/>
    <col min="12301" max="12301" width="10.26953125" style="95" bestFit="1" customWidth="1"/>
    <col min="12302" max="12533" width="9.1796875" style="95"/>
    <col min="12534" max="12534" width="6" style="95" customWidth="1"/>
    <col min="12535" max="12535" width="2.54296875" style="95" customWidth="1"/>
    <col min="12536" max="12536" width="37.26953125" style="95" bestFit="1" customWidth="1"/>
    <col min="12537" max="12537" width="15.7265625" style="95" customWidth="1"/>
    <col min="12538" max="12538" width="3" style="95" customWidth="1"/>
    <col min="12539" max="12539" width="10.7265625" style="95" customWidth="1"/>
    <col min="12540" max="12540" width="3.1796875" style="95" customWidth="1"/>
    <col min="12541" max="12541" width="12.81640625" style="95" customWidth="1"/>
    <col min="12542" max="12542" width="2.26953125" style="95" customWidth="1"/>
    <col min="12543" max="12543" width="10.81640625" style="95" customWidth="1"/>
    <col min="12544" max="12544" width="1.81640625" style="95" customWidth="1"/>
    <col min="12545" max="12545" width="14.1796875" style="95" customWidth="1"/>
    <col min="12546" max="12546" width="3.1796875" style="95" bestFit="1" customWidth="1"/>
    <col min="12547" max="12547" width="10.81640625" style="95" customWidth="1"/>
    <col min="12548" max="12548" width="2.81640625" style="95" customWidth="1"/>
    <col min="12549" max="12549" width="14.1796875" style="95" customWidth="1"/>
    <col min="12550" max="12550" width="2.81640625" style="95" customWidth="1"/>
    <col min="12551" max="12551" width="23.26953125" style="95" bestFit="1" customWidth="1"/>
    <col min="12552" max="12552" width="9.1796875" style="95"/>
    <col min="12553" max="12553" width="10.7265625" style="95" bestFit="1" customWidth="1"/>
    <col min="12554" max="12554" width="9.1796875" style="95"/>
    <col min="12555" max="12555" width="10.81640625" style="95" bestFit="1" customWidth="1"/>
    <col min="12556" max="12556" width="9.1796875" style="95"/>
    <col min="12557" max="12557" width="10.26953125" style="95" bestFit="1" customWidth="1"/>
    <col min="12558" max="12789" width="9.1796875" style="95"/>
    <col min="12790" max="12790" width="6" style="95" customWidth="1"/>
    <col min="12791" max="12791" width="2.54296875" style="95" customWidth="1"/>
    <col min="12792" max="12792" width="37.26953125" style="95" bestFit="1" customWidth="1"/>
    <col min="12793" max="12793" width="15.7265625" style="95" customWidth="1"/>
    <col min="12794" max="12794" width="3" style="95" customWidth="1"/>
    <col min="12795" max="12795" width="10.7265625" style="95" customWidth="1"/>
    <col min="12796" max="12796" width="3.1796875" style="95" customWidth="1"/>
    <col min="12797" max="12797" width="12.81640625" style="95" customWidth="1"/>
    <col min="12798" max="12798" width="2.26953125" style="95" customWidth="1"/>
    <col min="12799" max="12799" width="10.81640625" style="95" customWidth="1"/>
    <col min="12800" max="12800" width="1.81640625" style="95" customWidth="1"/>
    <col min="12801" max="12801" width="14.1796875" style="95" customWidth="1"/>
    <col min="12802" max="12802" width="3.1796875" style="95" bestFit="1" customWidth="1"/>
    <col min="12803" max="12803" width="10.81640625" style="95" customWidth="1"/>
    <col min="12804" max="12804" width="2.81640625" style="95" customWidth="1"/>
    <col min="12805" max="12805" width="14.1796875" style="95" customWidth="1"/>
    <col min="12806" max="12806" width="2.81640625" style="95" customWidth="1"/>
    <col min="12807" max="12807" width="23.26953125" style="95" bestFit="1" customWidth="1"/>
    <col min="12808" max="12808" width="9.1796875" style="95"/>
    <col min="12809" max="12809" width="10.7265625" style="95" bestFit="1" customWidth="1"/>
    <col min="12810" max="12810" width="9.1796875" style="95"/>
    <col min="12811" max="12811" width="10.81640625" style="95" bestFit="1" customWidth="1"/>
    <col min="12812" max="12812" width="9.1796875" style="95"/>
    <col min="12813" max="12813" width="10.26953125" style="95" bestFit="1" customWidth="1"/>
    <col min="12814" max="13045" width="9.1796875" style="95"/>
    <col min="13046" max="13046" width="6" style="95" customWidth="1"/>
    <col min="13047" max="13047" width="2.54296875" style="95" customWidth="1"/>
    <col min="13048" max="13048" width="37.26953125" style="95" bestFit="1" customWidth="1"/>
    <col min="13049" max="13049" width="15.7265625" style="95" customWidth="1"/>
    <col min="13050" max="13050" width="3" style="95" customWidth="1"/>
    <col min="13051" max="13051" width="10.7265625" style="95" customWidth="1"/>
    <col min="13052" max="13052" width="3.1796875" style="95" customWidth="1"/>
    <col min="13053" max="13053" width="12.81640625" style="95" customWidth="1"/>
    <col min="13054" max="13054" width="2.26953125" style="95" customWidth="1"/>
    <col min="13055" max="13055" width="10.81640625" style="95" customWidth="1"/>
    <col min="13056" max="13056" width="1.81640625" style="95" customWidth="1"/>
    <col min="13057" max="13057" width="14.1796875" style="95" customWidth="1"/>
    <col min="13058" max="13058" width="3.1796875" style="95" bestFit="1" customWidth="1"/>
    <col min="13059" max="13059" width="10.81640625" style="95" customWidth="1"/>
    <col min="13060" max="13060" width="2.81640625" style="95" customWidth="1"/>
    <col min="13061" max="13061" width="14.1796875" style="95" customWidth="1"/>
    <col min="13062" max="13062" width="2.81640625" style="95" customWidth="1"/>
    <col min="13063" max="13063" width="23.26953125" style="95" bestFit="1" customWidth="1"/>
    <col min="13064" max="13064" width="9.1796875" style="95"/>
    <col min="13065" max="13065" width="10.7265625" style="95" bestFit="1" customWidth="1"/>
    <col min="13066" max="13066" width="9.1796875" style="95"/>
    <col min="13067" max="13067" width="10.81640625" style="95" bestFit="1" customWidth="1"/>
    <col min="13068" max="13068" width="9.1796875" style="95"/>
    <col min="13069" max="13069" width="10.26953125" style="95" bestFit="1" customWidth="1"/>
    <col min="13070" max="13301" width="9.1796875" style="95"/>
    <col min="13302" max="13302" width="6" style="95" customWidth="1"/>
    <col min="13303" max="13303" width="2.54296875" style="95" customWidth="1"/>
    <col min="13304" max="13304" width="37.26953125" style="95" bestFit="1" customWidth="1"/>
    <col min="13305" max="13305" width="15.7265625" style="95" customWidth="1"/>
    <col min="13306" max="13306" width="3" style="95" customWidth="1"/>
    <col min="13307" max="13307" width="10.7265625" style="95" customWidth="1"/>
    <col min="13308" max="13308" width="3.1796875" style="95" customWidth="1"/>
    <col min="13309" max="13309" width="12.81640625" style="95" customWidth="1"/>
    <col min="13310" max="13310" width="2.26953125" style="95" customWidth="1"/>
    <col min="13311" max="13311" width="10.81640625" style="95" customWidth="1"/>
    <col min="13312" max="13312" width="1.81640625" style="95" customWidth="1"/>
    <col min="13313" max="13313" width="14.1796875" style="95" customWidth="1"/>
    <col min="13314" max="13314" width="3.1796875" style="95" bestFit="1" customWidth="1"/>
    <col min="13315" max="13315" width="10.81640625" style="95" customWidth="1"/>
    <col min="13316" max="13316" width="2.81640625" style="95" customWidth="1"/>
    <col min="13317" max="13317" width="14.1796875" style="95" customWidth="1"/>
    <col min="13318" max="13318" width="2.81640625" style="95" customWidth="1"/>
    <col min="13319" max="13319" width="23.26953125" style="95" bestFit="1" customWidth="1"/>
    <col min="13320" max="13320" width="9.1796875" style="95"/>
    <col min="13321" max="13321" width="10.7265625" style="95" bestFit="1" customWidth="1"/>
    <col min="13322" max="13322" width="9.1796875" style="95"/>
    <col min="13323" max="13323" width="10.81640625" style="95" bestFit="1" customWidth="1"/>
    <col min="13324" max="13324" width="9.1796875" style="95"/>
    <col min="13325" max="13325" width="10.26953125" style="95" bestFit="1" customWidth="1"/>
    <col min="13326" max="13557" width="9.1796875" style="95"/>
    <col min="13558" max="13558" width="6" style="95" customWidth="1"/>
    <col min="13559" max="13559" width="2.54296875" style="95" customWidth="1"/>
    <col min="13560" max="13560" width="37.26953125" style="95" bestFit="1" customWidth="1"/>
    <col min="13561" max="13561" width="15.7265625" style="95" customWidth="1"/>
    <col min="13562" max="13562" width="3" style="95" customWidth="1"/>
    <col min="13563" max="13563" width="10.7265625" style="95" customWidth="1"/>
    <col min="13564" max="13564" width="3.1796875" style="95" customWidth="1"/>
    <col min="13565" max="13565" width="12.81640625" style="95" customWidth="1"/>
    <col min="13566" max="13566" width="2.26953125" style="95" customWidth="1"/>
    <col min="13567" max="13567" width="10.81640625" style="95" customWidth="1"/>
    <col min="13568" max="13568" width="1.81640625" style="95" customWidth="1"/>
    <col min="13569" max="13569" width="14.1796875" style="95" customWidth="1"/>
    <col min="13570" max="13570" width="3.1796875" style="95" bestFit="1" customWidth="1"/>
    <col min="13571" max="13571" width="10.81640625" style="95" customWidth="1"/>
    <col min="13572" max="13572" width="2.81640625" style="95" customWidth="1"/>
    <col min="13573" max="13573" width="14.1796875" style="95" customWidth="1"/>
    <col min="13574" max="13574" width="2.81640625" style="95" customWidth="1"/>
    <col min="13575" max="13575" width="23.26953125" style="95" bestFit="1" customWidth="1"/>
    <col min="13576" max="13576" width="9.1796875" style="95"/>
    <col min="13577" max="13577" width="10.7265625" style="95" bestFit="1" customWidth="1"/>
    <col min="13578" max="13578" width="9.1796875" style="95"/>
    <col min="13579" max="13579" width="10.81640625" style="95" bestFit="1" customWidth="1"/>
    <col min="13580" max="13580" width="9.1796875" style="95"/>
    <col min="13581" max="13581" width="10.26953125" style="95" bestFit="1" customWidth="1"/>
    <col min="13582" max="13813" width="9.1796875" style="95"/>
    <col min="13814" max="13814" width="6" style="95" customWidth="1"/>
    <col min="13815" max="13815" width="2.54296875" style="95" customWidth="1"/>
    <col min="13816" max="13816" width="37.26953125" style="95" bestFit="1" customWidth="1"/>
    <col min="13817" max="13817" width="15.7265625" style="95" customWidth="1"/>
    <col min="13818" max="13818" width="3" style="95" customWidth="1"/>
    <col min="13819" max="13819" width="10.7265625" style="95" customWidth="1"/>
    <col min="13820" max="13820" width="3.1796875" style="95" customWidth="1"/>
    <col min="13821" max="13821" width="12.81640625" style="95" customWidth="1"/>
    <col min="13822" max="13822" width="2.26953125" style="95" customWidth="1"/>
    <col min="13823" max="13823" width="10.81640625" style="95" customWidth="1"/>
    <col min="13824" max="13824" width="1.81640625" style="95" customWidth="1"/>
    <col min="13825" max="13825" width="14.1796875" style="95" customWidth="1"/>
    <col min="13826" max="13826" width="3.1796875" style="95" bestFit="1" customWidth="1"/>
    <col min="13827" max="13827" width="10.81640625" style="95" customWidth="1"/>
    <col min="13828" max="13828" width="2.81640625" style="95" customWidth="1"/>
    <col min="13829" max="13829" width="14.1796875" style="95" customWidth="1"/>
    <col min="13830" max="13830" width="2.81640625" style="95" customWidth="1"/>
    <col min="13831" max="13831" width="23.26953125" style="95" bestFit="1" customWidth="1"/>
    <col min="13832" max="13832" width="9.1796875" style="95"/>
    <col min="13833" max="13833" width="10.7265625" style="95" bestFit="1" customWidth="1"/>
    <col min="13834" max="13834" width="9.1796875" style="95"/>
    <col min="13835" max="13835" width="10.81640625" style="95" bestFit="1" customWidth="1"/>
    <col min="13836" max="13836" width="9.1796875" style="95"/>
    <col min="13837" max="13837" width="10.26953125" style="95" bestFit="1" customWidth="1"/>
    <col min="13838" max="14069" width="9.1796875" style="95"/>
    <col min="14070" max="14070" width="6" style="95" customWidth="1"/>
    <col min="14071" max="14071" width="2.54296875" style="95" customWidth="1"/>
    <col min="14072" max="14072" width="37.26953125" style="95" bestFit="1" customWidth="1"/>
    <col min="14073" max="14073" width="15.7265625" style="95" customWidth="1"/>
    <col min="14074" max="14074" width="3" style="95" customWidth="1"/>
    <col min="14075" max="14075" width="10.7265625" style="95" customWidth="1"/>
    <col min="14076" max="14076" width="3.1796875" style="95" customWidth="1"/>
    <col min="14077" max="14077" width="12.81640625" style="95" customWidth="1"/>
    <col min="14078" max="14078" width="2.26953125" style="95" customWidth="1"/>
    <col min="14079" max="14079" width="10.81640625" style="95" customWidth="1"/>
    <col min="14080" max="14080" width="1.81640625" style="95" customWidth="1"/>
    <col min="14081" max="14081" width="14.1796875" style="95" customWidth="1"/>
    <col min="14082" max="14082" width="3.1796875" style="95" bestFit="1" customWidth="1"/>
    <col min="14083" max="14083" width="10.81640625" style="95" customWidth="1"/>
    <col min="14084" max="14084" width="2.81640625" style="95" customWidth="1"/>
    <col min="14085" max="14085" width="14.1796875" style="95" customWidth="1"/>
    <col min="14086" max="14086" width="2.81640625" style="95" customWidth="1"/>
    <col min="14087" max="14087" width="23.26953125" style="95" bestFit="1" customWidth="1"/>
    <col min="14088" max="14088" width="9.1796875" style="95"/>
    <col min="14089" max="14089" width="10.7265625" style="95" bestFit="1" customWidth="1"/>
    <col min="14090" max="14090" width="9.1796875" style="95"/>
    <col min="14091" max="14091" width="10.81640625" style="95" bestFit="1" customWidth="1"/>
    <col min="14092" max="14092" width="9.1796875" style="95"/>
    <col min="14093" max="14093" width="10.26953125" style="95" bestFit="1" customWidth="1"/>
    <col min="14094" max="14325" width="9.1796875" style="95"/>
    <col min="14326" max="14326" width="6" style="95" customWidth="1"/>
    <col min="14327" max="14327" width="2.54296875" style="95" customWidth="1"/>
    <col min="14328" max="14328" width="37.26953125" style="95" bestFit="1" customWidth="1"/>
    <col min="14329" max="14329" width="15.7265625" style="95" customWidth="1"/>
    <col min="14330" max="14330" width="3" style="95" customWidth="1"/>
    <col min="14331" max="14331" width="10.7265625" style="95" customWidth="1"/>
    <col min="14332" max="14332" width="3.1796875" style="95" customWidth="1"/>
    <col min="14333" max="14333" width="12.81640625" style="95" customWidth="1"/>
    <col min="14334" max="14334" width="2.26953125" style="95" customWidth="1"/>
    <col min="14335" max="14335" width="10.81640625" style="95" customWidth="1"/>
    <col min="14336" max="14336" width="1.81640625" style="95" customWidth="1"/>
    <col min="14337" max="14337" width="14.1796875" style="95" customWidth="1"/>
    <col min="14338" max="14338" width="3.1796875" style="95" bestFit="1" customWidth="1"/>
    <col min="14339" max="14339" width="10.81640625" style="95" customWidth="1"/>
    <col min="14340" max="14340" width="2.81640625" style="95" customWidth="1"/>
    <col min="14341" max="14341" width="14.1796875" style="95" customWidth="1"/>
    <col min="14342" max="14342" width="2.81640625" style="95" customWidth="1"/>
    <col min="14343" max="14343" width="23.26953125" style="95" bestFit="1" customWidth="1"/>
    <col min="14344" max="14344" width="9.1796875" style="95"/>
    <col min="14345" max="14345" width="10.7265625" style="95" bestFit="1" customWidth="1"/>
    <col min="14346" max="14346" width="9.1796875" style="95"/>
    <col min="14347" max="14347" width="10.81640625" style="95" bestFit="1" customWidth="1"/>
    <col min="14348" max="14348" width="9.1796875" style="95"/>
    <col min="14349" max="14349" width="10.26953125" style="95" bestFit="1" customWidth="1"/>
    <col min="14350" max="14581" width="9.1796875" style="95"/>
    <col min="14582" max="14582" width="6" style="95" customWidth="1"/>
    <col min="14583" max="14583" width="2.54296875" style="95" customWidth="1"/>
    <col min="14584" max="14584" width="37.26953125" style="95" bestFit="1" customWidth="1"/>
    <col min="14585" max="14585" width="15.7265625" style="95" customWidth="1"/>
    <col min="14586" max="14586" width="3" style="95" customWidth="1"/>
    <col min="14587" max="14587" width="10.7265625" style="95" customWidth="1"/>
    <col min="14588" max="14588" width="3.1796875" style="95" customWidth="1"/>
    <col min="14589" max="14589" width="12.81640625" style="95" customWidth="1"/>
    <col min="14590" max="14590" width="2.26953125" style="95" customWidth="1"/>
    <col min="14591" max="14591" width="10.81640625" style="95" customWidth="1"/>
    <col min="14592" max="14592" width="1.81640625" style="95" customWidth="1"/>
    <col min="14593" max="14593" width="14.1796875" style="95" customWidth="1"/>
    <col min="14594" max="14594" width="3.1796875" style="95" bestFit="1" customWidth="1"/>
    <col min="14595" max="14595" width="10.81640625" style="95" customWidth="1"/>
    <col min="14596" max="14596" width="2.81640625" style="95" customWidth="1"/>
    <col min="14597" max="14597" width="14.1796875" style="95" customWidth="1"/>
    <col min="14598" max="14598" width="2.81640625" style="95" customWidth="1"/>
    <col min="14599" max="14599" width="23.26953125" style="95" bestFit="1" customWidth="1"/>
    <col min="14600" max="14600" width="9.1796875" style="95"/>
    <col min="14601" max="14601" width="10.7265625" style="95" bestFit="1" customWidth="1"/>
    <col min="14602" max="14602" width="9.1796875" style="95"/>
    <col min="14603" max="14603" width="10.81640625" style="95" bestFit="1" customWidth="1"/>
    <col min="14604" max="14604" width="9.1796875" style="95"/>
    <col min="14605" max="14605" width="10.26953125" style="95" bestFit="1" customWidth="1"/>
    <col min="14606" max="14837" width="9.1796875" style="95"/>
    <col min="14838" max="14838" width="6" style="95" customWidth="1"/>
    <col min="14839" max="14839" width="2.54296875" style="95" customWidth="1"/>
    <col min="14840" max="14840" width="37.26953125" style="95" bestFit="1" customWidth="1"/>
    <col min="14841" max="14841" width="15.7265625" style="95" customWidth="1"/>
    <col min="14842" max="14842" width="3" style="95" customWidth="1"/>
    <col min="14843" max="14843" width="10.7265625" style="95" customWidth="1"/>
    <col min="14844" max="14844" width="3.1796875" style="95" customWidth="1"/>
    <col min="14845" max="14845" width="12.81640625" style="95" customWidth="1"/>
    <col min="14846" max="14846" width="2.26953125" style="95" customWidth="1"/>
    <col min="14847" max="14847" width="10.81640625" style="95" customWidth="1"/>
    <col min="14848" max="14848" width="1.81640625" style="95" customWidth="1"/>
    <col min="14849" max="14849" width="14.1796875" style="95" customWidth="1"/>
    <col min="14850" max="14850" width="3.1796875" style="95" bestFit="1" customWidth="1"/>
    <col min="14851" max="14851" width="10.81640625" style="95" customWidth="1"/>
    <col min="14852" max="14852" width="2.81640625" style="95" customWidth="1"/>
    <col min="14853" max="14853" width="14.1796875" style="95" customWidth="1"/>
    <col min="14854" max="14854" width="2.81640625" style="95" customWidth="1"/>
    <col min="14855" max="14855" width="23.26953125" style="95" bestFit="1" customWidth="1"/>
    <col min="14856" max="14856" width="9.1796875" style="95"/>
    <col min="14857" max="14857" width="10.7265625" style="95" bestFit="1" customWidth="1"/>
    <col min="14858" max="14858" width="9.1796875" style="95"/>
    <col min="14859" max="14859" width="10.81640625" style="95" bestFit="1" customWidth="1"/>
    <col min="14860" max="14860" width="9.1796875" style="95"/>
    <col min="14861" max="14861" width="10.26953125" style="95" bestFit="1" customWidth="1"/>
    <col min="14862" max="15093" width="9.1796875" style="95"/>
    <col min="15094" max="15094" width="6" style="95" customWidth="1"/>
    <col min="15095" max="15095" width="2.54296875" style="95" customWidth="1"/>
    <col min="15096" max="15096" width="37.26953125" style="95" bestFit="1" customWidth="1"/>
    <col min="15097" max="15097" width="15.7265625" style="95" customWidth="1"/>
    <col min="15098" max="15098" width="3" style="95" customWidth="1"/>
    <col min="15099" max="15099" width="10.7265625" style="95" customWidth="1"/>
    <col min="15100" max="15100" width="3.1796875" style="95" customWidth="1"/>
    <col min="15101" max="15101" width="12.81640625" style="95" customWidth="1"/>
    <col min="15102" max="15102" width="2.26953125" style="95" customWidth="1"/>
    <col min="15103" max="15103" width="10.81640625" style="95" customWidth="1"/>
    <col min="15104" max="15104" width="1.81640625" style="95" customWidth="1"/>
    <col min="15105" max="15105" width="14.1796875" style="95" customWidth="1"/>
    <col min="15106" max="15106" width="3.1796875" style="95" bestFit="1" customWidth="1"/>
    <col min="15107" max="15107" width="10.81640625" style="95" customWidth="1"/>
    <col min="15108" max="15108" width="2.81640625" style="95" customWidth="1"/>
    <col min="15109" max="15109" width="14.1796875" style="95" customWidth="1"/>
    <col min="15110" max="15110" width="2.81640625" style="95" customWidth="1"/>
    <col min="15111" max="15111" width="23.26953125" style="95" bestFit="1" customWidth="1"/>
    <col min="15112" max="15112" width="9.1796875" style="95"/>
    <col min="15113" max="15113" width="10.7265625" style="95" bestFit="1" customWidth="1"/>
    <col min="15114" max="15114" width="9.1796875" style="95"/>
    <col min="15115" max="15115" width="10.81640625" style="95" bestFit="1" customWidth="1"/>
    <col min="15116" max="15116" width="9.1796875" style="95"/>
    <col min="15117" max="15117" width="10.26953125" style="95" bestFit="1" customWidth="1"/>
    <col min="15118" max="15349" width="9.1796875" style="95"/>
    <col min="15350" max="15350" width="6" style="95" customWidth="1"/>
    <col min="15351" max="15351" width="2.54296875" style="95" customWidth="1"/>
    <col min="15352" max="15352" width="37.26953125" style="95" bestFit="1" customWidth="1"/>
    <col min="15353" max="15353" width="15.7265625" style="95" customWidth="1"/>
    <col min="15354" max="15354" width="3" style="95" customWidth="1"/>
    <col min="15355" max="15355" width="10.7265625" style="95" customWidth="1"/>
    <col min="15356" max="15356" width="3.1796875" style="95" customWidth="1"/>
    <col min="15357" max="15357" width="12.81640625" style="95" customWidth="1"/>
    <col min="15358" max="15358" width="2.26953125" style="95" customWidth="1"/>
    <col min="15359" max="15359" width="10.81640625" style="95" customWidth="1"/>
    <col min="15360" max="15360" width="1.81640625" style="95" customWidth="1"/>
    <col min="15361" max="15361" width="14.1796875" style="95" customWidth="1"/>
    <col min="15362" max="15362" width="3.1796875" style="95" bestFit="1" customWidth="1"/>
    <col min="15363" max="15363" width="10.81640625" style="95" customWidth="1"/>
    <col min="15364" max="15364" width="2.81640625" style="95" customWidth="1"/>
    <col min="15365" max="15365" width="14.1796875" style="95" customWidth="1"/>
    <col min="15366" max="15366" width="2.81640625" style="95" customWidth="1"/>
    <col min="15367" max="15367" width="23.26953125" style="95" bestFit="1" customWidth="1"/>
    <col min="15368" max="15368" width="9.1796875" style="95"/>
    <col min="15369" max="15369" width="10.7265625" style="95" bestFit="1" customWidth="1"/>
    <col min="15370" max="15370" width="9.1796875" style="95"/>
    <col min="15371" max="15371" width="10.81640625" style="95" bestFit="1" customWidth="1"/>
    <col min="15372" max="15372" width="9.1796875" style="95"/>
    <col min="15373" max="15373" width="10.26953125" style="95" bestFit="1" customWidth="1"/>
    <col min="15374" max="15605" width="9.1796875" style="95"/>
    <col min="15606" max="15606" width="6" style="95" customWidth="1"/>
    <col min="15607" max="15607" width="2.54296875" style="95" customWidth="1"/>
    <col min="15608" max="15608" width="37.26953125" style="95" bestFit="1" customWidth="1"/>
    <col min="15609" max="15609" width="15.7265625" style="95" customWidth="1"/>
    <col min="15610" max="15610" width="3" style="95" customWidth="1"/>
    <col min="15611" max="15611" width="10.7265625" style="95" customWidth="1"/>
    <col min="15612" max="15612" width="3.1796875" style="95" customWidth="1"/>
    <col min="15613" max="15613" width="12.81640625" style="95" customWidth="1"/>
    <col min="15614" max="15614" width="2.26953125" style="95" customWidth="1"/>
    <col min="15615" max="15615" width="10.81640625" style="95" customWidth="1"/>
    <col min="15616" max="15616" width="1.81640625" style="95" customWidth="1"/>
    <col min="15617" max="15617" width="14.1796875" style="95" customWidth="1"/>
    <col min="15618" max="15618" width="3.1796875" style="95" bestFit="1" customWidth="1"/>
    <col min="15619" max="15619" width="10.81640625" style="95" customWidth="1"/>
    <col min="15620" max="15620" width="2.81640625" style="95" customWidth="1"/>
    <col min="15621" max="15621" width="14.1796875" style="95" customWidth="1"/>
    <col min="15622" max="15622" width="2.81640625" style="95" customWidth="1"/>
    <col min="15623" max="15623" width="23.26953125" style="95" bestFit="1" customWidth="1"/>
    <col min="15624" max="15624" width="9.1796875" style="95"/>
    <col min="15625" max="15625" width="10.7265625" style="95" bestFit="1" customWidth="1"/>
    <col min="15626" max="15626" width="9.1796875" style="95"/>
    <col min="15627" max="15627" width="10.81640625" style="95" bestFit="1" customWidth="1"/>
    <col min="15628" max="15628" width="9.1796875" style="95"/>
    <col min="15629" max="15629" width="10.26953125" style="95" bestFit="1" customWidth="1"/>
    <col min="15630" max="15861" width="9.1796875" style="95"/>
    <col min="15862" max="15862" width="6" style="95" customWidth="1"/>
    <col min="15863" max="15863" width="2.54296875" style="95" customWidth="1"/>
    <col min="15864" max="15864" width="37.26953125" style="95" bestFit="1" customWidth="1"/>
    <col min="15865" max="15865" width="15.7265625" style="95" customWidth="1"/>
    <col min="15866" max="15866" width="3" style="95" customWidth="1"/>
    <col min="15867" max="15867" width="10.7265625" style="95" customWidth="1"/>
    <col min="15868" max="15868" width="3.1796875" style="95" customWidth="1"/>
    <col min="15869" max="15869" width="12.81640625" style="95" customWidth="1"/>
    <col min="15870" max="15870" width="2.26953125" style="95" customWidth="1"/>
    <col min="15871" max="15871" width="10.81640625" style="95" customWidth="1"/>
    <col min="15872" max="15872" width="1.81640625" style="95" customWidth="1"/>
    <col min="15873" max="15873" width="14.1796875" style="95" customWidth="1"/>
    <col min="15874" max="15874" width="3.1796875" style="95" bestFit="1" customWidth="1"/>
    <col min="15875" max="15875" width="10.81640625" style="95" customWidth="1"/>
    <col min="15876" max="15876" width="2.81640625" style="95" customWidth="1"/>
    <col min="15877" max="15877" width="14.1796875" style="95" customWidth="1"/>
    <col min="15878" max="15878" width="2.81640625" style="95" customWidth="1"/>
    <col min="15879" max="15879" width="23.26953125" style="95" bestFit="1" customWidth="1"/>
    <col min="15880" max="15880" width="9.1796875" style="95"/>
    <col min="15881" max="15881" width="10.7265625" style="95" bestFit="1" customWidth="1"/>
    <col min="15882" max="15882" width="9.1796875" style="95"/>
    <col min="15883" max="15883" width="10.81640625" style="95" bestFit="1" customWidth="1"/>
    <col min="15884" max="15884" width="9.1796875" style="95"/>
    <col min="15885" max="15885" width="10.26953125" style="95" bestFit="1" customWidth="1"/>
    <col min="15886" max="16117" width="9.1796875" style="95"/>
    <col min="16118" max="16118" width="6" style="95" customWidth="1"/>
    <col min="16119" max="16119" width="2.54296875" style="95" customWidth="1"/>
    <col min="16120" max="16120" width="37.26953125" style="95" bestFit="1" customWidth="1"/>
    <col min="16121" max="16121" width="15.7265625" style="95" customWidth="1"/>
    <col min="16122" max="16122" width="3" style="95" customWidth="1"/>
    <col min="16123" max="16123" width="10.7265625" style="95" customWidth="1"/>
    <col min="16124" max="16124" width="3.1796875" style="95" customWidth="1"/>
    <col min="16125" max="16125" width="12.81640625" style="95" customWidth="1"/>
    <col min="16126" max="16126" width="2.26953125" style="95" customWidth="1"/>
    <col min="16127" max="16127" width="10.81640625" style="95" customWidth="1"/>
    <col min="16128" max="16128" width="1.81640625" style="95" customWidth="1"/>
    <col min="16129" max="16129" width="14.1796875" style="95" customWidth="1"/>
    <col min="16130" max="16130" width="3.1796875" style="95" bestFit="1" customWidth="1"/>
    <col min="16131" max="16131" width="10.81640625" style="95" customWidth="1"/>
    <col min="16132" max="16132" width="2.81640625" style="95" customWidth="1"/>
    <col min="16133" max="16133" width="14.1796875" style="95" customWidth="1"/>
    <col min="16134" max="16134" width="2.81640625" style="95" customWidth="1"/>
    <col min="16135" max="16135" width="23.26953125" style="95" bestFit="1" customWidth="1"/>
    <col min="16136" max="16136" width="9.1796875" style="95"/>
    <col min="16137" max="16137" width="10.7265625" style="95" bestFit="1" customWidth="1"/>
    <col min="16138" max="16138" width="9.1796875" style="95"/>
    <col min="16139" max="16139" width="10.81640625" style="95" bestFit="1" customWidth="1"/>
    <col min="16140" max="16140" width="9.1796875" style="95"/>
    <col min="16141" max="16141" width="10.26953125" style="95" bestFit="1" customWidth="1"/>
    <col min="16142" max="16382" width="9.1796875" style="95"/>
    <col min="16383" max="16384" width="8.81640625" style="95" customWidth="1"/>
  </cols>
  <sheetData>
    <row r="1" spans="1:16" x14ac:dyDescent="0.3">
      <c r="A1" s="750" t="str">
        <f>'Table of Contents'!A1:C1</f>
        <v>Versant Power</v>
      </c>
      <c r="B1" s="750"/>
      <c r="C1" s="750"/>
      <c r="D1" s="750"/>
      <c r="E1" s="750"/>
      <c r="F1" s="750"/>
      <c r="G1" s="750"/>
      <c r="H1" s="750"/>
      <c r="I1" s="750"/>
      <c r="J1" s="750"/>
      <c r="K1" s="750"/>
      <c r="L1" s="750"/>
      <c r="M1" s="750"/>
      <c r="N1" s="750"/>
      <c r="O1" s="750"/>
      <c r="P1" s="750"/>
    </row>
    <row r="2" spans="1:16" x14ac:dyDescent="0.3">
      <c r="A2" s="750" t="s">
        <v>5</v>
      </c>
      <c r="B2" s="750"/>
      <c r="C2" s="750"/>
      <c r="D2" s="750"/>
      <c r="E2" s="750"/>
      <c r="F2" s="750"/>
      <c r="G2" s="750"/>
      <c r="H2" s="750"/>
      <c r="I2" s="750"/>
      <c r="J2" s="750"/>
      <c r="K2" s="750"/>
      <c r="L2" s="750"/>
      <c r="M2" s="750"/>
      <c r="N2" s="750"/>
      <c r="O2" s="750"/>
      <c r="P2" s="750"/>
    </row>
    <row r="3" spans="1:16" x14ac:dyDescent="0.3">
      <c r="A3" s="750" t="s">
        <v>189</v>
      </c>
      <c r="B3" s="750"/>
      <c r="C3" s="750"/>
      <c r="D3" s="750"/>
      <c r="E3" s="750"/>
      <c r="F3" s="750"/>
      <c r="G3" s="750"/>
      <c r="H3" s="750"/>
      <c r="I3" s="750"/>
      <c r="J3" s="750"/>
      <c r="K3" s="750"/>
      <c r="L3" s="750"/>
      <c r="M3" s="750"/>
      <c r="N3" s="750"/>
      <c r="O3" s="750"/>
      <c r="P3" s="750"/>
    </row>
    <row r="4" spans="1:16" x14ac:dyDescent="0.3">
      <c r="A4" s="750" t="s">
        <v>499</v>
      </c>
      <c r="B4" s="750"/>
      <c r="C4" s="750"/>
      <c r="D4" s="750"/>
      <c r="E4" s="750"/>
      <c r="F4" s="750"/>
      <c r="G4" s="750"/>
      <c r="H4" s="750"/>
      <c r="I4" s="750"/>
      <c r="J4" s="750"/>
      <c r="K4" s="750"/>
      <c r="L4" s="750"/>
      <c r="M4" s="750"/>
      <c r="N4" s="750"/>
      <c r="O4" s="750"/>
      <c r="P4" s="750"/>
    </row>
    <row r="5" spans="1:16" x14ac:dyDescent="0.3">
      <c r="A5" s="750" t="s">
        <v>982</v>
      </c>
      <c r="B5" s="750"/>
      <c r="C5" s="750"/>
      <c r="D5" s="750"/>
      <c r="E5" s="750"/>
      <c r="F5" s="750"/>
      <c r="G5" s="750"/>
      <c r="H5" s="750"/>
      <c r="I5" s="750"/>
      <c r="J5" s="750"/>
      <c r="K5" s="750"/>
      <c r="L5" s="750"/>
      <c r="M5" s="750"/>
      <c r="N5" s="750"/>
      <c r="O5" s="750"/>
      <c r="P5" s="750"/>
    </row>
    <row r="6" spans="1:16" x14ac:dyDescent="0.3">
      <c r="A6" s="750" t="s">
        <v>0</v>
      </c>
      <c r="B6" s="750"/>
      <c r="C6" s="750"/>
      <c r="D6" s="750"/>
      <c r="E6" s="750"/>
      <c r="F6" s="750"/>
      <c r="G6" s="750"/>
      <c r="H6" s="750"/>
      <c r="I6" s="750"/>
      <c r="J6" s="750"/>
      <c r="K6" s="750"/>
      <c r="L6" s="750"/>
      <c r="M6" s="750"/>
      <c r="N6" s="750"/>
      <c r="O6" s="750"/>
      <c r="P6" s="750"/>
    </row>
    <row r="7" spans="1:16" x14ac:dyDescent="0.3">
      <c r="A7" s="750" t="str">
        <f>'WS 9 PBOPs'!A6:L6</f>
        <v>For Costs in 2023</v>
      </c>
      <c r="B7" s="750"/>
      <c r="C7" s="750"/>
      <c r="D7" s="750"/>
      <c r="E7" s="750"/>
      <c r="F7" s="750"/>
      <c r="G7" s="750"/>
      <c r="H7" s="750"/>
      <c r="I7" s="750"/>
      <c r="J7" s="750"/>
      <c r="K7" s="750"/>
      <c r="L7" s="750"/>
      <c r="M7" s="750"/>
      <c r="N7" s="750"/>
      <c r="O7" s="750"/>
      <c r="P7" s="750"/>
    </row>
    <row r="8" spans="1:16" x14ac:dyDescent="0.3">
      <c r="A8" s="23"/>
      <c r="B8" s="23"/>
      <c r="C8" s="23"/>
      <c r="D8" s="23"/>
      <c r="E8" s="23"/>
      <c r="F8" s="23"/>
      <c r="G8" s="23"/>
      <c r="H8" s="23"/>
      <c r="I8" s="23"/>
      <c r="J8" s="23"/>
      <c r="K8" s="23"/>
      <c r="L8" s="23"/>
      <c r="M8" s="23"/>
      <c r="N8" s="23"/>
      <c r="O8" s="23"/>
      <c r="P8" s="23"/>
    </row>
    <row r="9" spans="1:16" x14ac:dyDescent="0.3">
      <c r="B9" s="59" t="s">
        <v>115</v>
      </c>
      <c r="F9" s="8" t="s">
        <v>12</v>
      </c>
      <c r="G9" s="8"/>
      <c r="H9" s="8" t="s">
        <v>16</v>
      </c>
      <c r="I9" s="25"/>
      <c r="J9" s="8" t="s">
        <v>22</v>
      </c>
      <c r="K9" s="25"/>
      <c r="L9" s="8" t="s">
        <v>500</v>
      </c>
      <c r="M9" s="8"/>
      <c r="N9" s="8" t="s">
        <v>501</v>
      </c>
      <c r="O9" s="25"/>
      <c r="P9" s="8" t="s">
        <v>20</v>
      </c>
    </row>
    <row r="10" spans="1:16" x14ac:dyDescent="0.3">
      <c r="A10" s="237"/>
      <c r="D10" s="194"/>
      <c r="F10" s="55"/>
      <c r="G10" s="54"/>
      <c r="H10" s="55"/>
      <c r="I10" s="55"/>
      <c r="J10" s="20"/>
      <c r="K10" s="20"/>
      <c r="L10" s="55"/>
      <c r="M10" s="54"/>
      <c r="N10" s="55"/>
      <c r="O10" s="20"/>
    </row>
    <row r="11" spans="1:16" ht="26" x14ac:dyDescent="0.3">
      <c r="A11" s="194" t="s">
        <v>45</v>
      </c>
      <c r="B11" s="239"/>
      <c r="C11" s="239"/>
      <c r="D11" s="275" t="s">
        <v>502</v>
      </c>
      <c r="E11" s="194"/>
      <c r="F11" s="55"/>
      <c r="G11" s="55"/>
      <c r="H11" s="55"/>
      <c r="I11" s="8"/>
      <c r="J11" s="194"/>
      <c r="K11" s="194"/>
      <c r="L11" s="75" t="s">
        <v>503</v>
      </c>
      <c r="M11" s="55"/>
      <c r="N11" s="75" t="s">
        <v>484</v>
      </c>
      <c r="O11" s="194"/>
      <c r="P11" s="194"/>
    </row>
    <row r="12" spans="1:16" x14ac:dyDescent="0.3">
      <c r="A12" s="139" t="s">
        <v>46</v>
      </c>
      <c r="B12" s="139" t="s">
        <v>25</v>
      </c>
      <c r="C12" s="239"/>
      <c r="D12" s="139" t="s">
        <v>46</v>
      </c>
      <c r="E12" s="194"/>
      <c r="F12" s="69" t="str">
        <f>RIGHT(A7,4)-1 &amp;" Year End"</f>
        <v>2022 Year End</v>
      </c>
      <c r="G12" s="25"/>
      <c r="H12" s="69" t="str">
        <f>RIGHT(A7,4) &amp;" Year End"</f>
        <v>2023 Year End</v>
      </c>
      <c r="I12" s="75"/>
      <c r="J12" s="139" t="s">
        <v>19</v>
      </c>
      <c r="K12" s="194"/>
      <c r="L12" s="69" t="str">
        <f>F12</f>
        <v>2022 Year End</v>
      </c>
      <c r="M12" s="25"/>
      <c r="N12" s="69" t="str">
        <f>H12</f>
        <v>2023 Year End</v>
      </c>
      <c r="O12" s="194"/>
      <c r="P12" s="139" t="s">
        <v>1</v>
      </c>
    </row>
    <row r="13" spans="1:16" x14ac:dyDescent="0.3">
      <c r="A13" s="100" t="s">
        <v>43</v>
      </c>
      <c r="C13" s="106"/>
      <c r="D13" s="100"/>
      <c r="F13" s="203"/>
      <c r="G13" s="203"/>
      <c r="H13" s="203"/>
      <c r="I13" s="203"/>
      <c r="J13" s="52"/>
      <c r="K13" s="52"/>
      <c r="L13" s="203"/>
      <c r="M13" s="203"/>
      <c r="N13" s="203"/>
      <c r="O13" s="13"/>
      <c r="P13" s="2"/>
    </row>
    <row r="14" spans="1:16" x14ac:dyDescent="0.3">
      <c r="A14" s="100"/>
      <c r="B14" s="240" t="s">
        <v>504</v>
      </c>
      <c r="C14" s="240"/>
      <c r="D14" s="145"/>
      <c r="F14" s="203"/>
      <c r="G14" s="203"/>
      <c r="H14" s="203"/>
      <c r="I14" s="203"/>
      <c r="J14" s="52"/>
      <c r="K14" s="52"/>
      <c r="L14" s="203"/>
      <c r="M14" s="203"/>
      <c r="N14" s="203"/>
      <c r="O14" s="146"/>
      <c r="P14" s="2"/>
    </row>
    <row r="15" spans="1:16" x14ac:dyDescent="0.3">
      <c r="A15" s="100">
        <v>1</v>
      </c>
      <c r="B15" s="197" t="s">
        <v>505</v>
      </c>
      <c r="D15" s="100" t="s">
        <v>506</v>
      </c>
      <c r="E15" s="100" t="s">
        <v>57</v>
      </c>
      <c r="F15" s="46">
        <f>68040971-'Attachment Supp - 4'!C36</f>
        <v>67842854.439999998</v>
      </c>
      <c r="G15" s="742"/>
      <c r="H15" s="46">
        <f>68879289-'Attachment Supp - 4'!C21+28780</f>
        <v>68709952.439999998</v>
      </c>
      <c r="I15" s="203"/>
      <c r="J15" s="317"/>
      <c r="K15" s="100"/>
      <c r="L15" s="13"/>
      <c r="M15" s="203"/>
      <c r="N15" s="13"/>
      <c r="O15" s="13"/>
      <c r="P15" s="46" t="s">
        <v>1432</v>
      </c>
    </row>
    <row r="16" spans="1:16" x14ac:dyDescent="0.3">
      <c r="A16" s="100">
        <f>A15+1</f>
        <v>2</v>
      </c>
      <c r="B16" s="197" t="s">
        <v>605</v>
      </c>
      <c r="C16" s="197"/>
      <c r="D16" s="100" t="s">
        <v>506</v>
      </c>
      <c r="E16" s="100" t="s">
        <v>57</v>
      </c>
      <c r="F16" s="171">
        <v>30470979.109999999</v>
      </c>
      <c r="G16" s="704"/>
      <c r="H16" s="171">
        <v>30502251.75</v>
      </c>
      <c r="I16" s="203"/>
      <c r="J16" s="317"/>
      <c r="K16" s="100"/>
      <c r="L16" s="36"/>
      <c r="M16" s="203"/>
      <c r="N16" s="36"/>
      <c r="O16" s="13"/>
      <c r="P16" s="48" t="s">
        <v>1293</v>
      </c>
    </row>
    <row r="17" spans="1:17" x14ac:dyDescent="0.3">
      <c r="A17" s="100">
        <f>A16+1</f>
        <v>3</v>
      </c>
      <c r="B17" s="197" t="s">
        <v>507</v>
      </c>
      <c r="C17" s="197"/>
      <c r="D17" s="100"/>
      <c r="F17" s="705">
        <f>F15-F16</f>
        <v>37371875.329999998</v>
      </c>
      <c r="G17" s="704"/>
      <c r="H17" s="705">
        <f>H15-H16</f>
        <v>38207700.689999998</v>
      </c>
      <c r="I17" s="203"/>
      <c r="J17" s="319">
        <f>'WS 5 Allocation Factors'!$D$19</f>
        <v>0.10661366484685977</v>
      </c>
      <c r="K17" s="100"/>
      <c r="L17" s="13">
        <f>F17*$J17</f>
        <v>3984352.5911312466</v>
      </c>
      <c r="M17" s="203"/>
      <c r="N17" s="13">
        <f>H17*$J17</f>
        <v>4073462.9959327928</v>
      </c>
      <c r="O17" s="13"/>
      <c r="P17" s="95" t="s">
        <v>508</v>
      </c>
      <c r="Q17" s="320"/>
    </row>
    <row r="18" spans="1:17" x14ac:dyDescent="0.3">
      <c r="A18" s="100">
        <f>A17+1</f>
        <v>4</v>
      </c>
      <c r="B18" s="197" t="s">
        <v>509</v>
      </c>
      <c r="C18" s="197"/>
      <c r="D18" s="100"/>
      <c r="F18" s="209">
        <f>$F$16</f>
        <v>30470979.109999999</v>
      </c>
      <c r="G18" s="704"/>
      <c r="H18" s="209">
        <f>$H$16</f>
        <v>30502251.75</v>
      </c>
      <c r="I18" s="203"/>
      <c r="J18" s="319">
        <f>'ATT VP-1, WS 4'!$D$16</f>
        <v>0.38822161606989619</v>
      </c>
      <c r="K18" s="100"/>
      <c r="L18" s="13">
        <f>F18*$J18</f>
        <v>11829492.753316248</v>
      </c>
      <c r="M18" s="203"/>
      <c r="N18" s="13">
        <f>H18*$J18</f>
        <v>11841633.46815582</v>
      </c>
      <c r="O18" s="13"/>
      <c r="P18" s="95" t="s">
        <v>983</v>
      </c>
    </row>
    <row r="19" spans="1:17" ht="13.5" thickBot="1" x14ac:dyDescent="0.35">
      <c r="A19" s="100">
        <f>A18+1</f>
        <v>5</v>
      </c>
      <c r="B19" s="197" t="s">
        <v>510</v>
      </c>
      <c r="C19" s="197"/>
      <c r="D19" s="100"/>
      <c r="F19" s="209"/>
      <c r="G19" s="704"/>
      <c r="H19" s="209"/>
      <c r="I19" s="203"/>
      <c r="J19" s="319"/>
      <c r="K19" s="100"/>
      <c r="L19" s="34">
        <f>SUM(L17:L18)</f>
        <v>15813845.344447494</v>
      </c>
      <c r="M19" s="203"/>
      <c r="N19" s="34">
        <f>SUM(N17:N18)</f>
        <v>15915096.464088613</v>
      </c>
      <c r="O19" s="13"/>
    </row>
    <row r="20" spans="1:17" ht="13.5" thickTop="1" x14ac:dyDescent="0.3">
      <c r="A20" s="100"/>
      <c r="B20" s="197"/>
      <c r="C20" s="197"/>
      <c r="D20" s="100"/>
      <c r="F20" s="716"/>
      <c r="G20" s="704"/>
      <c r="H20" s="209"/>
      <c r="I20" s="203"/>
      <c r="J20" s="319"/>
      <c r="K20" s="100"/>
      <c r="L20" s="13"/>
      <c r="M20" s="203"/>
      <c r="N20" s="13"/>
      <c r="O20" s="13"/>
    </row>
    <row r="21" spans="1:17" x14ac:dyDescent="0.3">
      <c r="A21" s="100"/>
      <c r="B21" s="240" t="s">
        <v>511</v>
      </c>
      <c r="C21" s="240"/>
      <c r="D21" s="145"/>
      <c r="F21" s="704"/>
      <c r="G21" s="704"/>
      <c r="H21" s="704"/>
      <c r="I21" s="203"/>
      <c r="J21" s="52"/>
      <c r="K21" s="52"/>
      <c r="L21" s="203"/>
      <c r="M21" s="203"/>
      <c r="N21" s="203"/>
      <c r="O21" s="146"/>
      <c r="P21" s="2"/>
    </row>
    <row r="22" spans="1:17" x14ac:dyDescent="0.3">
      <c r="A22" s="100">
        <f>A19+1</f>
        <v>6</v>
      </c>
      <c r="B22" s="197" t="s">
        <v>512</v>
      </c>
      <c r="C22" s="197"/>
      <c r="D22" s="100" t="s">
        <v>513</v>
      </c>
      <c r="E22" s="100" t="s">
        <v>57</v>
      </c>
      <c r="F22" s="171">
        <v>109755737.1800001</v>
      </c>
      <c r="G22" s="706"/>
      <c r="H22" s="171">
        <v>118245747.09999999</v>
      </c>
      <c r="I22" s="203"/>
      <c r="J22" s="319"/>
      <c r="K22" s="100"/>
      <c r="L22" s="13"/>
      <c r="M22" s="203"/>
      <c r="N22" s="13"/>
      <c r="O22" s="13"/>
      <c r="P22" s="46" t="s">
        <v>1433</v>
      </c>
    </row>
    <row r="23" spans="1:17" x14ac:dyDescent="0.3">
      <c r="A23" s="100">
        <f>A22+1</f>
        <v>7</v>
      </c>
      <c r="B23" s="197" t="s">
        <v>606</v>
      </c>
      <c r="C23" s="197"/>
      <c r="D23" s="100" t="s">
        <v>513</v>
      </c>
      <c r="E23" s="100" t="s">
        <v>57</v>
      </c>
      <c r="F23" s="171">
        <v>1874906.33</v>
      </c>
      <c r="G23" s="704"/>
      <c r="H23" s="171">
        <v>1874906.33</v>
      </c>
      <c r="I23" s="203"/>
      <c r="J23" s="319"/>
      <c r="K23" s="100"/>
      <c r="L23" s="36"/>
      <c r="M23" s="203"/>
      <c r="N23" s="36"/>
      <c r="O23" s="13"/>
      <c r="P23" s="48" t="s">
        <v>1293</v>
      </c>
    </row>
    <row r="24" spans="1:17" x14ac:dyDescent="0.3">
      <c r="A24" s="100">
        <f>A23+1</f>
        <v>8</v>
      </c>
      <c r="B24" s="197" t="s">
        <v>514</v>
      </c>
      <c r="C24" s="197"/>
      <c r="F24" s="318">
        <f>F22-F23</f>
        <v>107880830.8500001</v>
      </c>
      <c r="G24" s="203"/>
      <c r="H24" s="318">
        <f>H22-H23</f>
        <v>116370840.77</v>
      </c>
      <c r="I24" s="203"/>
      <c r="J24" s="319">
        <f>'WS 5 Allocation Factors'!$D$19</f>
        <v>0.10661366484685977</v>
      </c>
      <c r="K24" s="100"/>
      <c r="L24" s="13">
        <f>F24*$J24</f>
        <v>11501570.74364268</v>
      </c>
      <c r="M24" s="203"/>
      <c r="N24" s="13">
        <f>H24*$J24</f>
        <v>12406721.815800065</v>
      </c>
      <c r="O24" s="13"/>
      <c r="P24" s="95" t="s">
        <v>508</v>
      </c>
      <c r="Q24" s="320"/>
    </row>
    <row r="25" spans="1:17" x14ac:dyDescent="0.3">
      <c r="A25" s="100">
        <f>A24+1</f>
        <v>9</v>
      </c>
      <c r="B25" s="197" t="s">
        <v>515</v>
      </c>
      <c r="C25" s="197"/>
      <c r="F25" s="13">
        <f>$F$23</f>
        <v>1874906.33</v>
      </c>
      <c r="G25" s="203"/>
      <c r="H25" s="13">
        <f>$H$23</f>
        <v>1874906.33</v>
      </c>
      <c r="I25" s="203"/>
      <c r="J25" s="319">
        <f>'ATT VP-1, WS 4'!$D$16</f>
        <v>0.38822161606989619</v>
      </c>
      <c r="K25" s="100"/>
      <c r="L25" s="13">
        <f>F25*$J25</f>
        <v>727879.16541227815</v>
      </c>
      <c r="M25" s="203"/>
      <c r="N25" s="13">
        <f>H25*$J25</f>
        <v>727879.16541227815</v>
      </c>
      <c r="O25" s="13"/>
      <c r="P25" s="95" t="s">
        <v>983</v>
      </c>
    </row>
    <row r="26" spans="1:17" ht="13.5" thickBot="1" x14ac:dyDescent="0.35">
      <c r="A26" s="100">
        <f>A25+1</f>
        <v>10</v>
      </c>
      <c r="B26" s="197" t="s">
        <v>516</v>
      </c>
      <c r="C26" s="197"/>
      <c r="D26" s="100"/>
      <c r="F26" s="13"/>
      <c r="G26" s="203"/>
      <c r="H26" s="13"/>
      <c r="I26" s="203"/>
      <c r="J26" s="319"/>
      <c r="K26" s="100"/>
      <c r="L26" s="34">
        <f>SUM(L24:L25)</f>
        <v>12229449.909054959</v>
      </c>
      <c r="M26" s="203"/>
      <c r="N26" s="34">
        <f>SUM(N24:N25)</f>
        <v>13134600.981212344</v>
      </c>
      <c r="O26" s="13"/>
    </row>
    <row r="27" spans="1:17" ht="13.5" thickTop="1" x14ac:dyDescent="0.3">
      <c r="A27" s="100"/>
      <c r="B27" s="197"/>
      <c r="C27" s="197"/>
      <c r="D27" s="100"/>
      <c r="F27" s="13"/>
      <c r="G27" s="203"/>
      <c r="H27" s="13"/>
      <c r="I27" s="203"/>
      <c r="J27" s="319"/>
      <c r="K27" s="100"/>
      <c r="L27" s="13"/>
      <c r="M27" s="203"/>
      <c r="N27" s="13"/>
      <c r="O27" s="13"/>
    </row>
    <row r="28" spans="1:17" x14ac:dyDescent="0.3">
      <c r="A28" s="100"/>
      <c r="B28" s="240" t="s">
        <v>617</v>
      </c>
      <c r="D28" s="145"/>
      <c r="E28" s="194"/>
      <c r="F28" s="203"/>
      <c r="G28" s="203"/>
      <c r="H28" s="203"/>
      <c r="I28" s="203"/>
      <c r="J28" s="52"/>
      <c r="K28" s="52"/>
      <c r="L28" s="203"/>
      <c r="M28" s="203"/>
      <c r="N28" s="203"/>
      <c r="O28" s="146"/>
      <c r="P28" s="2"/>
    </row>
    <row r="29" spans="1:17" x14ac:dyDescent="0.3">
      <c r="A29" s="100">
        <f>A26+1</f>
        <v>11</v>
      </c>
      <c r="B29" s="197" t="s">
        <v>517</v>
      </c>
      <c r="C29" s="197"/>
      <c r="D29" s="100">
        <v>111</v>
      </c>
      <c r="E29" s="100" t="s">
        <v>57</v>
      </c>
      <c r="F29" s="171">
        <f>-24786209-'Attachment Supp - 4'!D36</f>
        <v>-24702551.556588251</v>
      </c>
      <c r="G29" s="706"/>
      <c r="H29" s="46">
        <f>-28401705-10245-'Attachment Supp - 4'!D21</f>
        <v>-28317905.893938251</v>
      </c>
      <c r="I29" s="203"/>
      <c r="J29" s="319"/>
      <c r="K29" s="100"/>
      <c r="L29" s="13"/>
      <c r="M29" s="203"/>
      <c r="N29" s="13"/>
      <c r="O29" s="13"/>
      <c r="P29" s="46" t="s">
        <v>1434</v>
      </c>
    </row>
    <row r="30" spans="1:17" x14ac:dyDescent="0.3">
      <c r="A30" s="100">
        <f>A29+1</f>
        <v>12</v>
      </c>
      <c r="B30" s="197" t="s">
        <v>607</v>
      </c>
      <c r="C30" s="197"/>
      <c r="D30" s="100">
        <v>111</v>
      </c>
      <c r="E30" s="100" t="s">
        <v>57</v>
      </c>
      <c r="F30" s="48">
        <v>-14734098.869999999</v>
      </c>
      <c r="G30" s="203"/>
      <c r="H30" s="48">
        <v>-16764937.02</v>
      </c>
      <c r="I30" s="203"/>
      <c r="J30" s="319"/>
      <c r="K30" s="100"/>
      <c r="L30" s="36"/>
      <c r="M30" s="203"/>
      <c r="N30" s="36"/>
      <c r="O30" s="13"/>
      <c r="P30" s="48" t="s">
        <v>1293</v>
      </c>
    </row>
    <row r="31" spans="1:17" x14ac:dyDescent="0.3">
      <c r="A31" s="100">
        <f>A30+1</f>
        <v>13</v>
      </c>
      <c r="B31" s="197" t="s">
        <v>518</v>
      </c>
      <c r="C31" s="197"/>
      <c r="D31" s="100"/>
      <c r="F31" s="318">
        <f>F29-F30</f>
        <v>-9968452.686588252</v>
      </c>
      <c r="G31" s="203"/>
      <c r="H31" s="318">
        <f>H29-H30</f>
        <v>-11552968.873938251</v>
      </c>
      <c r="I31" s="203"/>
      <c r="J31" s="319">
        <f>'WS 5 Allocation Factors'!$D$19</f>
        <v>0.10661366484685977</v>
      </c>
      <c r="K31" s="100"/>
      <c r="L31" s="13">
        <f>F31*$J31</f>
        <v>-1062773.2737696988</v>
      </c>
      <c r="M31" s="203"/>
      <c r="N31" s="13">
        <f>H31*$J31</f>
        <v>-1231704.3515122556</v>
      </c>
      <c r="O31" s="13"/>
      <c r="P31" s="95" t="s">
        <v>508</v>
      </c>
      <c r="Q31" s="320"/>
    </row>
    <row r="32" spans="1:17" x14ac:dyDescent="0.3">
      <c r="A32" s="100">
        <f>A31+1</f>
        <v>14</v>
      </c>
      <c r="B32" s="197" t="s">
        <v>519</v>
      </c>
      <c r="C32" s="197"/>
      <c r="D32" s="100"/>
      <c r="F32" s="13">
        <f>$F$30</f>
        <v>-14734098.869999999</v>
      </c>
      <c r="G32" s="203"/>
      <c r="H32" s="13">
        <f>$H$30</f>
        <v>-16764937.02</v>
      </c>
      <c r="I32" s="203"/>
      <c r="J32" s="319">
        <f>'ATT VP-1, WS 4'!$D$16</f>
        <v>0.38822161606989619</v>
      </c>
      <c r="K32" s="100"/>
      <c r="L32" s="13">
        <f>F32*$J32</f>
        <v>-5720095.6746450309</v>
      </c>
      <c r="M32" s="203"/>
      <c r="N32" s="13">
        <f>H32*$J32</f>
        <v>-6508510.9432144295</v>
      </c>
      <c r="O32" s="13"/>
      <c r="P32" s="95" t="s">
        <v>983</v>
      </c>
    </row>
    <row r="33" spans="1:17" ht="13.5" thickBot="1" x14ac:dyDescent="0.35">
      <c r="A33" s="100">
        <f>A32+1</f>
        <v>15</v>
      </c>
      <c r="B33" s="197" t="s">
        <v>520</v>
      </c>
      <c r="C33" s="197"/>
      <c r="D33" s="100"/>
      <c r="F33" s="13"/>
      <c r="G33" s="203"/>
      <c r="H33" s="13"/>
      <c r="I33" s="203"/>
      <c r="J33" s="319"/>
      <c r="K33" s="100"/>
      <c r="L33" s="34">
        <f>SUM(L31:L32)</f>
        <v>-6782868.9484147299</v>
      </c>
      <c r="M33" s="203"/>
      <c r="N33" s="34">
        <f>SUM(N31:N32)</f>
        <v>-7740215.2947266847</v>
      </c>
      <c r="O33" s="13"/>
    </row>
    <row r="34" spans="1:17" ht="13.5" thickTop="1" x14ac:dyDescent="0.3">
      <c r="A34" s="100"/>
      <c r="B34" s="197"/>
      <c r="C34" s="197"/>
      <c r="D34" s="100"/>
      <c r="F34" s="13"/>
      <c r="G34" s="203"/>
      <c r="H34" s="13"/>
      <c r="I34" s="203"/>
      <c r="J34" s="319"/>
      <c r="K34" s="100"/>
      <c r="L34" s="13"/>
      <c r="M34" s="203"/>
      <c r="N34" s="13"/>
      <c r="O34" s="13"/>
    </row>
    <row r="35" spans="1:17" x14ac:dyDescent="0.3">
      <c r="A35" s="100"/>
      <c r="B35" s="240" t="s">
        <v>618</v>
      </c>
      <c r="C35" s="331"/>
      <c r="D35" s="145"/>
      <c r="F35" s="203"/>
      <c r="G35" s="203"/>
      <c r="H35" s="203"/>
      <c r="I35" s="203"/>
      <c r="J35" s="52"/>
      <c r="K35" s="52"/>
      <c r="L35" s="203"/>
      <c r="M35" s="203"/>
      <c r="N35" s="203"/>
      <c r="O35" s="146"/>
      <c r="P35" s="2"/>
    </row>
    <row r="36" spans="1:17" x14ac:dyDescent="0.3">
      <c r="A36" s="100">
        <f>A33+1</f>
        <v>16</v>
      </c>
      <c r="B36" s="197" t="s">
        <v>521</v>
      </c>
      <c r="C36" s="197"/>
      <c r="D36" s="100">
        <v>108</v>
      </c>
      <c r="E36" s="100" t="s">
        <v>57</v>
      </c>
      <c r="F36" s="46">
        <v>-33339366.699999999</v>
      </c>
      <c r="H36" s="46">
        <v>-38142003.32</v>
      </c>
      <c r="I36" s="203"/>
      <c r="J36" s="319"/>
      <c r="K36" s="100"/>
      <c r="L36" s="13"/>
      <c r="M36" s="203"/>
      <c r="N36" s="13"/>
      <c r="O36" s="13"/>
      <c r="P36" s="46" t="s">
        <v>1435</v>
      </c>
    </row>
    <row r="37" spans="1:17" x14ac:dyDescent="0.3">
      <c r="A37" s="100">
        <f>A36+1</f>
        <v>17</v>
      </c>
      <c r="B37" s="197" t="s">
        <v>608</v>
      </c>
      <c r="C37" s="197"/>
      <c r="D37" s="100">
        <v>108</v>
      </c>
      <c r="E37" s="100" t="s">
        <v>57</v>
      </c>
      <c r="F37" s="46">
        <v>-1874906.33</v>
      </c>
      <c r="H37" s="46">
        <v>-1874906.33</v>
      </c>
      <c r="I37" s="203"/>
      <c r="J37" s="707"/>
      <c r="K37" s="100"/>
      <c r="L37" s="36"/>
      <c r="M37" s="203"/>
      <c r="N37" s="36"/>
      <c r="O37" s="13"/>
      <c r="P37" s="48" t="s">
        <v>1293</v>
      </c>
    </row>
    <row r="38" spans="1:17" x14ac:dyDescent="0.3">
      <c r="A38" s="100">
        <f>A37+1</f>
        <v>18</v>
      </c>
      <c r="B38" s="197" t="s">
        <v>522</v>
      </c>
      <c r="C38" s="197"/>
      <c r="D38" s="100"/>
      <c r="F38" s="318">
        <f>F36-F37</f>
        <v>-31464460.369999997</v>
      </c>
      <c r="G38" s="203"/>
      <c r="H38" s="318">
        <f>H36-H37</f>
        <v>-36267096.990000002</v>
      </c>
      <c r="I38" s="203"/>
      <c r="J38" s="319">
        <f>'WS 5 Allocation Factors'!$D$19</f>
        <v>0.10661366484685977</v>
      </c>
      <c r="K38" s="100"/>
      <c r="L38" s="13">
        <f>F38*$J38</f>
        <v>-3354541.4324744814</v>
      </c>
      <c r="M38" s="203"/>
      <c r="N38" s="13">
        <f>H38*$J38</f>
        <v>-3866568.1234604171</v>
      </c>
      <c r="O38" s="13"/>
      <c r="P38" s="95" t="s">
        <v>508</v>
      </c>
      <c r="Q38" s="320"/>
    </row>
    <row r="39" spans="1:17" x14ac:dyDescent="0.3">
      <c r="A39" s="100">
        <f>A38+1</f>
        <v>19</v>
      </c>
      <c r="B39" s="197" t="s">
        <v>523</v>
      </c>
      <c r="C39" s="197"/>
      <c r="D39" s="100"/>
      <c r="F39" s="13">
        <f>$F$37</f>
        <v>-1874906.33</v>
      </c>
      <c r="G39" s="203"/>
      <c r="H39" s="13">
        <f>$H$37</f>
        <v>-1874906.33</v>
      </c>
      <c r="I39" s="203"/>
      <c r="J39" s="319">
        <f>'ATT VP-1, WS 4'!$D$16</f>
        <v>0.38822161606989619</v>
      </c>
      <c r="K39" s="100"/>
      <c r="L39" s="13">
        <f>F39*$J39</f>
        <v>-727879.16541227815</v>
      </c>
      <c r="M39" s="203"/>
      <c r="N39" s="13">
        <f>H39*$J39</f>
        <v>-727879.16541227815</v>
      </c>
      <c r="O39" s="13"/>
      <c r="P39" s="95" t="s">
        <v>983</v>
      </c>
    </row>
    <row r="40" spans="1:17" ht="13.5" thickBot="1" x14ac:dyDescent="0.35">
      <c r="A40" s="100">
        <f>A39+1</f>
        <v>20</v>
      </c>
      <c r="B40" s="197" t="s">
        <v>524</v>
      </c>
      <c r="C40" s="197"/>
      <c r="D40" s="100"/>
      <c r="F40" s="13"/>
      <c r="G40" s="203"/>
      <c r="H40" s="13"/>
      <c r="I40" s="203"/>
      <c r="J40" s="317"/>
      <c r="K40" s="100"/>
      <c r="L40" s="34">
        <f>SUM(L38:L39)</f>
        <v>-4082420.5978867598</v>
      </c>
      <c r="M40" s="203"/>
      <c r="N40" s="34">
        <f>SUM(N38:N39)</f>
        <v>-4594447.2888726955</v>
      </c>
      <c r="O40" s="13"/>
    </row>
    <row r="41" spans="1:17" ht="13.5" thickTop="1" x14ac:dyDescent="0.3"/>
    <row r="42" spans="1:17" x14ac:dyDescent="0.3">
      <c r="A42" s="145" t="s">
        <v>248</v>
      </c>
    </row>
    <row r="43" spans="1:17" x14ac:dyDescent="0.3">
      <c r="A43" s="100" t="s">
        <v>56</v>
      </c>
      <c r="B43" s="95" t="s">
        <v>317</v>
      </c>
    </row>
    <row r="44" spans="1:17" ht="13" customHeight="1" x14ac:dyDescent="0.3">
      <c r="A44" s="100" t="s">
        <v>57</v>
      </c>
      <c r="B44" s="773" t="s">
        <v>984</v>
      </c>
      <c r="C44" s="773"/>
      <c r="D44" s="773"/>
      <c r="E44" s="773"/>
      <c r="F44" s="773"/>
      <c r="G44" s="773"/>
      <c r="H44" s="773"/>
      <c r="I44" s="773"/>
      <c r="J44" s="773"/>
      <c r="K44" s="773"/>
      <c r="L44" s="773"/>
      <c r="M44" s="773"/>
      <c r="N44" s="773"/>
      <c r="O44" s="773"/>
      <c r="P44" s="773"/>
    </row>
    <row r="45" spans="1:17" x14ac:dyDescent="0.3">
      <c r="B45" s="773"/>
      <c r="C45" s="773"/>
      <c r="D45" s="773"/>
      <c r="E45" s="773"/>
      <c r="F45" s="773"/>
      <c r="G45" s="773"/>
      <c r="H45" s="773"/>
      <c r="I45" s="773"/>
      <c r="J45" s="773"/>
      <c r="K45" s="773"/>
      <c r="L45" s="773"/>
      <c r="M45" s="773"/>
      <c r="N45" s="773"/>
      <c r="O45" s="773"/>
      <c r="P45" s="773"/>
    </row>
  </sheetData>
  <mergeCells count="8">
    <mergeCell ref="A7:P7"/>
    <mergeCell ref="B44:P45"/>
    <mergeCell ref="A1:P1"/>
    <mergeCell ref="A2:P2"/>
    <mergeCell ref="A3:P3"/>
    <mergeCell ref="A4:P4"/>
    <mergeCell ref="A5:P5"/>
    <mergeCell ref="A6:P6"/>
  </mergeCells>
  <pageMargins left="0.7" right="0.7" top="0.75" bottom="0.75" header="0.3" footer="0.3"/>
  <pageSetup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A048-30D0-4F44-9899-02A5A6FA4124}">
  <sheetPr>
    <pageSetUpPr fitToPage="1"/>
  </sheetPr>
  <dimension ref="A1:T23"/>
  <sheetViews>
    <sheetView zoomScaleNormal="100" workbookViewId="0">
      <selection activeCell="F17" sqref="F17"/>
    </sheetView>
  </sheetViews>
  <sheetFormatPr defaultColWidth="9.1796875" defaultRowHeight="12.75" customHeight="1" x14ac:dyDescent="0.35"/>
  <cols>
    <col min="1" max="1" width="6" style="109" customWidth="1"/>
    <col min="2" max="2" width="54.7265625" style="109" bestFit="1" customWidth="1"/>
    <col min="3" max="3" width="1.7265625" style="109" customWidth="1"/>
    <col min="4" max="4" width="9.1796875" style="109"/>
    <col min="5" max="5" width="1.7265625" style="109" customWidth="1"/>
    <col min="6" max="6" width="13.81640625" style="109" customWidth="1"/>
    <col min="7" max="7" width="1.7265625" style="109" customWidth="1"/>
    <col min="8" max="8" width="13.453125" style="109" customWidth="1"/>
    <col min="9" max="9" width="1.7265625" style="109" customWidth="1"/>
    <col min="10" max="10" width="13.7265625" style="109" customWidth="1"/>
    <col min="11" max="11" width="1.7265625" style="109" customWidth="1"/>
    <col min="12" max="12" width="13.81640625" style="109" customWidth="1"/>
    <col min="13" max="13" width="1.7265625" style="109" customWidth="1"/>
    <col min="14" max="14" width="13.7265625" style="109" customWidth="1"/>
    <col min="15" max="15" width="1.7265625" style="109" customWidth="1"/>
    <col min="16" max="16" width="18.54296875" style="109" bestFit="1" customWidth="1"/>
    <col min="17" max="17" width="1.7265625" style="109" customWidth="1"/>
    <col min="18" max="18" width="46.81640625" style="109" customWidth="1"/>
    <col min="19" max="16384" width="9.1796875" style="109"/>
  </cols>
  <sheetData>
    <row r="1" spans="1:18" ht="12.75" customHeight="1" x14ac:dyDescent="0.35">
      <c r="A1" s="750" t="str">
        <f>'ATT VP-1, WS 1'!A1:P1</f>
        <v>Versant Power</v>
      </c>
      <c r="B1" s="750"/>
      <c r="C1" s="750"/>
      <c r="D1" s="750"/>
      <c r="E1" s="750"/>
      <c r="F1" s="750"/>
      <c r="G1" s="750"/>
      <c r="H1" s="750"/>
      <c r="I1" s="750"/>
      <c r="J1" s="750"/>
      <c r="K1" s="750"/>
      <c r="L1" s="750"/>
      <c r="M1" s="750"/>
      <c r="N1" s="750"/>
      <c r="O1" s="750"/>
      <c r="P1" s="750"/>
      <c r="Q1" s="750"/>
      <c r="R1" s="750"/>
    </row>
    <row r="2" spans="1:18" ht="12.75" customHeight="1" x14ac:dyDescent="0.35">
      <c r="A2" s="750" t="str">
        <f>'ATT VP-1, WS 1'!A2:P2</f>
        <v>Annual Transmission Revenue Requirements (ATRR)</v>
      </c>
      <c r="B2" s="750"/>
      <c r="C2" s="750"/>
      <c r="D2" s="750"/>
      <c r="E2" s="750"/>
      <c r="F2" s="750"/>
      <c r="G2" s="750"/>
      <c r="H2" s="750"/>
      <c r="I2" s="750"/>
      <c r="J2" s="750"/>
      <c r="K2" s="750"/>
      <c r="L2" s="750"/>
      <c r="M2" s="750"/>
      <c r="N2" s="750"/>
      <c r="O2" s="750"/>
      <c r="P2" s="750"/>
      <c r="Q2" s="750"/>
      <c r="R2" s="750"/>
    </row>
    <row r="3" spans="1:18" ht="12.75" customHeight="1" x14ac:dyDescent="0.35">
      <c r="A3" s="750" t="str">
        <f>'ATT VP-1, WS 1'!A3:P3</f>
        <v>Per Appendix A to Attachment F of the ISO New England Inc. Open Access Transmission Tariff</v>
      </c>
      <c r="B3" s="750"/>
      <c r="C3" s="750"/>
      <c r="D3" s="750"/>
      <c r="E3" s="750"/>
      <c r="F3" s="750"/>
      <c r="G3" s="750"/>
      <c r="H3" s="750"/>
      <c r="I3" s="750"/>
      <c r="J3" s="750"/>
      <c r="K3" s="750"/>
      <c r="L3" s="750"/>
      <c r="M3" s="750"/>
      <c r="N3" s="750"/>
      <c r="O3" s="750"/>
      <c r="P3" s="750"/>
      <c r="Q3" s="750"/>
      <c r="R3" s="750"/>
    </row>
    <row r="4" spans="1:18" ht="12.75" customHeight="1" x14ac:dyDescent="0.35">
      <c r="A4" s="750" t="s">
        <v>525</v>
      </c>
      <c r="B4" s="750"/>
      <c r="C4" s="750"/>
      <c r="D4" s="750"/>
      <c r="E4" s="750"/>
      <c r="F4" s="750"/>
      <c r="G4" s="750"/>
      <c r="H4" s="750"/>
      <c r="I4" s="750"/>
      <c r="J4" s="750"/>
      <c r="K4" s="750"/>
      <c r="L4" s="750"/>
      <c r="M4" s="750"/>
      <c r="N4" s="750"/>
      <c r="O4" s="750"/>
      <c r="P4" s="750"/>
      <c r="Q4" s="750"/>
      <c r="R4" s="750"/>
    </row>
    <row r="5" spans="1:18" ht="12.75" customHeight="1" x14ac:dyDescent="0.35">
      <c r="A5" s="750" t="s">
        <v>982</v>
      </c>
      <c r="B5" s="750"/>
      <c r="C5" s="750"/>
      <c r="D5" s="750"/>
      <c r="E5" s="750"/>
      <c r="F5" s="750"/>
      <c r="G5" s="750"/>
      <c r="H5" s="750"/>
      <c r="I5" s="750"/>
      <c r="J5" s="750"/>
      <c r="K5" s="750"/>
      <c r="L5" s="750"/>
      <c r="M5" s="750"/>
      <c r="N5" s="750"/>
      <c r="O5" s="750"/>
      <c r="P5" s="750"/>
      <c r="Q5" s="750"/>
      <c r="R5" s="750"/>
    </row>
    <row r="6" spans="1:18" ht="12.75" customHeight="1" x14ac:dyDescent="0.35">
      <c r="A6" s="750" t="s">
        <v>31</v>
      </c>
      <c r="B6" s="750"/>
      <c r="C6" s="750"/>
      <c r="D6" s="750"/>
      <c r="E6" s="750"/>
      <c r="F6" s="750"/>
      <c r="G6" s="750"/>
      <c r="H6" s="750"/>
      <c r="I6" s="750"/>
      <c r="J6" s="750"/>
      <c r="K6" s="750"/>
      <c r="L6" s="750"/>
      <c r="M6" s="750"/>
      <c r="N6" s="750"/>
      <c r="O6" s="750"/>
      <c r="P6" s="750"/>
      <c r="Q6" s="750"/>
      <c r="R6" s="750"/>
    </row>
    <row r="7" spans="1:18" ht="12.75" customHeight="1" x14ac:dyDescent="0.35">
      <c r="A7" s="750" t="str">
        <f>'ATT VP-1, WS 1'!A7:P7</f>
        <v>For Costs in 2023</v>
      </c>
      <c r="B7" s="750"/>
      <c r="C7" s="750"/>
      <c r="D7" s="750"/>
      <c r="E7" s="750"/>
      <c r="F7" s="750"/>
      <c r="G7" s="750"/>
      <c r="H7" s="750"/>
      <c r="I7" s="750"/>
      <c r="J7" s="750"/>
      <c r="K7" s="750"/>
      <c r="L7" s="750"/>
      <c r="M7" s="750"/>
      <c r="N7" s="750"/>
      <c r="O7" s="750"/>
      <c r="P7" s="750"/>
      <c r="Q7" s="750"/>
      <c r="R7" s="750"/>
    </row>
    <row r="8" spans="1:18" ht="12.75" customHeight="1" x14ac:dyDescent="0.35">
      <c r="A8" s="23"/>
      <c r="B8" s="23"/>
      <c r="C8" s="23"/>
      <c r="D8" s="23"/>
      <c r="E8" s="23"/>
      <c r="F8" s="23"/>
      <c r="G8" s="23"/>
      <c r="H8" s="23"/>
      <c r="I8" s="23"/>
      <c r="J8" s="23"/>
      <c r="K8" s="23"/>
      <c r="L8" s="23"/>
      <c r="M8" s="23"/>
      <c r="N8" s="23"/>
      <c r="O8" s="23"/>
      <c r="P8" s="23"/>
      <c r="Q8" s="23"/>
      <c r="R8" s="23"/>
    </row>
    <row r="9" spans="1:18" ht="12.75" customHeight="1" x14ac:dyDescent="0.35">
      <c r="A9" s="23"/>
      <c r="B9" s="59" t="s">
        <v>115</v>
      </c>
      <c r="C9" s="23"/>
      <c r="D9" s="323"/>
      <c r="E9" s="23"/>
      <c r="F9" s="100" t="s">
        <v>12</v>
      </c>
      <c r="G9" s="100"/>
      <c r="H9" s="100" t="s">
        <v>16</v>
      </c>
      <c r="I9" s="100"/>
      <c r="J9" s="100" t="s">
        <v>22</v>
      </c>
      <c r="K9" s="100"/>
      <c r="L9" s="100" t="s">
        <v>17</v>
      </c>
      <c r="M9" s="100"/>
      <c r="N9" s="100" t="s">
        <v>21</v>
      </c>
      <c r="O9" s="100"/>
      <c r="P9" s="100" t="s">
        <v>443</v>
      </c>
      <c r="Q9" s="100"/>
      <c r="R9" s="100" t="s">
        <v>123</v>
      </c>
    </row>
    <row r="10" spans="1:18" ht="12.75" customHeight="1" x14ac:dyDescent="0.35">
      <c r="A10" s="100"/>
      <c r="C10" s="95"/>
      <c r="D10" s="2"/>
      <c r="E10" s="95"/>
      <c r="F10" s="95"/>
      <c r="G10" s="95"/>
      <c r="H10" s="95"/>
      <c r="I10" s="95"/>
      <c r="J10" s="95"/>
      <c r="K10" s="95"/>
      <c r="L10" s="95"/>
      <c r="M10" s="95"/>
      <c r="N10" s="95"/>
      <c r="O10" s="95"/>
      <c r="P10" s="95"/>
      <c r="Q10" s="95"/>
      <c r="R10" s="95"/>
    </row>
    <row r="11" spans="1:18" ht="39.5" x14ac:dyDescent="0.35">
      <c r="A11" s="261" t="s">
        <v>526</v>
      </c>
      <c r="B11" s="77" t="s">
        <v>25</v>
      </c>
      <c r="C11" s="101"/>
      <c r="D11" s="87" t="s">
        <v>527</v>
      </c>
      <c r="E11" s="101"/>
      <c r="F11" s="69" t="s">
        <v>1420</v>
      </c>
      <c r="G11" s="25"/>
      <c r="H11" s="69" t="str">
        <f>"1st Qtr " &amp; LEFT($N$11,4)</f>
        <v>1st Qtr 2023</v>
      </c>
      <c r="I11" s="25"/>
      <c r="J11" s="69" t="str">
        <f>"2nd Qtr " &amp; LEFT($N$11,4)</f>
        <v>2nd Qtr 2023</v>
      </c>
      <c r="K11" s="25"/>
      <c r="L11" s="69" t="str">
        <f>"3rd Qtr " &amp; LEFT($N$11,4)</f>
        <v>3rd Qtr 2023</v>
      </c>
      <c r="M11" s="25"/>
      <c r="N11" s="69" t="str">
        <f>LEFT(F11,4)+1 &amp;" Year End"</f>
        <v>2023 Year End</v>
      </c>
      <c r="O11" s="25"/>
      <c r="P11" s="86" t="s">
        <v>135</v>
      </c>
      <c r="Q11" s="25"/>
      <c r="R11" s="86" t="s">
        <v>1</v>
      </c>
    </row>
    <row r="12" spans="1:18" ht="12.75" customHeight="1" x14ac:dyDescent="0.35">
      <c r="A12" s="275"/>
      <c r="B12" s="207"/>
      <c r="C12" s="101"/>
      <c r="D12" s="213"/>
      <c r="E12" s="101"/>
      <c r="F12" s="75"/>
      <c r="G12" s="25"/>
      <c r="H12" s="75"/>
      <c r="I12" s="25"/>
      <c r="J12" s="75"/>
      <c r="K12" s="25"/>
      <c r="L12" s="75"/>
      <c r="M12" s="25"/>
      <c r="N12" s="75"/>
      <c r="O12" s="25"/>
      <c r="P12" s="75"/>
      <c r="Q12" s="25"/>
      <c r="R12" s="75"/>
    </row>
    <row r="13" spans="1:18" ht="12.75" customHeight="1" x14ac:dyDescent="0.35">
      <c r="A13" s="100">
        <v>1</v>
      </c>
      <c r="B13" s="324" t="s">
        <v>985</v>
      </c>
      <c r="C13" s="95"/>
      <c r="D13" s="100">
        <v>165</v>
      </c>
      <c r="E13" s="95"/>
      <c r="F13" s="102">
        <v>4288754.1000000006</v>
      </c>
      <c r="G13" s="103"/>
      <c r="H13" s="102">
        <v>2317411.4</v>
      </c>
      <c r="I13" s="103"/>
      <c r="J13" s="102">
        <v>4133876.1400000011</v>
      </c>
      <c r="K13" s="103"/>
      <c r="L13" s="102">
        <v>5971324.0799999991</v>
      </c>
      <c r="M13" s="103"/>
      <c r="N13" s="102">
        <v>5335873.2300000004</v>
      </c>
      <c r="O13" s="95"/>
      <c r="P13" s="103">
        <f>AVERAGE(F13,H13,J13,L13,N13)</f>
        <v>4409447.79</v>
      </c>
      <c r="Q13" s="95"/>
      <c r="R13" s="98" t="s">
        <v>528</v>
      </c>
    </row>
    <row r="14" spans="1:18" ht="12.75" customHeight="1" x14ac:dyDescent="0.35">
      <c r="A14" s="100">
        <f>A13+1</f>
        <v>2</v>
      </c>
      <c r="B14" s="324" t="s">
        <v>529</v>
      </c>
      <c r="C14" s="95"/>
      <c r="D14" s="100"/>
      <c r="E14" s="95"/>
      <c r="F14" s="325">
        <f>'ATT VP-1, WS 4'!$H$44</f>
        <v>0.82202736933699416</v>
      </c>
      <c r="G14" s="245"/>
      <c r="H14" s="325">
        <f>'ATT VP-1, WS 4'!$H$44</f>
        <v>0.82202736933699416</v>
      </c>
      <c r="I14" s="245"/>
      <c r="J14" s="325">
        <f>'ATT VP-1, WS 4'!$H$44</f>
        <v>0.82202736933699416</v>
      </c>
      <c r="K14" s="245"/>
      <c r="L14" s="325">
        <f>'ATT VP-1, WS 4'!$H$44</f>
        <v>0.82202736933699416</v>
      </c>
      <c r="M14" s="245"/>
      <c r="N14" s="325">
        <f>'ATT VP-1, WS 4'!$H$44</f>
        <v>0.82202736933699416</v>
      </c>
      <c r="O14" s="245"/>
      <c r="P14" s="325">
        <f>'ATT VP-1, WS 4'!$H$44</f>
        <v>0.82202736933699416</v>
      </c>
      <c r="Q14" s="95"/>
      <c r="R14" s="95" t="s">
        <v>987</v>
      </c>
    </row>
    <row r="15" spans="1:18" ht="12.75" customHeight="1" x14ac:dyDescent="0.35">
      <c r="A15" s="100">
        <v>3</v>
      </c>
      <c r="B15" s="324" t="s">
        <v>530</v>
      </c>
      <c r="C15" s="95"/>
      <c r="D15" s="95"/>
      <c r="E15" s="95"/>
      <c r="F15" s="103">
        <f>+F13*F14</f>
        <v>3525473.2505562482</v>
      </c>
      <c r="G15" s="103"/>
      <c r="H15" s="103">
        <f>+H13*H14</f>
        <v>1904975.5968135607</v>
      </c>
      <c r="I15" s="103"/>
      <c r="J15" s="103">
        <f>+J13*J14</f>
        <v>3398159.3285291689</v>
      </c>
      <c r="K15" s="103"/>
      <c r="L15" s="103">
        <f>+L13*L14</f>
        <v>4908591.8249410465</v>
      </c>
      <c r="M15" s="103"/>
      <c r="N15" s="103">
        <f>+N13*N14</f>
        <v>4386233.8343725903</v>
      </c>
      <c r="O15" s="103"/>
      <c r="P15" s="326">
        <f>+P13*P14</f>
        <v>3624686.7670425228</v>
      </c>
      <c r="Q15" s="327"/>
      <c r="R15" s="95"/>
    </row>
    <row r="16" spans="1:18" ht="12.75" customHeight="1" x14ac:dyDescent="0.35">
      <c r="A16" s="100"/>
      <c r="B16" s="324"/>
      <c r="C16" s="95"/>
      <c r="D16" s="95"/>
      <c r="E16" s="95"/>
      <c r="F16" s="103"/>
      <c r="G16" s="103"/>
      <c r="H16" s="103"/>
      <c r="I16" s="103"/>
      <c r="J16" s="103"/>
      <c r="K16" s="103"/>
      <c r="L16" s="103"/>
      <c r="M16" s="103"/>
      <c r="N16" s="103"/>
      <c r="O16" s="103"/>
      <c r="P16" s="326"/>
      <c r="Q16" s="327"/>
      <c r="R16" s="95"/>
    </row>
    <row r="17" spans="1:20" ht="26" x14ac:dyDescent="0.35">
      <c r="A17" s="100">
        <v>4</v>
      </c>
      <c r="B17" s="324" t="s">
        <v>986</v>
      </c>
      <c r="C17" s="95"/>
      <c r="D17" s="100">
        <v>154</v>
      </c>
      <c r="E17" s="95"/>
      <c r="F17" s="102">
        <v>4522036.3827604698</v>
      </c>
      <c r="G17" s="103"/>
      <c r="H17" s="102">
        <v>3694416.2867709501</v>
      </c>
      <c r="I17" s="103"/>
      <c r="J17" s="102">
        <v>3639427.4966041599</v>
      </c>
      <c r="K17" s="103"/>
      <c r="L17" s="102">
        <v>3948385.4931808501</v>
      </c>
      <c r="M17" s="103"/>
      <c r="N17" s="102">
        <v>4236605.8690569401</v>
      </c>
      <c r="O17" s="95"/>
      <c r="P17" s="103">
        <f>AVERAGE(F17,H17,J17,L17,N17)</f>
        <v>4008174.3056746735</v>
      </c>
      <c r="Q17" s="95"/>
      <c r="R17" s="328" t="s">
        <v>1431</v>
      </c>
    </row>
    <row r="18" spans="1:20" ht="12.75" customHeight="1" x14ac:dyDescent="0.35">
      <c r="A18" s="100">
        <v>5</v>
      </c>
      <c r="B18" s="324" t="s">
        <v>529</v>
      </c>
      <c r="C18" s="95"/>
      <c r="D18" s="100"/>
      <c r="E18" s="95"/>
      <c r="F18" s="325">
        <f>'ATT VP-1, WS 4'!$H$44</f>
        <v>0.82202736933699416</v>
      </c>
      <c r="G18" s="245"/>
      <c r="H18" s="325">
        <f>'ATT VP-1, WS 4'!$H$44</f>
        <v>0.82202736933699416</v>
      </c>
      <c r="I18" s="245"/>
      <c r="J18" s="325">
        <f>'ATT VP-1, WS 4'!$H$44</f>
        <v>0.82202736933699416</v>
      </c>
      <c r="K18" s="245"/>
      <c r="L18" s="325">
        <f>'ATT VP-1, WS 4'!$H$44</f>
        <v>0.82202736933699416</v>
      </c>
      <c r="M18" s="245"/>
      <c r="N18" s="325">
        <f>'ATT VP-1, WS 4'!$H$44</f>
        <v>0.82202736933699416</v>
      </c>
      <c r="O18" s="245"/>
      <c r="P18" s="325">
        <f>'ATT VP-1, WS 4'!$H$44</f>
        <v>0.82202736933699416</v>
      </c>
      <c r="Q18" s="327"/>
      <c r="R18" s="95" t="s">
        <v>987</v>
      </c>
    </row>
    <row r="19" spans="1:20" ht="12.75" customHeight="1" x14ac:dyDescent="0.35">
      <c r="A19" s="100">
        <v>6</v>
      </c>
      <c r="B19" s="329" t="s">
        <v>531</v>
      </c>
      <c r="C19" s="95"/>
      <c r="D19" s="95"/>
      <c r="E19" s="95"/>
      <c r="F19" s="103">
        <f>+F17*F18</f>
        <v>3717237.6717667659</v>
      </c>
      <c r="G19" s="103"/>
      <c r="H19" s="103">
        <f>+H17*H18</f>
        <v>3036911.3014500705</v>
      </c>
      <c r="I19" s="103"/>
      <c r="J19" s="103">
        <f>+J17*J18</f>
        <v>2991709.0109262397</v>
      </c>
      <c r="K19" s="103"/>
      <c r="L19" s="103">
        <f>+L17*L18</f>
        <v>3245680.9400878046</v>
      </c>
      <c r="M19" s="103"/>
      <c r="N19" s="103">
        <f>+N17*N18</f>
        <v>3482605.9774585464</v>
      </c>
      <c r="O19" s="103"/>
      <c r="P19" s="326">
        <f>+P17*P18</f>
        <v>3294828.9803378852</v>
      </c>
      <c r="Q19" s="327"/>
      <c r="R19" s="95"/>
    </row>
    <row r="20" spans="1:20" ht="12.75" customHeight="1" x14ac:dyDescent="0.35">
      <c r="A20" s="100"/>
      <c r="B20" s="95"/>
      <c r="C20" s="95"/>
      <c r="D20" s="95"/>
      <c r="E20" s="95"/>
      <c r="F20" s="103"/>
      <c r="G20" s="103"/>
      <c r="H20" s="103"/>
      <c r="I20" s="103"/>
      <c r="J20" s="103"/>
      <c r="K20" s="103"/>
      <c r="L20" s="103"/>
      <c r="M20" s="103"/>
      <c r="N20" s="103"/>
      <c r="O20" s="103"/>
      <c r="P20" s="326"/>
      <c r="Q20" s="327"/>
      <c r="R20" s="95"/>
    </row>
    <row r="21" spans="1:20" ht="12.75" customHeight="1" x14ac:dyDescent="0.35">
      <c r="A21" s="145" t="s">
        <v>248</v>
      </c>
      <c r="B21" s="95"/>
      <c r="F21" s="330"/>
      <c r="H21" s="330"/>
      <c r="J21" s="330"/>
      <c r="L21" s="330"/>
      <c r="N21" s="330"/>
    </row>
    <row r="22" spans="1:20" ht="12.75" customHeight="1" x14ac:dyDescent="0.35">
      <c r="A22" s="100" t="s">
        <v>56</v>
      </c>
      <c r="B22" s="95" t="s">
        <v>317</v>
      </c>
      <c r="C22" s="1"/>
      <c r="D22" s="1"/>
      <c r="E22" s="1"/>
      <c r="F22" s="1"/>
      <c r="G22" s="1"/>
      <c r="H22" s="1"/>
      <c r="I22" s="1"/>
      <c r="J22" s="1"/>
      <c r="K22" s="1"/>
      <c r="L22" s="1"/>
      <c r="M22" s="1"/>
      <c r="N22" s="1"/>
      <c r="O22" s="1"/>
      <c r="P22" s="1"/>
      <c r="Q22" s="1"/>
      <c r="R22" s="1"/>
      <c r="S22" s="1"/>
      <c r="T22" s="1"/>
    </row>
    <row r="23" spans="1:20" ht="12.75" customHeight="1" x14ac:dyDescent="0.35">
      <c r="A23" s="1"/>
      <c r="B23" s="1"/>
      <c r="C23" s="1"/>
      <c r="D23" s="1"/>
      <c r="E23" s="1"/>
      <c r="F23" s="1"/>
      <c r="G23" s="1"/>
      <c r="H23" s="1"/>
      <c r="I23" s="1"/>
      <c r="J23" s="1"/>
      <c r="K23" s="1"/>
      <c r="L23" s="1"/>
      <c r="M23" s="1"/>
      <c r="N23" s="1"/>
      <c r="O23" s="1"/>
      <c r="P23" s="1"/>
      <c r="Q23" s="1"/>
      <c r="R23" s="1"/>
      <c r="S23" s="1"/>
      <c r="T23" s="1"/>
    </row>
  </sheetData>
  <mergeCells count="7">
    <mergeCell ref="A7:R7"/>
    <mergeCell ref="A1:R1"/>
    <mergeCell ref="A2:R2"/>
    <mergeCell ref="A3:R3"/>
    <mergeCell ref="A4:R4"/>
    <mergeCell ref="A5:R5"/>
    <mergeCell ref="A6:R6"/>
  </mergeCells>
  <pageMargins left="0.7" right="0.7" top="0.75" bottom="0.75" header="0.3" footer="0.3"/>
  <pageSetup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0A29-0B28-443E-8455-B233DF3D9180}">
  <sheetPr>
    <pageSetUpPr fitToPage="1"/>
  </sheetPr>
  <dimension ref="A1:M39"/>
  <sheetViews>
    <sheetView zoomScaleNormal="100" workbookViewId="0">
      <selection activeCell="D27" sqref="D27"/>
    </sheetView>
  </sheetViews>
  <sheetFormatPr defaultRowHeight="13" x14ac:dyDescent="0.3"/>
  <cols>
    <col min="1" max="1" width="6.7265625" style="95" bestFit="1" customWidth="1"/>
    <col min="2" max="2" width="89.26953125" style="95" bestFit="1" customWidth="1"/>
    <col min="3" max="3" width="1.7265625" style="95" customWidth="1"/>
    <col min="4" max="4" width="9.54296875" style="95" customWidth="1"/>
    <col min="5" max="5" width="3.26953125" style="100" bestFit="1" customWidth="1"/>
    <col min="6" max="6" width="14.26953125" style="95" customWidth="1"/>
    <col min="7" max="7" width="1.7265625" style="95" customWidth="1"/>
    <col min="8" max="8" width="17.1796875" style="95" bestFit="1" customWidth="1"/>
    <col min="9" max="9" width="1.7265625" style="95" customWidth="1"/>
    <col min="10" max="10" width="18" style="95" bestFit="1" customWidth="1"/>
    <col min="11" max="11" width="1.7265625" style="95" customWidth="1"/>
    <col min="12" max="12" width="48.26953125" style="95" bestFit="1" customWidth="1"/>
    <col min="13" max="241" width="9.1796875" style="95"/>
    <col min="242" max="242" width="6" style="95" customWidth="1"/>
    <col min="243" max="243" width="2.54296875" style="95" customWidth="1"/>
    <col min="244" max="244" width="37.26953125" style="95" bestFit="1" customWidth="1"/>
    <col min="245" max="245" width="15.7265625" style="95" customWidth="1"/>
    <col min="246" max="246" width="3" style="95" customWidth="1"/>
    <col min="247" max="247" width="10.7265625" style="95" customWidth="1"/>
    <col min="248" max="248" width="3.1796875" style="95" customWidth="1"/>
    <col min="249" max="249" width="12.81640625" style="95" customWidth="1"/>
    <col min="250" max="250" width="2.26953125" style="95" customWidth="1"/>
    <col min="251" max="251" width="10.81640625" style="95" customWidth="1"/>
    <col min="252" max="252" width="1.81640625" style="95" customWidth="1"/>
    <col min="253" max="253" width="14.1796875" style="95" customWidth="1"/>
    <col min="254" max="254" width="3.1796875" style="95" bestFit="1" customWidth="1"/>
    <col min="255" max="255" width="10.81640625" style="95" customWidth="1"/>
    <col min="256" max="256" width="2.81640625" style="95" customWidth="1"/>
    <col min="257" max="257" width="14.1796875" style="95" customWidth="1"/>
    <col min="258" max="258" width="2.81640625" style="95" customWidth="1"/>
    <col min="259" max="259" width="23.26953125" style="95" bestFit="1" customWidth="1"/>
    <col min="260" max="260" width="9.1796875" style="95"/>
    <col min="261" max="261" width="10.7265625" style="95" bestFit="1" customWidth="1"/>
    <col min="262" max="262" width="9.1796875" style="95"/>
    <col min="263" max="263" width="10.81640625" style="95" bestFit="1" customWidth="1"/>
    <col min="264" max="264" width="9.1796875" style="95"/>
    <col min="265" max="265" width="10.26953125" style="95" bestFit="1" customWidth="1"/>
    <col min="266" max="497" width="9.1796875" style="95"/>
    <col min="498" max="498" width="6" style="95" customWidth="1"/>
    <col min="499" max="499" width="2.54296875" style="95" customWidth="1"/>
    <col min="500" max="500" width="37.26953125" style="95" bestFit="1" customWidth="1"/>
    <col min="501" max="501" width="15.7265625" style="95" customWidth="1"/>
    <col min="502" max="502" width="3" style="95" customWidth="1"/>
    <col min="503" max="503" width="10.7265625" style="95" customWidth="1"/>
    <col min="504" max="504" width="3.1796875" style="95" customWidth="1"/>
    <col min="505" max="505" width="12.81640625" style="95" customWidth="1"/>
    <col min="506" max="506" width="2.26953125" style="95" customWidth="1"/>
    <col min="507" max="507" width="10.81640625" style="95" customWidth="1"/>
    <col min="508" max="508" width="1.81640625" style="95" customWidth="1"/>
    <col min="509" max="509" width="14.1796875" style="95" customWidth="1"/>
    <col min="510" max="510" width="3.1796875" style="95" bestFit="1" customWidth="1"/>
    <col min="511" max="511" width="10.81640625" style="95" customWidth="1"/>
    <col min="512" max="512" width="2.81640625" style="95" customWidth="1"/>
    <col min="513" max="513" width="14.1796875" style="95" customWidth="1"/>
    <col min="514" max="514" width="2.81640625" style="95" customWidth="1"/>
    <col min="515" max="515" width="23.26953125" style="95" bestFit="1" customWidth="1"/>
    <col min="516" max="516" width="9.1796875" style="95"/>
    <col min="517" max="517" width="10.7265625" style="95" bestFit="1" customWidth="1"/>
    <col min="518" max="518" width="9.1796875" style="95"/>
    <col min="519" max="519" width="10.81640625" style="95" bestFit="1" customWidth="1"/>
    <col min="520" max="520" width="9.1796875" style="95"/>
    <col min="521" max="521" width="10.26953125" style="95" bestFit="1" customWidth="1"/>
    <col min="522" max="753" width="9.1796875" style="95"/>
    <col min="754" max="754" width="6" style="95" customWidth="1"/>
    <col min="755" max="755" width="2.54296875" style="95" customWidth="1"/>
    <col min="756" max="756" width="37.26953125" style="95" bestFit="1" customWidth="1"/>
    <col min="757" max="757" width="15.7265625" style="95" customWidth="1"/>
    <col min="758" max="758" width="3" style="95" customWidth="1"/>
    <col min="759" max="759" width="10.7265625" style="95" customWidth="1"/>
    <col min="760" max="760" width="3.1796875" style="95" customWidth="1"/>
    <col min="761" max="761" width="12.81640625" style="95" customWidth="1"/>
    <col min="762" max="762" width="2.26953125" style="95" customWidth="1"/>
    <col min="763" max="763" width="10.81640625" style="95" customWidth="1"/>
    <col min="764" max="764" width="1.81640625" style="95" customWidth="1"/>
    <col min="765" max="765" width="14.1796875" style="95" customWidth="1"/>
    <col min="766" max="766" width="3.1796875" style="95" bestFit="1" customWidth="1"/>
    <col min="767" max="767" width="10.81640625" style="95" customWidth="1"/>
    <col min="768" max="768" width="2.81640625" style="95" customWidth="1"/>
    <col min="769" max="769" width="14.1796875" style="95" customWidth="1"/>
    <col min="770" max="770" width="2.81640625" style="95" customWidth="1"/>
    <col min="771" max="771" width="23.26953125" style="95" bestFit="1" customWidth="1"/>
    <col min="772" max="772" width="9.1796875" style="95"/>
    <col min="773" max="773" width="10.7265625" style="95" bestFit="1" customWidth="1"/>
    <col min="774" max="774" width="9.1796875" style="95"/>
    <col min="775" max="775" width="10.81640625" style="95" bestFit="1" customWidth="1"/>
    <col min="776" max="776" width="9.1796875" style="95"/>
    <col min="777" max="777" width="10.26953125" style="95" bestFit="1" customWidth="1"/>
    <col min="778" max="1009" width="9.1796875" style="95"/>
    <col min="1010" max="1010" width="6" style="95" customWidth="1"/>
    <col min="1011" max="1011" width="2.54296875" style="95" customWidth="1"/>
    <col min="1012" max="1012" width="37.26953125" style="95" bestFit="1" customWidth="1"/>
    <col min="1013" max="1013" width="15.7265625" style="95" customWidth="1"/>
    <col min="1014" max="1014" width="3" style="95" customWidth="1"/>
    <col min="1015" max="1015" width="10.7265625" style="95" customWidth="1"/>
    <col min="1016" max="1016" width="3.1796875" style="95" customWidth="1"/>
    <col min="1017" max="1017" width="12.81640625" style="95" customWidth="1"/>
    <col min="1018" max="1018" width="2.26953125" style="95" customWidth="1"/>
    <col min="1019" max="1019" width="10.81640625" style="95" customWidth="1"/>
    <col min="1020" max="1020" width="1.81640625" style="95" customWidth="1"/>
    <col min="1021" max="1021" width="14.1796875" style="95" customWidth="1"/>
    <col min="1022" max="1022" width="3.1796875" style="95" bestFit="1" customWidth="1"/>
    <col min="1023" max="1023" width="10.81640625" style="95" customWidth="1"/>
    <col min="1024" max="1024" width="2.81640625" style="95" customWidth="1"/>
    <col min="1025" max="1025" width="14.1796875" style="95" customWidth="1"/>
    <col min="1026" max="1026" width="2.81640625" style="95" customWidth="1"/>
    <col min="1027" max="1027" width="23.26953125" style="95" bestFit="1" customWidth="1"/>
    <col min="1028" max="1028" width="9.1796875" style="95"/>
    <col min="1029" max="1029" width="10.7265625" style="95" bestFit="1" customWidth="1"/>
    <col min="1030" max="1030" width="9.1796875" style="95"/>
    <col min="1031" max="1031" width="10.81640625" style="95" bestFit="1" customWidth="1"/>
    <col min="1032" max="1032" width="9.1796875" style="95"/>
    <col min="1033" max="1033" width="10.26953125" style="95" bestFit="1" customWidth="1"/>
    <col min="1034" max="1265" width="9.1796875" style="95"/>
    <col min="1266" max="1266" width="6" style="95" customWidth="1"/>
    <col min="1267" max="1267" width="2.54296875" style="95" customWidth="1"/>
    <col min="1268" max="1268" width="37.26953125" style="95" bestFit="1" customWidth="1"/>
    <col min="1269" max="1269" width="15.7265625" style="95" customWidth="1"/>
    <col min="1270" max="1270" width="3" style="95" customWidth="1"/>
    <col min="1271" max="1271" width="10.7265625" style="95" customWidth="1"/>
    <col min="1272" max="1272" width="3.1796875" style="95" customWidth="1"/>
    <col min="1273" max="1273" width="12.81640625" style="95" customWidth="1"/>
    <col min="1274" max="1274" width="2.26953125" style="95" customWidth="1"/>
    <col min="1275" max="1275" width="10.81640625" style="95" customWidth="1"/>
    <col min="1276" max="1276" width="1.81640625" style="95" customWidth="1"/>
    <col min="1277" max="1277" width="14.1796875" style="95" customWidth="1"/>
    <col min="1278" max="1278" width="3.1796875" style="95" bestFit="1" customWidth="1"/>
    <col min="1279" max="1279" width="10.81640625" style="95" customWidth="1"/>
    <col min="1280" max="1280" width="2.81640625" style="95" customWidth="1"/>
    <col min="1281" max="1281" width="14.1796875" style="95" customWidth="1"/>
    <col min="1282" max="1282" width="2.81640625" style="95" customWidth="1"/>
    <col min="1283" max="1283" width="23.26953125" style="95" bestFit="1" customWidth="1"/>
    <col min="1284" max="1284" width="9.1796875" style="95"/>
    <col min="1285" max="1285" width="10.7265625" style="95" bestFit="1" customWidth="1"/>
    <col min="1286" max="1286" width="9.1796875" style="95"/>
    <col min="1287" max="1287" width="10.81640625" style="95" bestFit="1" customWidth="1"/>
    <col min="1288" max="1288" width="9.1796875" style="95"/>
    <col min="1289" max="1289" width="10.26953125" style="95" bestFit="1" customWidth="1"/>
    <col min="1290" max="1521" width="9.1796875" style="95"/>
    <col min="1522" max="1522" width="6" style="95" customWidth="1"/>
    <col min="1523" max="1523" width="2.54296875" style="95" customWidth="1"/>
    <col min="1524" max="1524" width="37.26953125" style="95" bestFit="1" customWidth="1"/>
    <col min="1525" max="1525" width="15.7265625" style="95" customWidth="1"/>
    <col min="1526" max="1526" width="3" style="95" customWidth="1"/>
    <col min="1527" max="1527" width="10.7265625" style="95" customWidth="1"/>
    <col min="1528" max="1528" width="3.1796875" style="95" customWidth="1"/>
    <col min="1529" max="1529" width="12.81640625" style="95" customWidth="1"/>
    <col min="1530" max="1530" width="2.26953125" style="95" customWidth="1"/>
    <col min="1531" max="1531" width="10.81640625" style="95" customWidth="1"/>
    <col min="1532" max="1532" width="1.81640625" style="95" customWidth="1"/>
    <col min="1533" max="1533" width="14.1796875" style="95" customWidth="1"/>
    <col min="1534" max="1534" width="3.1796875" style="95" bestFit="1" customWidth="1"/>
    <col min="1535" max="1535" width="10.81640625" style="95" customWidth="1"/>
    <col min="1536" max="1536" width="2.81640625" style="95" customWidth="1"/>
    <col min="1537" max="1537" width="14.1796875" style="95" customWidth="1"/>
    <col min="1538" max="1538" width="2.81640625" style="95" customWidth="1"/>
    <col min="1539" max="1539" width="23.26953125" style="95" bestFit="1" customWidth="1"/>
    <col min="1540" max="1540" width="9.1796875" style="95"/>
    <col min="1541" max="1541" width="10.7265625" style="95" bestFit="1" customWidth="1"/>
    <col min="1542" max="1542" width="9.1796875" style="95"/>
    <col min="1543" max="1543" width="10.81640625" style="95" bestFit="1" customWidth="1"/>
    <col min="1544" max="1544" width="9.1796875" style="95"/>
    <col min="1545" max="1545" width="10.26953125" style="95" bestFit="1" customWidth="1"/>
    <col min="1546" max="1777" width="9.1796875" style="95"/>
    <col min="1778" max="1778" width="6" style="95" customWidth="1"/>
    <col min="1779" max="1779" width="2.54296875" style="95" customWidth="1"/>
    <col min="1780" max="1780" width="37.26953125" style="95" bestFit="1" customWidth="1"/>
    <col min="1781" max="1781" width="15.7265625" style="95" customWidth="1"/>
    <col min="1782" max="1782" width="3" style="95" customWidth="1"/>
    <col min="1783" max="1783" width="10.7265625" style="95" customWidth="1"/>
    <col min="1784" max="1784" width="3.1796875" style="95" customWidth="1"/>
    <col min="1785" max="1785" width="12.81640625" style="95" customWidth="1"/>
    <col min="1786" max="1786" width="2.26953125" style="95" customWidth="1"/>
    <col min="1787" max="1787" width="10.81640625" style="95" customWidth="1"/>
    <col min="1788" max="1788" width="1.81640625" style="95" customWidth="1"/>
    <col min="1789" max="1789" width="14.1796875" style="95" customWidth="1"/>
    <col min="1790" max="1790" width="3.1796875" style="95" bestFit="1" customWidth="1"/>
    <col min="1791" max="1791" width="10.81640625" style="95" customWidth="1"/>
    <col min="1792" max="1792" width="2.81640625" style="95" customWidth="1"/>
    <col min="1793" max="1793" width="14.1796875" style="95" customWidth="1"/>
    <col min="1794" max="1794" width="2.81640625" style="95" customWidth="1"/>
    <col min="1795" max="1795" width="23.26953125" style="95" bestFit="1" customWidth="1"/>
    <col min="1796" max="1796" width="9.1796875" style="95"/>
    <col min="1797" max="1797" width="10.7265625" style="95" bestFit="1" customWidth="1"/>
    <col min="1798" max="1798" width="9.1796875" style="95"/>
    <col min="1799" max="1799" width="10.81640625" style="95" bestFit="1" customWidth="1"/>
    <col min="1800" max="1800" width="9.1796875" style="95"/>
    <col min="1801" max="1801" width="10.26953125" style="95" bestFit="1" customWidth="1"/>
    <col min="1802" max="2033" width="9.1796875" style="95"/>
    <col min="2034" max="2034" width="6" style="95" customWidth="1"/>
    <col min="2035" max="2035" width="2.54296875" style="95" customWidth="1"/>
    <col min="2036" max="2036" width="37.26953125" style="95" bestFit="1" customWidth="1"/>
    <col min="2037" max="2037" width="15.7265625" style="95" customWidth="1"/>
    <col min="2038" max="2038" width="3" style="95" customWidth="1"/>
    <col min="2039" max="2039" width="10.7265625" style="95" customWidth="1"/>
    <col min="2040" max="2040" width="3.1796875" style="95" customWidth="1"/>
    <col min="2041" max="2041" width="12.81640625" style="95" customWidth="1"/>
    <col min="2042" max="2042" width="2.26953125" style="95" customWidth="1"/>
    <col min="2043" max="2043" width="10.81640625" style="95" customWidth="1"/>
    <col min="2044" max="2044" width="1.81640625" style="95" customWidth="1"/>
    <col min="2045" max="2045" width="14.1796875" style="95" customWidth="1"/>
    <col min="2046" max="2046" width="3.1796875" style="95" bestFit="1" customWidth="1"/>
    <col min="2047" max="2047" width="10.81640625" style="95" customWidth="1"/>
    <col min="2048" max="2048" width="2.81640625" style="95" customWidth="1"/>
    <col min="2049" max="2049" width="14.1796875" style="95" customWidth="1"/>
    <col min="2050" max="2050" width="2.81640625" style="95" customWidth="1"/>
    <col min="2051" max="2051" width="23.26953125" style="95" bestFit="1" customWidth="1"/>
    <col min="2052" max="2052" width="9.1796875" style="95"/>
    <col min="2053" max="2053" width="10.7265625" style="95" bestFit="1" customWidth="1"/>
    <col min="2054" max="2054" width="9.1796875" style="95"/>
    <col min="2055" max="2055" width="10.81640625" style="95" bestFit="1" customWidth="1"/>
    <col min="2056" max="2056" width="9.1796875" style="95"/>
    <col min="2057" max="2057" width="10.26953125" style="95" bestFit="1" customWidth="1"/>
    <col min="2058" max="2289" width="9.1796875" style="95"/>
    <col min="2290" max="2290" width="6" style="95" customWidth="1"/>
    <col min="2291" max="2291" width="2.54296875" style="95" customWidth="1"/>
    <col min="2292" max="2292" width="37.26953125" style="95" bestFit="1" customWidth="1"/>
    <col min="2293" max="2293" width="15.7265625" style="95" customWidth="1"/>
    <col min="2294" max="2294" width="3" style="95" customWidth="1"/>
    <col min="2295" max="2295" width="10.7265625" style="95" customWidth="1"/>
    <col min="2296" max="2296" width="3.1796875" style="95" customWidth="1"/>
    <col min="2297" max="2297" width="12.81640625" style="95" customWidth="1"/>
    <col min="2298" max="2298" width="2.26953125" style="95" customWidth="1"/>
    <col min="2299" max="2299" width="10.81640625" style="95" customWidth="1"/>
    <col min="2300" max="2300" width="1.81640625" style="95" customWidth="1"/>
    <col min="2301" max="2301" width="14.1796875" style="95" customWidth="1"/>
    <col min="2302" max="2302" width="3.1796875" style="95" bestFit="1" customWidth="1"/>
    <col min="2303" max="2303" width="10.81640625" style="95" customWidth="1"/>
    <col min="2304" max="2304" width="2.81640625" style="95" customWidth="1"/>
    <col min="2305" max="2305" width="14.1796875" style="95" customWidth="1"/>
    <col min="2306" max="2306" width="2.81640625" style="95" customWidth="1"/>
    <col min="2307" max="2307" width="23.26953125" style="95" bestFit="1" customWidth="1"/>
    <col min="2308" max="2308" width="9.1796875" style="95"/>
    <col min="2309" max="2309" width="10.7265625" style="95" bestFit="1" customWidth="1"/>
    <col min="2310" max="2310" width="9.1796875" style="95"/>
    <col min="2311" max="2311" width="10.81640625" style="95" bestFit="1" customWidth="1"/>
    <col min="2312" max="2312" width="9.1796875" style="95"/>
    <col min="2313" max="2313" width="10.26953125" style="95" bestFit="1" customWidth="1"/>
    <col min="2314" max="2545" width="9.1796875" style="95"/>
    <col min="2546" max="2546" width="6" style="95" customWidth="1"/>
    <col min="2547" max="2547" width="2.54296875" style="95" customWidth="1"/>
    <col min="2548" max="2548" width="37.26953125" style="95" bestFit="1" customWidth="1"/>
    <col min="2549" max="2549" width="15.7265625" style="95" customWidth="1"/>
    <col min="2550" max="2550" width="3" style="95" customWidth="1"/>
    <col min="2551" max="2551" width="10.7265625" style="95" customWidth="1"/>
    <col min="2552" max="2552" width="3.1796875" style="95" customWidth="1"/>
    <col min="2553" max="2553" width="12.81640625" style="95" customWidth="1"/>
    <col min="2554" max="2554" width="2.26953125" style="95" customWidth="1"/>
    <col min="2555" max="2555" width="10.81640625" style="95" customWidth="1"/>
    <col min="2556" max="2556" width="1.81640625" style="95" customWidth="1"/>
    <col min="2557" max="2557" width="14.1796875" style="95" customWidth="1"/>
    <col min="2558" max="2558" width="3.1796875" style="95" bestFit="1" customWidth="1"/>
    <col min="2559" max="2559" width="10.81640625" style="95" customWidth="1"/>
    <col min="2560" max="2560" width="2.81640625" style="95" customWidth="1"/>
    <col min="2561" max="2561" width="14.1796875" style="95" customWidth="1"/>
    <col min="2562" max="2562" width="2.81640625" style="95" customWidth="1"/>
    <col min="2563" max="2563" width="23.26953125" style="95" bestFit="1" customWidth="1"/>
    <col min="2564" max="2564" width="9.1796875" style="95"/>
    <col min="2565" max="2565" width="10.7265625" style="95" bestFit="1" customWidth="1"/>
    <col min="2566" max="2566" width="9.1796875" style="95"/>
    <col min="2567" max="2567" width="10.81640625" style="95" bestFit="1" customWidth="1"/>
    <col min="2568" max="2568" width="9.1796875" style="95"/>
    <col min="2569" max="2569" width="10.26953125" style="95" bestFit="1" customWidth="1"/>
    <col min="2570" max="2801" width="9.1796875" style="95"/>
    <col min="2802" max="2802" width="6" style="95" customWidth="1"/>
    <col min="2803" max="2803" width="2.54296875" style="95" customWidth="1"/>
    <col min="2804" max="2804" width="37.26953125" style="95" bestFit="1" customWidth="1"/>
    <col min="2805" max="2805" width="15.7265625" style="95" customWidth="1"/>
    <col min="2806" max="2806" width="3" style="95" customWidth="1"/>
    <col min="2807" max="2807" width="10.7265625" style="95" customWidth="1"/>
    <col min="2808" max="2808" width="3.1796875" style="95" customWidth="1"/>
    <col min="2809" max="2809" width="12.81640625" style="95" customWidth="1"/>
    <col min="2810" max="2810" width="2.26953125" style="95" customWidth="1"/>
    <col min="2811" max="2811" width="10.81640625" style="95" customWidth="1"/>
    <col min="2812" max="2812" width="1.81640625" style="95" customWidth="1"/>
    <col min="2813" max="2813" width="14.1796875" style="95" customWidth="1"/>
    <col min="2814" max="2814" width="3.1796875" style="95" bestFit="1" customWidth="1"/>
    <col min="2815" max="2815" width="10.81640625" style="95" customWidth="1"/>
    <col min="2816" max="2816" width="2.81640625" style="95" customWidth="1"/>
    <col min="2817" max="2817" width="14.1796875" style="95" customWidth="1"/>
    <col min="2818" max="2818" width="2.81640625" style="95" customWidth="1"/>
    <col min="2819" max="2819" width="23.26953125" style="95" bestFit="1" customWidth="1"/>
    <col min="2820" max="2820" width="9.1796875" style="95"/>
    <col min="2821" max="2821" width="10.7265625" style="95" bestFit="1" customWidth="1"/>
    <col min="2822" max="2822" width="9.1796875" style="95"/>
    <col min="2823" max="2823" width="10.81640625" style="95" bestFit="1" customWidth="1"/>
    <col min="2824" max="2824" width="9.1796875" style="95"/>
    <col min="2825" max="2825" width="10.26953125" style="95" bestFit="1" customWidth="1"/>
    <col min="2826" max="3057" width="9.1796875" style="95"/>
    <col min="3058" max="3058" width="6" style="95" customWidth="1"/>
    <col min="3059" max="3059" width="2.54296875" style="95" customWidth="1"/>
    <col min="3060" max="3060" width="37.26953125" style="95" bestFit="1" customWidth="1"/>
    <col min="3061" max="3061" width="15.7265625" style="95" customWidth="1"/>
    <col min="3062" max="3062" width="3" style="95" customWidth="1"/>
    <col min="3063" max="3063" width="10.7265625" style="95" customWidth="1"/>
    <col min="3064" max="3064" width="3.1796875" style="95" customWidth="1"/>
    <col min="3065" max="3065" width="12.81640625" style="95" customWidth="1"/>
    <col min="3066" max="3066" width="2.26953125" style="95" customWidth="1"/>
    <col min="3067" max="3067" width="10.81640625" style="95" customWidth="1"/>
    <col min="3068" max="3068" width="1.81640625" style="95" customWidth="1"/>
    <col min="3069" max="3069" width="14.1796875" style="95" customWidth="1"/>
    <col min="3070" max="3070" width="3.1796875" style="95" bestFit="1" customWidth="1"/>
    <col min="3071" max="3071" width="10.81640625" style="95" customWidth="1"/>
    <col min="3072" max="3072" width="2.81640625" style="95" customWidth="1"/>
    <col min="3073" max="3073" width="14.1796875" style="95" customWidth="1"/>
    <col min="3074" max="3074" width="2.81640625" style="95" customWidth="1"/>
    <col min="3075" max="3075" width="23.26953125" style="95" bestFit="1" customWidth="1"/>
    <col min="3076" max="3076" width="9.1796875" style="95"/>
    <col min="3077" max="3077" width="10.7265625" style="95" bestFit="1" customWidth="1"/>
    <col min="3078" max="3078" width="9.1796875" style="95"/>
    <col min="3079" max="3079" width="10.81640625" style="95" bestFit="1" customWidth="1"/>
    <col min="3080" max="3080" width="9.1796875" style="95"/>
    <col min="3081" max="3081" width="10.26953125" style="95" bestFit="1" customWidth="1"/>
    <col min="3082" max="3313" width="9.1796875" style="95"/>
    <col min="3314" max="3314" width="6" style="95" customWidth="1"/>
    <col min="3315" max="3315" width="2.54296875" style="95" customWidth="1"/>
    <col min="3316" max="3316" width="37.26953125" style="95" bestFit="1" customWidth="1"/>
    <col min="3317" max="3317" width="15.7265625" style="95" customWidth="1"/>
    <col min="3318" max="3318" width="3" style="95" customWidth="1"/>
    <col min="3319" max="3319" width="10.7265625" style="95" customWidth="1"/>
    <col min="3320" max="3320" width="3.1796875" style="95" customWidth="1"/>
    <col min="3321" max="3321" width="12.81640625" style="95" customWidth="1"/>
    <col min="3322" max="3322" width="2.26953125" style="95" customWidth="1"/>
    <col min="3323" max="3323" width="10.81640625" style="95" customWidth="1"/>
    <col min="3324" max="3324" width="1.81640625" style="95" customWidth="1"/>
    <col min="3325" max="3325" width="14.1796875" style="95" customWidth="1"/>
    <col min="3326" max="3326" width="3.1796875" style="95" bestFit="1" customWidth="1"/>
    <col min="3327" max="3327" width="10.81640625" style="95" customWidth="1"/>
    <col min="3328" max="3328" width="2.81640625" style="95" customWidth="1"/>
    <col min="3329" max="3329" width="14.1796875" style="95" customWidth="1"/>
    <col min="3330" max="3330" width="2.81640625" style="95" customWidth="1"/>
    <col min="3331" max="3331" width="23.26953125" style="95" bestFit="1" customWidth="1"/>
    <col min="3332" max="3332" width="9.1796875" style="95"/>
    <col min="3333" max="3333" width="10.7265625" style="95" bestFit="1" customWidth="1"/>
    <col min="3334" max="3334" width="9.1796875" style="95"/>
    <col min="3335" max="3335" width="10.81640625" style="95" bestFit="1" customWidth="1"/>
    <col min="3336" max="3336" width="9.1796875" style="95"/>
    <col min="3337" max="3337" width="10.26953125" style="95" bestFit="1" customWidth="1"/>
    <col min="3338" max="3569" width="9.1796875" style="95"/>
    <col min="3570" max="3570" width="6" style="95" customWidth="1"/>
    <col min="3571" max="3571" width="2.54296875" style="95" customWidth="1"/>
    <col min="3572" max="3572" width="37.26953125" style="95" bestFit="1" customWidth="1"/>
    <col min="3573" max="3573" width="15.7265625" style="95" customWidth="1"/>
    <col min="3574" max="3574" width="3" style="95" customWidth="1"/>
    <col min="3575" max="3575" width="10.7265625" style="95" customWidth="1"/>
    <col min="3576" max="3576" width="3.1796875" style="95" customWidth="1"/>
    <col min="3577" max="3577" width="12.81640625" style="95" customWidth="1"/>
    <col min="3578" max="3578" width="2.26953125" style="95" customWidth="1"/>
    <col min="3579" max="3579" width="10.81640625" style="95" customWidth="1"/>
    <col min="3580" max="3580" width="1.81640625" style="95" customWidth="1"/>
    <col min="3581" max="3581" width="14.1796875" style="95" customWidth="1"/>
    <col min="3582" max="3582" width="3.1796875" style="95" bestFit="1" customWidth="1"/>
    <col min="3583" max="3583" width="10.81640625" style="95" customWidth="1"/>
    <col min="3584" max="3584" width="2.81640625" style="95" customWidth="1"/>
    <col min="3585" max="3585" width="14.1796875" style="95" customWidth="1"/>
    <col min="3586" max="3586" width="2.81640625" style="95" customWidth="1"/>
    <col min="3587" max="3587" width="23.26953125" style="95" bestFit="1" customWidth="1"/>
    <col min="3588" max="3588" width="9.1796875" style="95"/>
    <col min="3589" max="3589" width="10.7265625" style="95" bestFit="1" customWidth="1"/>
    <col min="3590" max="3590" width="9.1796875" style="95"/>
    <col min="3591" max="3591" width="10.81640625" style="95" bestFit="1" customWidth="1"/>
    <col min="3592" max="3592" width="9.1796875" style="95"/>
    <col min="3593" max="3593" width="10.26953125" style="95" bestFit="1" customWidth="1"/>
    <col min="3594" max="3825" width="9.1796875" style="95"/>
    <col min="3826" max="3826" width="6" style="95" customWidth="1"/>
    <col min="3827" max="3827" width="2.54296875" style="95" customWidth="1"/>
    <col min="3828" max="3828" width="37.26953125" style="95" bestFit="1" customWidth="1"/>
    <col min="3829" max="3829" width="15.7265625" style="95" customWidth="1"/>
    <col min="3830" max="3830" width="3" style="95" customWidth="1"/>
    <col min="3831" max="3831" width="10.7265625" style="95" customWidth="1"/>
    <col min="3832" max="3832" width="3.1796875" style="95" customWidth="1"/>
    <col min="3833" max="3833" width="12.81640625" style="95" customWidth="1"/>
    <col min="3834" max="3834" width="2.26953125" style="95" customWidth="1"/>
    <col min="3835" max="3835" width="10.81640625" style="95" customWidth="1"/>
    <col min="3836" max="3836" width="1.81640625" style="95" customWidth="1"/>
    <col min="3837" max="3837" width="14.1796875" style="95" customWidth="1"/>
    <col min="3838" max="3838" width="3.1796875" style="95" bestFit="1" customWidth="1"/>
    <col min="3839" max="3839" width="10.81640625" style="95" customWidth="1"/>
    <col min="3840" max="3840" width="2.81640625" style="95" customWidth="1"/>
    <col min="3841" max="3841" width="14.1796875" style="95" customWidth="1"/>
    <col min="3842" max="3842" width="2.81640625" style="95" customWidth="1"/>
    <col min="3843" max="3843" width="23.26953125" style="95" bestFit="1" customWidth="1"/>
    <col min="3844" max="3844" width="9.1796875" style="95"/>
    <col min="3845" max="3845" width="10.7265625" style="95" bestFit="1" customWidth="1"/>
    <col min="3846" max="3846" width="9.1796875" style="95"/>
    <col min="3847" max="3847" width="10.81640625" style="95" bestFit="1" customWidth="1"/>
    <col min="3848" max="3848" width="9.1796875" style="95"/>
    <col min="3849" max="3849" width="10.26953125" style="95" bestFit="1" customWidth="1"/>
    <col min="3850" max="4081" width="9.1796875" style="95"/>
    <col min="4082" max="4082" width="6" style="95" customWidth="1"/>
    <col min="4083" max="4083" width="2.54296875" style="95" customWidth="1"/>
    <col min="4084" max="4084" width="37.26953125" style="95" bestFit="1" customWidth="1"/>
    <col min="4085" max="4085" width="15.7265625" style="95" customWidth="1"/>
    <col min="4086" max="4086" width="3" style="95" customWidth="1"/>
    <col min="4087" max="4087" width="10.7265625" style="95" customWidth="1"/>
    <col min="4088" max="4088" width="3.1796875" style="95" customWidth="1"/>
    <col min="4089" max="4089" width="12.81640625" style="95" customWidth="1"/>
    <col min="4090" max="4090" width="2.26953125" style="95" customWidth="1"/>
    <col min="4091" max="4091" width="10.81640625" style="95" customWidth="1"/>
    <col min="4092" max="4092" width="1.81640625" style="95" customWidth="1"/>
    <col min="4093" max="4093" width="14.1796875" style="95" customWidth="1"/>
    <col min="4094" max="4094" width="3.1796875" style="95" bestFit="1" customWidth="1"/>
    <col min="4095" max="4095" width="10.81640625" style="95" customWidth="1"/>
    <col min="4096" max="4096" width="2.81640625" style="95" customWidth="1"/>
    <col min="4097" max="4097" width="14.1796875" style="95" customWidth="1"/>
    <col min="4098" max="4098" width="2.81640625" style="95" customWidth="1"/>
    <col min="4099" max="4099" width="23.26953125" style="95" bestFit="1" customWidth="1"/>
    <col min="4100" max="4100" width="9.1796875" style="95"/>
    <col min="4101" max="4101" width="10.7265625" style="95" bestFit="1" customWidth="1"/>
    <col min="4102" max="4102" width="9.1796875" style="95"/>
    <col min="4103" max="4103" width="10.81640625" style="95" bestFit="1" customWidth="1"/>
    <col min="4104" max="4104" width="9.1796875" style="95"/>
    <col min="4105" max="4105" width="10.26953125" style="95" bestFit="1" customWidth="1"/>
    <col min="4106" max="4337" width="9.1796875" style="95"/>
    <col min="4338" max="4338" width="6" style="95" customWidth="1"/>
    <col min="4339" max="4339" width="2.54296875" style="95" customWidth="1"/>
    <col min="4340" max="4340" width="37.26953125" style="95" bestFit="1" customWidth="1"/>
    <col min="4341" max="4341" width="15.7265625" style="95" customWidth="1"/>
    <col min="4342" max="4342" width="3" style="95" customWidth="1"/>
    <col min="4343" max="4343" width="10.7265625" style="95" customWidth="1"/>
    <col min="4344" max="4344" width="3.1796875" style="95" customWidth="1"/>
    <col min="4345" max="4345" width="12.81640625" style="95" customWidth="1"/>
    <col min="4346" max="4346" width="2.26953125" style="95" customWidth="1"/>
    <col min="4347" max="4347" width="10.81640625" style="95" customWidth="1"/>
    <col min="4348" max="4348" width="1.81640625" style="95" customWidth="1"/>
    <col min="4349" max="4349" width="14.1796875" style="95" customWidth="1"/>
    <col min="4350" max="4350" width="3.1796875" style="95" bestFit="1" customWidth="1"/>
    <col min="4351" max="4351" width="10.81640625" style="95" customWidth="1"/>
    <col min="4352" max="4352" width="2.81640625" style="95" customWidth="1"/>
    <col min="4353" max="4353" width="14.1796875" style="95" customWidth="1"/>
    <col min="4354" max="4354" width="2.81640625" style="95" customWidth="1"/>
    <col min="4355" max="4355" width="23.26953125" style="95" bestFit="1" customWidth="1"/>
    <col min="4356" max="4356" width="9.1796875" style="95"/>
    <col min="4357" max="4357" width="10.7265625" style="95" bestFit="1" customWidth="1"/>
    <col min="4358" max="4358" width="9.1796875" style="95"/>
    <col min="4359" max="4359" width="10.81640625" style="95" bestFit="1" customWidth="1"/>
    <col min="4360" max="4360" width="9.1796875" style="95"/>
    <col min="4361" max="4361" width="10.26953125" style="95" bestFit="1" customWidth="1"/>
    <col min="4362" max="4593" width="9.1796875" style="95"/>
    <col min="4594" max="4594" width="6" style="95" customWidth="1"/>
    <col min="4595" max="4595" width="2.54296875" style="95" customWidth="1"/>
    <col min="4596" max="4596" width="37.26953125" style="95" bestFit="1" customWidth="1"/>
    <col min="4597" max="4597" width="15.7265625" style="95" customWidth="1"/>
    <col min="4598" max="4598" width="3" style="95" customWidth="1"/>
    <col min="4599" max="4599" width="10.7265625" style="95" customWidth="1"/>
    <col min="4600" max="4600" width="3.1796875" style="95" customWidth="1"/>
    <col min="4601" max="4601" width="12.81640625" style="95" customWidth="1"/>
    <col min="4602" max="4602" width="2.26953125" style="95" customWidth="1"/>
    <col min="4603" max="4603" width="10.81640625" style="95" customWidth="1"/>
    <col min="4604" max="4604" width="1.81640625" style="95" customWidth="1"/>
    <col min="4605" max="4605" width="14.1796875" style="95" customWidth="1"/>
    <col min="4606" max="4606" width="3.1796875" style="95" bestFit="1" customWidth="1"/>
    <col min="4607" max="4607" width="10.81640625" style="95" customWidth="1"/>
    <col min="4608" max="4608" width="2.81640625" style="95" customWidth="1"/>
    <col min="4609" max="4609" width="14.1796875" style="95" customWidth="1"/>
    <col min="4610" max="4610" width="2.81640625" style="95" customWidth="1"/>
    <col min="4611" max="4611" width="23.26953125" style="95" bestFit="1" customWidth="1"/>
    <col min="4612" max="4612" width="9.1796875" style="95"/>
    <col min="4613" max="4613" width="10.7265625" style="95" bestFit="1" customWidth="1"/>
    <col min="4614" max="4614" width="9.1796875" style="95"/>
    <col min="4615" max="4615" width="10.81640625" style="95" bestFit="1" customWidth="1"/>
    <col min="4616" max="4616" width="9.1796875" style="95"/>
    <col min="4617" max="4617" width="10.26953125" style="95" bestFit="1" customWidth="1"/>
    <col min="4618" max="4849" width="9.1796875" style="95"/>
    <col min="4850" max="4850" width="6" style="95" customWidth="1"/>
    <col min="4851" max="4851" width="2.54296875" style="95" customWidth="1"/>
    <col min="4852" max="4852" width="37.26953125" style="95" bestFit="1" customWidth="1"/>
    <col min="4853" max="4853" width="15.7265625" style="95" customWidth="1"/>
    <col min="4854" max="4854" width="3" style="95" customWidth="1"/>
    <col min="4855" max="4855" width="10.7265625" style="95" customWidth="1"/>
    <col min="4856" max="4856" width="3.1796875" style="95" customWidth="1"/>
    <col min="4857" max="4857" width="12.81640625" style="95" customWidth="1"/>
    <col min="4858" max="4858" width="2.26953125" style="95" customWidth="1"/>
    <col min="4859" max="4859" width="10.81640625" style="95" customWidth="1"/>
    <col min="4860" max="4860" width="1.81640625" style="95" customWidth="1"/>
    <col min="4861" max="4861" width="14.1796875" style="95" customWidth="1"/>
    <col min="4862" max="4862" width="3.1796875" style="95" bestFit="1" customWidth="1"/>
    <col min="4863" max="4863" width="10.81640625" style="95" customWidth="1"/>
    <col min="4864" max="4864" width="2.81640625" style="95" customWidth="1"/>
    <col min="4865" max="4865" width="14.1796875" style="95" customWidth="1"/>
    <col min="4866" max="4866" width="2.81640625" style="95" customWidth="1"/>
    <col min="4867" max="4867" width="23.26953125" style="95" bestFit="1" customWidth="1"/>
    <col min="4868" max="4868" width="9.1796875" style="95"/>
    <col min="4869" max="4869" width="10.7265625" style="95" bestFit="1" customWidth="1"/>
    <col min="4870" max="4870" width="9.1796875" style="95"/>
    <col min="4871" max="4871" width="10.81640625" style="95" bestFit="1" customWidth="1"/>
    <col min="4872" max="4872" width="9.1796875" style="95"/>
    <col min="4873" max="4873" width="10.26953125" style="95" bestFit="1" customWidth="1"/>
    <col min="4874" max="5105" width="9.1796875" style="95"/>
    <col min="5106" max="5106" width="6" style="95" customWidth="1"/>
    <col min="5107" max="5107" width="2.54296875" style="95" customWidth="1"/>
    <col min="5108" max="5108" width="37.26953125" style="95" bestFit="1" customWidth="1"/>
    <col min="5109" max="5109" width="15.7265625" style="95" customWidth="1"/>
    <col min="5110" max="5110" width="3" style="95" customWidth="1"/>
    <col min="5111" max="5111" width="10.7265625" style="95" customWidth="1"/>
    <col min="5112" max="5112" width="3.1796875" style="95" customWidth="1"/>
    <col min="5113" max="5113" width="12.81640625" style="95" customWidth="1"/>
    <col min="5114" max="5114" width="2.26953125" style="95" customWidth="1"/>
    <col min="5115" max="5115" width="10.81640625" style="95" customWidth="1"/>
    <col min="5116" max="5116" width="1.81640625" style="95" customWidth="1"/>
    <col min="5117" max="5117" width="14.1796875" style="95" customWidth="1"/>
    <col min="5118" max="5118" width="3.1796875" style="95" bestFit="1" customWidth="1"/>
    <col min="5119" max="5119" width="10.81640625" style="95" customWidth="1"/>
    <col min="5120" max="5120" width="2.81640625" style="95" customWidth="1"/>
    <col min="5121" max="5121" width="14.1796875" style="95" customWidth="1"/>
    <col min="5122" max="5122" width="2.81640625" style="95" customWidth="1"/>
    <col min="5123" max="5123" width="23.26953125" style="95" bestFit="1" customWidth="1"/>
    <col min="5124" max="5124" width="9.1796875" style="95"/>
    <col min="5125" max="5125" width="10.7265625" style="95" bestFit="1" customWidth="1"/>
    <col min="5126" max="5126" width="9.1796875" style="95"/>
    <col min="5127" max="5127" width="10.81640625" style="95" bestFit="1" customWidth="1"/>
    <col min="5128" max="5128" width="9.1796875" style="95"/>
    <col min="5129" max="5129" width="10.26953125" style="95" bestFit="1" customWidth="1"/>
    <col min="5130" max="5361" width="9.1796875" style="95"/>
    <col min="5362" max="5362" width="6" style="95" customWidth="1"/>
    <col min="5363" max="5363" width="2.54296875" style="95" customWidth="1"/>
    <col min="5364" max="5364" width="37.26953125" style="95" bestFit="1" customWidth="1"/>
    <col min="5365" max="5365" width="15.7265625" style="95" customWidth="1"/>
    <col min="5366" max="5366" width="3" style="95" customWidth="1"/>
    <col min="5367" max="5367" width="10.7265625" style="95" customWidth="1"/>
    <col min="5368" max="5368" width="3.1796875" style="95" customWidth="1"/>
    <col min="5369" max="5369" width="12.81640625" style="95" customWidth="1"/>
    <col min="5370" max="5370" width="2.26953125" style="95" customWidth="1"/>
    <col min="5371" max="5371" width="10.81640625" style="95" customWidth="1"/>
    <col min="5372" max="5372" width="1.81640625" style="95" customWidth="1"/>
    <col min="5373" max="5373" width="14.1796875" style="95" customWidth="1"/>
    <col min="5374" max="5374" width="3.1796875" style="95" bestFit="1" customWidth="1"/>
    <col min="5375" max="5375" width="10.81640625" style="95" customWidth="1"/>
    <col min="5376" max="5376" width="2.81640625" style="95" customWidth="1"/>
    <col min="5377" max="5377" width="14.1796875" style="95" customWidth="1"/>
    <col min="5378" max="5378" width="2.81640625" style="95" customWidth="1"/>
    <col min="5379" max="5379" width="23.26953125" style="95" bestFit="1" customWidth="1"/>
    <col min="5380" max="5380" width="9.1796875" style="95"/>
    <col min="5381" max="5381" width="10.7265625" style="95" bestFit="1" customWidth="1"/>
    <col min="5382" max="5382" width="9.1796875" style="95"/>
    <col min="5383" max="5383" width="10.81640625" style="95" bestFit="1" customWidth="1"/>
    <col min="5384" max="5384" width="9.1796875" style="95"/>
    <col min="5385" max="5385" width="10.26953125" style="95" bestFit="1" customWidth="1"/>
    <col min="5386" max="5617" width="9.1796875" style="95"/>
    <col min="5618" max="5618" width="6" style="95" customWidth="1"/>
    <col min="5619" max="5619" width="2.54296875" style="95" customWidth="1"/>
    <col min="5620" max="5620" width="37.26953125" style="95" bestFit="1" customWidth="1"/>
    <col min="5621" max="5621" width="15.7265625" style="95" customWidth="1"/>
    <col min="5622" max="5622" width="3" style="95" customWidth="1"/>
    <col min="5623" max="5623" width="10.7265625" style="95" customWidth="1"/>
    <col min="5624" max="5624" width="3.1796875" style="95" customWidth="1"/>
    <col min="5625" max="5625" width="12.81640625" style="95" customWidth="1"/>
    <col min="5626" max="5626" width="2.26953125" style="95" customWidth="1"/>
    <col min="5627" max="5627" width="10.81640625" style="95" customWidth="1"/>
    <col min="5628" max="5628" width="1.81640625" style="95" customWidth="1"/>
    <col min="5629" max="5629" width="14.1796875" style="95" customWidth="1"/>
    <col min="5630" max="5630" width="3.1796875" style="95" bestFit="1" customWidth="1"/>
    <col min="5631" max="5631" width="10.81640625" style="95" customWidth="1"/>
    <col min="5632" max="5632" width="2.81640625" style="95" customWidth="1"/>
    <col min="5633" max="5633" width="14.1796875" style="95" customWidth="1"/>
    <col min="5634" max="5634" width="2.81640625" style="95" customWidth="1"/>
    <col min="5635" max="5635" width="23.26953125" style="95" bestFit="1" customWidth="1"/>
    <col min="5636" max="5636" width="9.1796875" style="95"/>
    <col min="5637" max="5637" width="10.7265625" style="95" bestFit="1" customWidth="1"/>
    <col min="5638" max="5638" width="9.1796875" style="95"/>
    <col min="5639" max="5639" width="10.81640625" style="95" bestFit="1" customWidth="1"/>
    <col min="5640" max="5640" width="9.1796875" style="95"/>
    <col min="5641" max="5641" width="10.26953125" style="95" bestFit="1" customWidth="1"/>
    <col min="5642" max="5873" width="9.1796875" style="95"/>
    <col min="5874" max="5874" width="6" style="95" customWidth="1"/>
    <col min="5875" max="5875" width="2.54296875" style="95" customWidth="1"/>
    <col min="5876" max="5876" width="37.26953125" style="95" bestFit="1" customWidth="1"/>
    <col min="5877" max="5877" width="15.7265625" style="95" customWidth="1"/>
    <col min="5878" max="5878" width="3" style="95" customWidth="1"/>
    <col min="5879" max="5879" width="10.7265625" style="95" customWidth="1"/>
    <col min="5880" max="5880" width="3.1796875" style="95" customWidth="1"/>
    <col min="5881" max="5881" width="12.81640625" style="95" customWidth="1"/>
    <col min="5882" max="5882" width="2.26953125" style="95" customWidth="1"/>
    <col min="5883" max="5883" width="10.81640625" style="95" customWidth="1"/>
    <col min="5884" max="5884" width="1.81640625" style="95" customWidth="1"/>
    <col min="5885" max="5885" width="14.1796875" style="95" customWidth="1"/>
    <col min="5886" max="5886" width="3.1796875" style="95" bestFit="1" customWidth="1"/>
    <col min="5887" max="5887" width="10.81640625" style="95" customWidth="1"/>
    <col min="5888" max="5888" width="2.81640625" style="95" customWidth="1"/>
    <col min="5889" max="5889" width="14.1796875" style="95" customWidth="1"/>
    <col min="5890" max="5890" width="2.81640625" style="95" customWidth="1"/>
    <col min="5891" max="5891" width="23.26953125" style="95" bestFit="1" customWidth="1"/>
    <col min="5892" max="5892" width="9.1796875" style="95"/>
    <col min="5893" max="5893" width="10.7265625" style="95" bestFit="1" customWidth="1"/>
    <col min="5894" max="5894" width="9.1796875" style="95"/>
    <col min="5895" max="5895" width="10.81640625" style="95" bestFit="1" customWidth="1"/>
    <col min="5896" max="5896" width="9.1796875" style="95"/>
    <col min="5897" max="5897" width="10.26953125" style="95" bestFit="1" customWidth="1"/>
    <col min="5898" max="6129" width="9.1796875" style="95"/>
    <col min="6130" max="6130" width="6" style="95" customWidth="1"/>
    <col min="6131" max="6131" width="2.54296875" style="95" customWidth="1"/>
    <col min="6132" max="6132" width="37.26953125" style="95" bestFit="1" customWidth="1"/>
    <col min="6133" max="6133" width="15.7265625" style="95" customWidth="1"/>
    <col min="6134" max="6134" width="3" style="95" customWidth="1"/>
    <col min="6135" max="6135" width="10.7265625" style="95" customWidth="1"/>
    <col min="6136" max="6136" width="3.1796875" style="95" customWidth="1"/>
    <col min="6137" max="6137" width="12.81640625" style="95" customWidth="1"/>
    <col min="6138" max="6138" width="2.26953125" style="95" customWidth="1"/>
    <col min="6139" max="6139" width="10.81640625" style="95" customWidth="1"/>
    <col min="6140" max="6140" width="1.81640625" style="95" customWidth="1"/>
    <col min="6141" max="6141" width="14.1796875" style="95" customWidth="1"/>
    <col min="6142" max="6142" width="3.1796875" style="95" bestFit="1" customWidth="1"/>
    <col min="6143" max="6143" width="10.81640625" style="95" customWidth="1"/>
    <col min="6144" max="6144" width="2.81640625" style="95" customWidth="1"/>
    <col min="6145" max="6145" width="14.1796875" style="95" customWidth="1"/>
    <col min="6146" max="6146" width="2.81640625" style="95" customWidth="1"/>
    <col min="6147" max="6147" width="23.26953125" style="95" bestFit="1" customWidth="1"/>
    <col min="6148" max="6148" width="9.1796875" style="95"/>
    <col min="6149" max="6149" width="10.7265625" style="95" bestFit="1" customWidth="1"/>
    <col min="6150" max="6150" width="9.1796875" style="95"/>
    <col min="6151" max="6151" width="10.81640625" style="95" bestFit="1" customWidth="1"/>
    <col min="6152" max="6152" width="9.1796875" style="95"/>
    <col min="6153" max="6153" width="10.26953125" style="95" bestFit="1" customWidth="1"/>
    <col min="6154" max="6385" width="9.1796875" style="95"/>
    <col min="6386" max="6386" width="6" style="95" customWidth="1"/>
    <col min="6387" max="6387" width="2.54296875" style="95" customWidth="1"/>
    <col min="6388" max="6388" width="37.26953125" style="95" bestFit="1" customWidth="1"/>
    <col min="6389" max="6389" width="15.7265625" style="95" customWidth="1"/>
    <col min="6390" max="6390" width="3" style="95" customWidth="1"/>
    <col min="6391" max="6391" width="10.7265625" style="95" customWidth="1"/>
    <col min="6392" max="6392" width="3.1796875" style="95" customWidth="1"/>
    <col min="6393" max="6393" width="12.81640625" style="95" customWidth="1"/>
    <col min="6394" max="6394" width="2.26953125" style="95" customWidth="1"/>
    <col min="6395" max="6395" width="10.81640625" style="95" customWidth="1"/>
    <col min="6396" max="6396" width="1.81640625" style="95" customWidth="1"/>
    <col min="6397" max="6397" width="14.1796875" style="95" customWidth="1"/>
    <col min="6398" max="6398" width="3.1796875" style="95" bestFit="1" customWidth="1"/>
    <col min="6399" max="6399" width="10.81640625" style="95" customWidth="1"/>
    <col min="6400" max="6400" width="2.81640625" style="95" customWidth="1"/>
    <col min="6401" max="6401" width="14.1796875" style="95" customWidth="1"/>
    <col min="6402" max="6402" width="2.81640625" style="95" customWidth="1"/>
    <col min="6403" max="6403" width="23.26953125" style="95" bestFit="1" customWidth="1"/>
    <col min="6404" max="6404" width="9.1796875" style="95"/>
    <col min="6405" max="6405" width="10.7265625" style="95" bestFit="1" customWidth="1"/>
    <col min="6406" max="6406" width="9.1796875" style="95"/>
    <col min="6407" max="6407" width="10.81640625" style="95" bestFit="1" customWidth="1"/>
    <col min="6408" max="6408" width="9.1796875" style="95"/>
    <col min="6409" max="6409" width="10.26953125" style="95" bestFit="1" customWidth="1"/>
    <col min="6410" max="6641" width="9.1796875" style="95"/>
    <col min="6642" max="6642" width="6" style="95" customWidth="1"/>
    <col min="6643" max="6643" width="2.54296875" style="95" customWidth="1"/>
    <col min="6644" max="6644" width="37.26953125" style="95" bestFit="1" customWidth="1"/>
    <col min="6645" max="6645" width="15.7265625" style="95" customWidth="1"/>
    <col min="6646" max="6646" width="3" style="95" customWidth="1"/>
    <col min="6647" max="6647" width="10.7265625" style="95" customWidth="1"/>
    <col min="6648" max="6648" width="3.1796875" style="95" customWidth="1"/>
    <col min="6649" max="6649" width="12.81640625" style="95" customWidth="1"/>
    <col min="6650" max="6650" width="2.26953125" style="95" customWidth="1"/>
    <col min="6651" max="6651" width="10.81640625" style="95" customWidth="1"/>
    <col min="6652" max="6652" width="1.81640625" style="95" customWidth="1"/>
    <col min="6653" max="6653" width="14.1796875" style="95" customWidth="1"/>
    <col min="6654" max="6654" width="3.1796875" style="95" bestFit="1" customWidth="1"/>
    <col min="6655" max="6655" width="10.81640625" style="95" customWidth="1"/>
    <col min="6656" max="6656" width="2.81640625" style="95" customWidth="1"/>
    <col min="6657" max="6657" width="14.1796875" style="95" customWidth="1"/>
    <col min="6658" max="6658" width="2.81640625" style="95" customWidth="1"/>
    <col min="6659" max="6659" width="23.26953125" style="95" bestFit="1" customWidth="1"/>
    <col min="6660" max="6660" width="9.1796875" style="95"/>
    <col min="6661" max="6661" width="10.7265625" style="95" bestFit="1" customWidth="1"/>
    <col min="6662" max="6662" width="9.1796875" style="95"/>
    <col min="6663" max="6663" width="10.81640625" style="95" bestFit="1" customWidth="1"/>
    <col min="6664" max="6664" width="9.1796875" style="95"/>
    <col min="6665" max="6665" width="10.26953125" style="95" bestFit="1" customWidth="1"/>
    <col min="6666" max="6897" width="9.1796875" style="95"/>
    <col min="6898" max="6898" width="6" style="95" customWidth="1"/>
    <col min="6899" max="6899" width="2.54296875" style="95" customWidth="1"/>
    <col min="6900" max="6900" width="37.26953125" style="95" bestFit="1" customWidth="1"/>
    <col min="6901" max="6901" width="15.7265625" style="95" customWidth="1"/>
    <col min="6902" max="6902" width="3" style="95" customWidth="1"/>
    <col min="6903" max="6903" width="10.7265625" style="95" customWidth="1"/>
    <col min="6904" max="6904" width="3.1796875" style="95" customWidth="1"/>
    <col min="6905" max="6905" width="12.81640625" style="95" customWidth="1"/>
    <col min="6906" max="6906" width="2.26953125" style="95" customWidth="1"/>
    <col min="6907" max="6907" width="10.81640625" style="95" customWidth="1"/>
    <col min="6908" max="6908" width="1.81640625" style="95" customWidth="1"/>
    <col min="6909" max="6909" width="14.1796875" style="95" customWidth="1"/>
    <col min="6910" max="6910" width="3.1796875" style="95" bestFit="1" customWidth="1"/>
    <col min="6911" max="6911" width="10.81640625" style="95" customWidth="1"/>
    <col min="6912" max="6912" width="2.81640625" style="95" customWidth="1"/>
    <col min="6913" max="6913" width="14.1796875" style="95" customWidth="1"/>
    <col min="6914" max="6914" width="2.81640625" style="95" customWidth="1"/>
    <col min="6915" max="6915" width="23.26953125" style="95" bestFit="1" customWidth="1"/>
    <col min="6916" max="6916" width="9.1796875" style="95"/>
    <col min="6917" max="6917" width="10.7265625" style="95" bestFit="1" customWidth="1"/>
    <col min="6918" max="6918" width="9.1796875" style="95"/>
    <col min="6919" max="6919" width="10.81640625" style="95" bestFit="1" customWidth="1"/>
    <col min="6920" max="6920" width="9.1796875" style="95"/>
    <col min="6921" max="6921" width="10.26953125" style="95" bestFit="1" customWidth="1"/>
    <col min="6922" max="7153" width="9.1796875" style="95"/>
    <col min="7154" max="7154" width="6" style="95" customWidth="1"/>
    <col min="7155" max="7155" width="2.54296875" style="95" customWidth="1"/>
    <col min="7156" max="7156" width="37.26953125" style="95" bestFit="1" customWidth="1"/>
    <col min="7157" max="7157" width="15.7265625" style="95" customWidth="1"/>
    <col min="7158" max="7158" width="3" style="95" customWidth="1"/>
    <col min="7159" max="7159" width="10.7265625" style="95" customWidth="1"/>
    <col min="7160" max="7160" width="3.1796875" style="95" customWidth="1"/>
    <col min="7161" max="7161" width="12.81640625" style="95" customWidth="1"/>
    <col min="7162" max="7162" width="2.26953125" style="95" customWidth="1"/>
    <col min="7163" max="7163" width="10.81640625" style="95" customWidth="1"/>
    <col min="7164" max="7164" width="1.81640625" style="95" customWidth="1"/>
    <col min="7165" max="7165" width="14.1796875" style="95" customWidth="1"/>
    <col min="7166" max="7166" width="3.1796875" style="95" bestFit="1" customWidth="1"/>
    <col min="7167" max="7167" width="10.81640625" style="95" customWidth="1"/>
    <col min="7168" max="7168" width="2.81640625" style="95" customWidth="1"/>
    <col min="7169" max="7169" width="14.1796875" style="95" customWidth="1"/>
    <col min="7170" max="7170" width="2.81640625" style="95" customWidth="1"/>
    <col min="7171" max="7171" width="23.26953125" style="95" bestFit="1" customWidth="1"/>
    <col min="7172" max="7172" width="9.1796875" style="95"/>
    <col min="7173" max="7173" width="10.7265625" style="95" bestFit="1" customWidth="1"/>
    <col min="7174" max="7174" width="9.1796875" style="95"/>
    <col min="7175" max="7175" width="10.81640625" style="95" bestFit="1" customWidth="1"/>
    <col min="7176" max="7176" width="9.1796875" style="95"/>
    <col min="7177" max="7177" width="10.26953125" style="95" bestFit="1" customWidth="1"/>
    <col min="7178" max="7409" width="9.1796875" style="95"/>
    <col min="7410" max="7410" width="6" style="95" customWidth="1"/>
    <col min="7411" max="7411" width="2.54296875" style="95" customWidth="1"/>
    <col min="7412" max="7412" width="37.26953125" style="95" bestFit="1" customWidth="1"/>
    <col min="7413" max="7413" width="15.7265625" style="95" customWidth="1"/>
    <col min="7414" max="7414" width="3" style="95" customWidth="1"/>
    <col min="7415" max="7415" width="10.7265625" style="95" customWidth="1"/>
    <col min="7416" max="7416" width="3.1796875" style="95" customWidth="1"/>
    <col min="7417" max="7417" width="12.81640625" style="95" customWidth="1"/>
    <col min="7418" max="7418" width="2.26953125" style="95" customWidth="1"/>
    <col min="7419" max="7419" width="10.81640625" style="95" customWidth="1"/>
    <col min="7420" max="7420" width="1.81640625" style="95" customWidth="1"/>
    <col min="7421" max="7421" width="14.1796875" style="95" customWidth="1"/>
    <col min="7422" max="7422" width="3.1796875" style="95" bestFit="1" customWidth="1"/>
    <col min="7423" max="7423" width="10.81640625" style="95" customWidth="1"/>
    <col min="7424" max="7424" width="2.81640625" style="95" customWidth="1"/>
    <col min="7425" max="7425" width="14.1796875" style="95" customWidth="1"/>
    <col min="7426" max="7426" width="2.81640625" style="95" customWidth="1"/>
    <col min="7427" max="7427" width="23.26953125" style="95" bestFit="1" customWidth="1"/>
    <col min="7428" max="7428" width="9.1796875" style="95"/>
    <col min="7429" max="7429" width="10.7265625" style="95" bestFit="1" customWidth="1"/>
    <col min="7430" max="7430" width="9.1796875" style="95"/>
    <col min="7431" max="7431" width="10.81640625" style="95" bestFit="1" customWidth="1"/>
    <col min="7432" max="7432" width="9.1796875" style="95"/>
    <col min="7433" max="7433" width="10.26953125" style="95" bestFit="1" customWidth="1"/>
    <col min="7434" max="7665" width="9.1796875" style="95"/>
    <col min="7666" max="7666" width="6" style="95" customWidth="1"/>
    <col min="7667" max="7667" width="2.54296875" style="95" customWidth="1"/>
    <col min="7668" max="7668" width="37.26953125" style="95" bestFit="1" customWidth="1"/>
    <col min="7669" max="7669" width="15.7265625" style="95" customWidth="1"/>
    <col min="7670" max="7670" width="3" style="95" customWidth="1"/>
    <col min="7671" max="7671" width="10.7265625" style="95" customWidth="1"/>
    <col min="7672" max="7672" width="3.1796875" style="95" customWidth="1"/>
    <col min="7673" max="7673" width="12.81640625" style="95" customWidth="1"/>
    <col min="7674" max="7674" width="2.26953125" style="95" customWidth="1"/>
    <col min="7675" max="7675" width="10.81640625" style="95" customWidth="1"/>
    <col min="7676" max="7676" width="1.81640625" style="95" customWidth="1"/>
    <col min="7677" max="7677" width="14.1796875" style="95" customWidth="1"/>
    <col min="7678" max="7678" width="3.1796875" style="95" bestFit="1" customWidth="1"/>
    <col min="7679" max="7679" width="10.81640625" style="95" customWidth="1"/>
    <col min="7680" max="7680" width="2.81640625" style="95" customWidth="1"/>
    <col min="7681" max="7681" width="14.1796875" style="95" customWidth="1"/>
    <col min="7682" max="7682" width="2.81640625" style="95" customWidth="1"/>
    <col min="7683" max="7683" width="23.26953125" style="95" bestFit="1" customWidth="1"/>
    <col min="7684" max="7684" width="9.1796875" style="95"/>
    <col min="7685" max="7685" width="10.7265625" style="95" bestFit="1" customWidth="1"/>
    <col min="7686" max="7686" width="9.1796875" style="95"/>
    <col min="7687" max="7687" width="10.81640625" style="95" bestFit="1" customWidth="1"/>
    <col min="7688" max="7688" width="9.1796875" style="95"/>
    <col min="7689" max="7689" width="10.26953125" style="95" bestFit="1" customWidth="1"/>
    <col min="7690" max="7921" width="9.1796875" style="95"/>
    <col min="7922" max="7922" width="6" style="95" customWidth="1"/>
    <col min="7923" max="7923" width="2.54296875" style="95" customWidth="1"/>
    <col min="7924" max="7924" width="37.26953125" style="95" bestFit="1" customWidth="1"/>
    <col min="7925" max="7925" width="15.7265625" style="95" customWidth="1"/>
    <col min="7926" max="7926" width="3" style="95" customWidth="1"/>
    <col min="7927" max="7927" width="10.7265625" style="95" customWidth="1"/>
    <col min="7928" max="7928" width="3.1796875" style="95" customWidth="1"/>
    <col min="7929" max="7929" width="12.81640625" style="95" customWidth="1"/>
    <col min="7930" max="7930" width="2.26953125" style="95" customWidth="1"/>
    <col min="7931" max="7931" width="10.81640625" style="95" customWidth="1"/>
    <col min="7932" max="7932" width="1.81640625" style="95" customWidth="1"/>
    <col min="7933" max="7933" width="14.1796875" style="95" customWidth="1"/>
    <col min="7934" max="7934" width="3.1796875" style="95" bestFit="1" customWidth="1"/>
    <col min="7935" max="7935" width="10.81640625" style="95" customWidth="1"/>
    <col min="7936" max="7936" width="2.81640625" style="95" customWidth="1"/>
    <col min="7937" max="7937" width="14.1796875" style="95" customWidth="1"/>
    <col min="7938" max="7938" width="2.81640625" style="95" customWidth="1"/>
    <col min="7939" max="7939" width="23.26953125" style="95" bestFit="1" customWidth="1"/>
    <col min="7940" max="7940" width="9.1796875" style="95"/>
    <col min="7941" max="7941" width="10.7265625" style="95" bestFit="1" customWidth="1"/>
    <col min="7942" max="7942" width="9.1796875" style="95"/>
    <col min="7943" max="7943" width="10.81640625" style="95" bestFit="1" customWidth="1"/>
    <col min="7944" max="7944" width="9.1796875" style="95"/>
    <col min="7945" max="7945" width="10.26953125" style="95" bestFit="1" customWidth="1"/>
    <col min="7946" max="8177" width="9.1796875" style="95"/>
    <col min="8178" max="8178" width="6" style="95" customWidth="1"/>
    <col min="8179" max="8179" width="2.54296875" style="95" customWidth="1"/>
    <col min="8180" max="8180" width="37.26953125" style="95" bestFit="1" customWidth="1"/>
    <col min="8181" max="8181" width="15.7265625" style="95" customWidth="1"/>
    <col min="8182" max="8182" width="3" style="95" customWidth="1"/>
    <col min="8183" max="8183" width="10.7265625" style="95" customWidth="1"/>
    <col min="8184" max="8184" width="3.1796875" style="95" customWidth="1"/>
    <col min="8185" max="8185" width="12.81640625" style="95" customWidth="1"/>
    <col min="8186" max="8186" width="2.26953125" style="95" customWidth="1"/>
    <col min="8187" max="8187" width="10.81640625" style="95" customWidth="1"/>
    <col min="8188" max="8188" width="1.81640625" style="95" customWidth="1"/>
    <col min="8189" max="8189" width="14.1796875" style="95" customWidth="1"/>
    <col min="8190" max="8190" width="3.1796875" style="95" bestFit="1" customWidth="1"/>
    <col min="8191" max="8191" width="10.81640625" style="95" customWidth="1"/>
    <col min="8192" max="8192" width="2.81640625" style="95" customWidth="1"/>
    <col min="8193" max="8193" width="14.1796875" style="95" customWidth="1"/>
    <col min="8194" max="8194" width="2.81640625" style="95" customWidth="1"/>
    <col min="8195" max="8195" width="23.26953125" style="95" bestFit="1" customWidth="1"/>
    <col min="8196" max="8196" width="9.1796875" style="95"/>
    <col min="8197" max="8197" width="10.7265625" style="95" bestFit="1" customWidth="1"/>
    <col min="8198" max="8198" width="9.1796875" style="95"/>
    <col min="8199" max="8199" width="10.81640625" style="95" bestFit="1" customWidth="1"/>
    <col min="8200" max="8200" width="9.1796875" style="95"/>
    <col min="8201" max="8201" width="10.26953125" style="95" bestFit="1" customWidth="1"/>
    <col min="8202" max="8433" width="9.1796875" style="95"/>
    <col min="8434" max="8434" width="6" style="95" customWidth="1"/>
    <col min="8435" max="8435" width="2.54296875" style="95" customWidth="1"/>
    <col min="8436" max="8436" width="37.26953125" style="95" bestFit="1" customWidth="1"/>
    <col min="8437" max="8437" width="15.7265625" style="95" customWidth="1"/>
    <col min="8438" max="8438" width="3" style="95" customWidth="1"/>
    <col min="8439" max="8439" width="10.7265625" style="95" customWidth="1"/>
    <col min="8440" max="8440" width="3.1796875" style="95" customWidth="1"/>
    <col min="8441" max="8441" width="12.81640625" style="95" customWidth="1"/>
    <col min="8442" max="8442" width="2.26953125" style="95" customWidth="1"/>
    <col min="8443" max="8443" width="10.81640625" style="95" customWidth="1"/>
    <col min="8444" max="8444" width="1.81640625" style="95" customWidth="1"/>
    <col min="8445" max="8445" width="14.1796875" style="95" customWidth="1"/>
    <col min="8446" max="8446" width="3.1796875" style="95" bestFit="1" customWidth="1"/>
    <col min="8447" max="8447" width="10.81640625" style="95" customWidth="1"/>
    <col min="8448" max="8448" width="2.81640625" style="95" customWidth="1"/>
    <col min="8449" max="8449" width="14.1796875" style="95" customWidth="1"/>
    <col min="8450" max="8450" width="2.81640625" style="95" customWidth="1"/>
    <col min="8451" max="8451" width="23.26953125" style="95" bestFit="1" customWidth="1"/>
    <col min="8452" max="8452" width="9.1796875" style="95"/>
    <col min="8453" max="8453" width="10.7265625" style="95" bestFit="1" customWidth="1"/>
    <col min="8454" max="8454" width="9.1796875" style="95"/>
    <col min="8455" max="8455" width="10.81640625" style="95" bestFit="1" customWidth="1"/>
    <col min="8456" max="8456" width="9.1796875" style="95"/>
    <col min="8457" max="8457" width="10.26953125" style="95" bestFit="1" customWidth="1"/>
    <col min="8458" max="8689" width="9.1796875" style="95"/>
    <col min="8690" max="8690" width="6" style="95" customWidth="1"/>
    <col min="8691" max="8691" width="2.54296875" style="95" customWidth="1"/>
    <col min="8692" max="8692" width="37.26953125" style="95" bestFit="1" customWidth="1"/>
    <col min="8693" max="8693" width="15.7265625" style="95" customWidth="1"/>
    <col min="8694" max="8694" width="3" style="95" customWidth="1"/>
    <col min="8695" max="8695" width="10.7265625" style="95" customWidth="1"/>
    <col min="8696" max="8696" width="3.1796875" style="95" customWidth="1"/>
    <col min="8697" max="8697" width="12.81640625" style="95" customWidth="1"/>
    <col min="8698" max="8698" width="2.26953125" style="95" customWidth="1"/>
    <col min="8699" max="8699" width="10.81640625" style="95" customWidth="1"/>
    <col min="8700" max="8700" width="1.81640625" style="95" customWidth="1"/>
    <col min="8701" max="8701" width="14.1796875" style="95" customWidth="1"/>
    <col min="8702" max="8702" width="3.1796875" style="95" bestFit="1" customWidth="1"/>
    <col min="8703" max="8703" width="10.81640625" style="95" customWidth="1"/>
    <col min="8704" max="8704" width="2.81640625" style="95" customWidth="1"/>
    <col min="8705" max="8705" width="14.1796875" style="95" customWidth="1"/>
    <col min="8706" max="8706" width="2.81640625" style="95" customWidth="1"/>
    <col min="8707" max="8707" width="23.26953125" style="95" bestFit="1" customWidth="1"/>
    <col min="8708" max="8708" width="9.1796875" style="95"/>
    <col min="8709" max="8709" width="10.7265625" style="95" bestFit="1" customWidth="1"/>
    <col min="8710" max="8710" width="9.1796875" style="95"/>
    <col min="8711" max="8711" width="10.81640625" style="95" bestFit="1" customWidth="1"/>
    <col min="8712" max="8712" width="9.1796875" style="95"/>
    <col min="8713" max="8713" width="10.26953125" style="95" bestFit="1" customWidth="1"/>
    <col min="8714" max="8945" width="9.1796875" style="95"/>
    <col min="8946" max="8946" width="6" style="95" customWidth="1"/>
    <col min="8947" max="8947" width="2.54296875" style="95" customWidth="1"/>
    <col min="8948" max="8948" width="37.26953125" style="95" bestFit="1" customWidth="1"/>
    <col min="8949" max="8949" width="15.7265625" style="95" customWidth="1"/>
    <col min="8950" max="8950" width="3" style="95" customWidth="1"/>
    <col min="8951" max="8951" width="10.7265625" style="95" customWidth="1"/>
    <col min="8952" max="8952" width="3.1796875" style="95" customWidth="1"/>
    <col min="8953" max="8953" width="12.81640625" style="95" customWidth="1"/>
    <col min="8954" max="8954" width="2.26953125" style="95" customWidth="1"/>
    <col min="8955" max="8955" width="10.81640625" style="95" customWidth="1"/>
    <col min="8956" max="8956" width="1.81640625" style="95" customWidth="1"/>
    <col min="8957" max="8957" width="14.1796875" style="95" customWidth="1"/>
    <col min="8958" max="8958" width="3.1796875" style="95" bestFit="1" customWidth="1"/>
    <col min="8959" max="8959" width="10.81640625" style="95" customWidth="1"/>
    <col min="8960" max="8960" width="2.81640625" style="95" customWidth="1"/>
    <col min="8961" max="8961" width="14.1796875" style="95" customWidth="1"/>
    <col min="8962" max="8962" width="2.81640625" style="95" customWidth="1"/>
    <col min="8963" max="8963" width="23.26953125" style="95" bestFit="1" customWidth="1"/>
    <col min="8964" max="8964" width="9.1796875" style="95"/>
    <col min="8965" max="8965" width="10.7265625" style="95" bestFit="1" customWidth="1"/>
    <col min="8966" max="8966" width="9.1796875" style="95"/>
    <col min="8967" max="8967" width="10.81640625" style="95" bestFit="1" customWidth="1"/>
    <col min="8968" max="8968" width="9.1796875" style="95"/>
    <col min="8969" max="8969" width="10.26953125" style="95" bestFit="1" customWidth="1"/>
    <col min="8970" max="9201" width="9.1796875" style="95"/>
    <col min="9202" max="9202" width="6" style="95" customWidth="1"/>
    <col min="9203" max="9203" width="2.54296875" style="95" customWidth="1"/>
    <col min="9204" max="9204" width="37.26953125" style="95" bestFit="1" customWidth="1"/>
    <col min="9205" max="9205" width="15.7265625" style="95" customWidth="1"/>
    <col min="9206" max="9206" width="3" style="95" customWidth="1"/>
    <col min="9207" max="9207" width="10.7265625" style="95" customWidth="1"/>
    <col min="9208" max="9208" width="3.1796875" style="95" customWidth="1"/>
    <col min="9209" max="9209" width="12.81640625" style="95" customWidth="1"/>
    <col min="9210" max="9210" width="2.26953125" style="95" customWidth="1"/>
    <col min="9211" max="9211" width="10.81640625" style="95" customWidth="1"/>
    <col min="9212" max="9212" width="1.81640625" style="95" customWidth="1"/>
    <col min="9213" max="9213" width="14.1796875" style="95" customWidth="1"/>
    <col min="9214" max="9214" width="3.1796875" style="95" bestFit="1" customWidth="1"/>
    <col min="9215" max="9215" width="10.81640625" style="95" customWidth="1"/>
    <col min="9216" max="9216" width="2.81640625" style="95" customWidth="1"/>
    <col min="9217" max="9217" width="14.1796875" style="95" customWidth="1"/>
    <col min="9218" max="9218" width="2.81640625" style="95" customWidth="1"/>
    <col min="9219" max="9219" width="23.26953125" style="95" bestFit="1" customWidth="1"/>
    <col min="9220" max="9220" width="9.1796875" style="95"/>
    <col min="9221" max="9221" width="10.7265625" style="95" bestFit="1" customWidth="1"/>
    <col min="9222" max="9222" width="9.1796875" style="95"/>
    <col min="9223" max="9223" width="10.81640625" style="95" bestFit="1" customWidth="1"/>
    <col min="9224" max="9224" width="9.1796875" style="95"/>
    <col min="9225" max="9225" width="10.26953125" style="95" bestFit="1" customWidth="1"/>
    <col min="9226" max="9457" width="9.1796875" style="95"/>
    <col min="9458" max="9458" width="6" style="95" customWidth="1"/>
    <col min="9459" max="9459" width="2.54296875" style="95" customWidth="1"/>
    <col min="9460" max="9460" width="37.26953125" style="95" bestFit="1" customWidth="1"/>
    <col min="9461" max="9461" width="15.7265625" style="95" customWidth="1"/>
    <col min="9462" max="9462" width="3" style="95" customWidth="1"/>
    <col min="9463" max="9463" width="10.7265625" style="95" customWidth="1"/>
    <col min="9464" max="9464" width="3.1796875" style="95" customWidth="1"/>
    <col min="9465" max="9465" width="12.81640625" style="95" customWidth="1"/>
    <col min="9466" max="9466" width="2.26953125" style="95" customWidth="1"/>
    <col min="9467" max="9467" width="10.81640625" style="95" customWidth="1"/>
    <col min="9468" max="9468" width="1.81640625" style="95" customWidth="1"/>
    <col min="9469" max="9469" width="14.1796875" style="95" customWidth="1"/>
    <col min="9470" max="9470" width="3.1796875" style="95" bestFit="1" customWidth="1"/>
    <col min="9471" max="9471" width="10.81640625" style="95" customWidth="1"/>
    <col min="9472" max="9472" width="2.81640625" style="95" customWidth="1"/>
    <col min="9473" max="9473" width="14.1796875" style="95" customWidth="1"/>
    <col min="9474" max="9474" width="2.81640625" style="95" customWidth="1"/>
    <col min="9475" max="9475" width="23.26953125" style="95" bestFit="1" customWidth="1"/>
    <col min="9476" max="9476" width="9.1796875" style="95"/>
    <col min="9477" max="9477" width="10.7265625" style="95" bestFit="1" customWidth="1"/>
    <col min="9478" max="9478" width="9.1796875" style="95"/>
    <col min="9479" max="9479" width="10.81640625" style="95" bestFit="1" customWidth="1"/>
    <col min="9480" max="9480" width="9.1796875" style="95"/>
    <col min="9481" max="9481" width="10.26953125" style="95" bestFit="1" customWidth="1"/>
    <col min="9482" max="9713" width="9.1796875" style="95"/>
    <col min="9714" max="9714" width="6" style="95" customWidth="1"/>
    <col min="9715" max="9715" width="2.54296875" style="95" customWidth="1"/>
    <col min="9716" max="9716" width="37.26953125" style="95" bestFit="1" customWidth="1"/>
    <col min="9717" max="9717" width="15.7265625" style="95" customWidth="1"/>
    <col min="9718" max="9718" width="3" style="95" customWidth="1"/>
    <col min="9719" max="9719" width="10.7265625" style="95" customWidth="1"/>
    <col min="9720" max="9720" width="3.1796875" style="95" customWidth="1"/>
    <col min="9721" max="9721" width="12.81640625" style="95" customWidth="1"/>
    <col min="9722" max="9722" width="2.26953125" style="95" customWidth="1"/>
    <col min="9723" max="9723" width="10.81640625" style="95" customWidth="1"/>
    <col min="9724" max="9724" width="1.81640625" style="95" customWidth="1"/>
    <col min="9725" max="9725" width="14.1796875" style="95" customWidth="1"/>
    <col min="9726" max="9726" width="3.1796875" style="95" bestFit="1" customWidth="1"/>
    <col min="9727" max="9727" width="10.81640625" style="95" customWidth="1"/>
    <col min="9728" max="9728" width="2.81640625" style="95" customWidth="1"/>
    <col min="9729" max="9729" width="14.1796875" style="95" customWidth="1"/>
    <col min="9730" max="9730" width="2.81640625" style="95" customWidth="1"/>
    <col min="9731" max="9731" width="23.26953125" style="95" bestFit="1" customWidth="1"/>
    <col min="9732" max="9732" width="9.1796875" style="95"/>
    <col min="9733" max="9733" width="10.7265625" style="95" bestFit="1" customWidth="1"/>
    <col min="9734" max="9734" width="9.1796875" style="95"/>
    <col min="9735" max="9735" width="10.81640625" style="95" bestFit="1" customWidth="1"/>
    <col min="9736" max="9736" width="9.1796875" style="95"/>
    <col min="9737" max="9737" width="10.26953125" style="95" bestFit="1" customWidth="1"/>
    <col min="9738" max="9969" width="9.1796875" style="95"/>
    <col min="9970" max="9970" width="6" style="95" customWidth="1"/>
    <col min="9971" max="9971" width="2.54296875" style="95" customWidth="1"/>
    <col min="9972" max="9972" width="37.26953125" style="95" bestFit="1" customWidth="1"/>
    <col min="9973" max="9973" width="15.7265625" style="95" customWidth="1"/>
    <col min="9974" max="9974" width="3" style="95" customWidth="1"/>
    <col min="9975" max="9975" width="10.7265625" style="95" customWidth="1"/>
    <col min="9976" max="9976" width="3.1796875" style="95" customWidth="1"/>
    <col min="9977" max="9977" width="12.81640625" style="95" customWidth="1"/>
    <col min="9978" max="9978" width="2.26953125" style="95" customWidth="1"/>
    <col min="9979" max="9979" width="10.81640625" style="95" customWidth="1"/>
    <col min="9980" max="9980" width="1.81640625" style="95" customWidth="1"/>
    <col min="9981" max="9981" width="14.1796875" style="95" customWidth="1"/>
    <col min="9982" max="9982" width="3.1796875" style="95" bestFit="1" customWidth="1"/>
    <col min="9983" max="9983" width="10.81640625" style="95" customWidth="1"/>
    <col min="9984" max="9984" width="2.81640625" style="95" customWidth="1"/>
    <col min="9985" max="9985" width="14.1796875" style="95" customWidth="1"/>
    <col min="9986" max="9986" width="2.81640625" style="95" customWidth="1"/>
    <col min="9987" max="9987" width="23.26953125" style="95" bestFit="1" customWidth="1"/>
    <col min="9988" max="9988" width="9.1796875" style="95"/>
    <col min="9989" max="9989" width="10.7265625" style="95" bestFit="1" customWidth="1"/>
    <col min="9990" max="9990" width="9.1796875" style="95"/>
    <col min="9991" max="9991" width="10.81640625" style="95" bestFit="1" customWidth="1"/>
    <col min="9992" max="9992" width="9.1796875" style="95"/>
    <col min="9993" max="9993" width="10.26953125" style="95" bestFit="1" customWidth="1"/>
    <col min="9994" max="10225" width="9.1796875" style="95"/>
    <col min="10226" max="10226" width="6" style="95" customWidth="1"/>
    <col min="10227" max="10227" width="2.54296875" style="95" customWidth="1"/>
    <col min="10228" max="10228" width="37.26953125" style="95" bestFit="1" customWidth="1"/>
    <col min="10229" max="10229" width="15.7265625" style="95" customWidth="1"/>
    <col min="10230" max="10230" width="3" style="95" customWidth="1"/>
    <col min="10231" max="10231" width="10.7265625" style="95" customWidth="1"/>
    <col min="10232" max="10232" width="3.1796875" style="95" customWidth="1"/>
    <col min="10233" max="10233" width="12.81640625" style="95" customWidth="1"/>
    <col min="10234" max="10234" width="2.26953125" style="95" customWidth="1"/>
    <col min="10235" max="10235" width="10.81640625" style="95" customWidth="1"/>
    <col min="10236" max="10236" width="1.81640625" style="95" customWidth="1"/>
    <col min="10237" max="10237" width="14.1796875" style="95" customWidth="1"/>
    <col min="10238" max="10238" width="3.1796875" style="95" bestFit="1" customWidth="1"/>
    <col min="10239" max="10239" width="10.81640625" style="95" customWidth="1"/>
    <col min="10240" max="10240" width="2.81640625" style="95" customWidth="1"/>
    <col min="10241" max="10241" width="14.1796875" style="95" customWidth="1"/>
    <col min="10242" max="10242" width="2.81640625" style="95" customWidth="1"/>
    <col min="10243" max="10243" width="23.26953125" style="95" bestFit="1" customWidth="1"/>
    <col min="10244" max="10244" width="9.1796875" style="95"/>
    <col min="10245" max="10245" width="10.7265625" style="95" bestFit="1" customWidth="1"/>
    <col min="10246" max="10246" width="9.1796875" style="95"/>
    <col min="10247" max="10247" width="10.81640625" style="95" bestFit="1" customWidth="1"/>
    <col min="10248" max="10248" width="9.1796875" style="95"/>
    <col min="10249" max="10249" width="10.26953125" style="95" bestFit="1" customWidth="1"/>
    <col min="10250" max="10481" width="9.1796875" style="95"/>
    <col min="10482" max="10482" width="6" style="95" customWidth="1"/>
    <col min="10483" max="10483" width="2.54296875" style="95" customWidth="1"/>
    <col min="10484" max="10484" width="37.26953125" style="95" bestFit="1" customWidth="1"/>
    <col min="10485" max="10485" width="15.7265625" style="95" customWidth="1"/>
    <col min="10486" max="10486" width="3" style="95" customWidth="1"/>
    <col min="10487" max="10487" width="10.7265625" style="95" customWidth="1"/>
    <col min="10488" max="10488" width="3.1796875" style="95" customWidth="1"/>
    <col min="10489" max="10489" width="12.81640625" style="95" customWidth="1"/>
    <col min="10490" max="10490" width="2.26953125" style="95" customWidth="1"/>
    <col min="10491" max="10491" width="10.81640625" style="95" customWidth="1"/>
    <col min="10492" max="10492" width="1.81640625" style="95" customWidth="1"/>
    <col min="10493" max="10493" width="14.1796875" style="95" customWidth="1"/>
    <col min="10494" max="10494" width="3.1796875" style="95" bestFit="1" customWidth="1"/>
    <col min="10495" max="10495" width="10.81640625" style="95" customWidth="1"/>
    <col min="10496" max="10496" width="2.81640625" style="95" customWidth="1"/>
    <col min="10497" max="10497" width="14.1796875" style="95" customWidth="1"/>
    <col min="10498" max="10498" width="2.81640625" style="95" customWidth="1"/>
    <col min="10499" max="10499" width="23.26953125" style="95" bestFit="1" customWidth="1"/>
    <col min="10500" max="10500" width="9.1796875" style="95"/>
    <col min="10501" max="10501" width="10.7265625" style="95" bestFit="1" customWidth="1"/>
    <col min="10502" max="10502" width="9.1796875" style="95"/>
    <col min="10503" max="10503" width="10.81640625" style="95" bestFit="1" customWidth="1"/>
    <col min="10504" max="10504" width="9.1796875" style="95"/>
    <col min="10505" max="10505" width="10.26953125" style="95" bestFit="1" customWidth="1"/>
    <col min="10506" max="10737" width="9.1796875" style="95"/>
    <col min="10738" max="10738" width="6" style="95" customWidth="1"/>
    <col min="10739" max="10739" width="2.54296875" style="95" customWidth="1"/>
    <col min="10740" max="10740" width="37.26953125" style="95" bestFit="1" customWidth="1"/>
    <col min="10741" max="10741" width="15.7265625" style="95" customWidth="1"/>
    <col min="10742" max="10742" width="3" style="95" customWidth="1"/>
    <col min="10743" max="10743" width="10.7265625" style="95" customWidth="1"/>
    <col min="10744" max="10744" width="3.1796875" style="95" customWidth="1"/>
    <col min="10745" max="10745" width="12.81640625" style="95" customWidth="1"/>
    <col min="10746" max="10746" width="2.26953125" style="95" customWidth="1"/>
    <col min="10747" max="10747" width="10.81640625" style="95" customWidth="1"/>
    <col min="10748" max="10748" width="1.81640625" style="95" customWidth="1"/>
    <col min="10749" max="10749" width="14.1796875" style="95" customWidth="1"/>
    <col min="10750" max="10750" width="3.1796875" style="95" bestFit="1" customWidth="1"/>
    <col min="10751" max="10751" width="10.81640625" style="95" customWidth="1"/>
    <col min="10752" max="10752" width="2.81640625" style="95" customWidth="1"/>
    <col min="10753" max="10753" width="14.1796875" style="95" customWidth="1"/>
    <col min="10754" max="10754" width="2.81640625" style="95" customWidth="1"/>
    <col min="10755" max="10755" width="23.26953125" style="95" bestFit="1" customWidth="1"/>
    <col min="10756" max="10756" width="9.1796875" style="95"/>
    <col min="10757" max="10757" width="10.7265625" style="95" bestFit="1" customWidth="1"/>
    <col min="10758" max="10758" width="9.1796875" style="95"/>
    <col min="10759" max="10759" width="10.81640625" style="95" bestFit="1" customWidth="1"/>
    <col min="10760" max="10760" width="9.1796875" style="95"/>
    <col min="10761" max="10761" width="10.26953125" style="95" bestFit="1" customWidth="1"/>
    <col min="10762" max="10993" width="9.1796875" style="95"/>
    <col min="10994" max="10994" width="6" style="95" customWidth="1"/>
    <col min="10995" max="10995" width="2.54296875" style="95" customWidth="1"/>
    <col min="10996" max="10996" width="37.26953125" style="95" bestFit="1" customWidth="1"/>
    <col min="10997" max="10997" width="15.7265625" style="95" customWidth="1"/>
    <col min="10998" max="10998" width="3" style="95" customWidth="1"/>
    <col min="10999" max="10999" width="10.7265625" style="95" customWidth="1"/>
    <col min="11000" max="11000" width="3.1796875" style="95" customWidth="1"/>
    <col min="11001" max="11001" width="12.81640625" style="95" customWidth="1"/>
    <col min="11002" max="11002" width="2.26953125" style="95" customWidth="1"/>
    <col min="11003" max="11003" width="10.81640625" style="95" customWidth="1"/>
    <col min="11004" max="11004" width="1.81640625" style="95" customWidth="1"/>
    <col min="11005" max="11005" width="14.1796875" style="95" customWidth="1"/>
    <col min="11006" max="11006" width="3.1796875" style="95" bestFit="1" customWidth="1"/>
    <col min="11007" max="11007" width="10.81640625" style="95" customWidth="1"/>
    <col min="11008" max="11008" width="2.81640625" style="95" customWidth="1"/>
    <col min="11009" max="11009" width="14.1796875" style="95" customWidth="1"/>
    <col min="11010" max="11010" width="2.81640625" style="95" customWidth="1"/>
    <col min="11011" max="11011" width="23.26953125" style="95" bestFit="1" customWidth="1"/>
    <col min="11012" max="11012" width="9.1796875" style="95"/>
    <col min="11013" max="11013" width="10.7265625" style="95" bestFit="1" customWidth="1"/>
    <col min="11014" max="11014" width="9.1796875" style="95"/>
    <col min="11015" max="11015" width="10.81640625" style="95" bestFit="1" customWidth="1"/>
    <col min="11016" max="11016" width="9.1796875" style="95"/>
    <col min="11017" max="11017" width="10.26953125" style="95" bestFit="1" customWidth="1"/>
    <col min="11018" max="11249" width="9.1796875" style="95"/>
    <col min="11250" max="11250" width="6" style="95" customWidth="1"/>
    <col min="11251" max="11251" width="2.54296875" style="95" customWidth="1"/>
    <col min="11252" max="11252" width="37.26953125" style="95" bestFit="1" customWidth="1"/>
    <col min="11253" max="11253" width="15.7265625" style="95" customWidth="1"/>
    <col min="11254" max="11254" width="3" style="95" customWidth="1"/>
    <col min="11255" max="11255" width="10.7265625" style="95" customWidth="1"/>
    <col min="11256" max="11256" width="3.1796875" style="95" customWidth="1"/>
    <col min="11257" max="11257" width="12.81640625" style="95" customWidth="1"/>
    <col min="11258" max="11258" width="2.26953125" style="95" customWidth="1"/>
    <col min="11259" max="11259" width="10.81640625" style="95" customWidth="1"/>
    <col min="11260" max="11260" width="1.81640625" style="95" customWidth="1"/>
    <col min="11261" max="11261" width="14.1796875" style="95" customWidth="1"/>
    <col min="11262" max="11262" width="3.1796875" style="95" bestFit="1" customWidth="1"/>
    <col min="11263" max="11263" width="10.81640625" style="95" customWidth="1"/>
    <col min="11264" max="11264" width="2.81640625" style="95" customWidth="1"/>
    <col min="11265" max="11265" width="14.1796875" style="95" customWidth="1"/>
    <col min="11266" max="11266" width="2.81640625" style="95" customWidth="1"/>
    <col min="11267" max="11267" width="23.26953125" style="95" bestFit="1" customWidth="1"/>
    <col min="11268" max="11268" width="9.1796875" style="95"/>
    <col min="11269" max="11269" width="10.7265625" style="95" bestFit="1" customWidth="1"/>
    <col min="11270" max="11270" width="9.1796875" style="95"/>
    <col min="11271" max="11271" width="10.81640625" style="95" bestFit="1" customWidth="1"/>
    <col min="11272" max="11272" width="9.1796875" style="95"/>
    <col min="11273" max="11273" width="10.26953125" style="95" bestFit="1" customWidth="1"/>
    <col min="11274" max="11505" width="9.1796875" style="95"/>
    <col min="11506" max="11506" width="6" style="95" customWidth="1"/>
    <col min="11507" max="11507" width="2.54296875" style="95" customWidth="1"/>
    <col min="11508" max="11508" width="37.26953125" style="95" bestFit="1" customWidth="1"/>
    <col min="11509" max="11509" width="15.7265625" style="95" customWidth="1"/>
    <col min="11510" max="11510" width="3" style="95" customWidth="1"/>
    <col min="11511" max="11511" width="10.7265625" style="95" customWidth="1"/>
    <col min="11512" max="11512" width="3.1796875" style="95" customWidth="1"/>
    <col min="11513" max="11513" width="12.81640625" style="95" customWidth="1"/>
    <col min="11514" max="11514" width="2.26953125" style="95" customWidth="1"/>
    <col min="11515" max="11515" width="10.81640625" style="95" customWidth="1"/>
    <col min="11516" max="11516" width="1.81640625" style="95" customWidth="1"/>
    <col min="11517" max="11517" width="14.1796875" style="95" customWidth="1"/>
    <col min="11518" max="11518" width="3.1796875" style="95" bestFit="1" customWidth="1"/>
    <col min="11519" max="11519" width="10.81640625" style="95" customWidth="1"/>
    <col min="11520" max="11520" width="2.81640625" style="95" customWidth="1"/>
    <col min="11521" max="11521" width="14.1796875" style="95" customWidth="1"/>
    <col min="11522" max="11522" width="2.81640625" style="95" customWidth="1"/>
    <col min="11523" max="11523" width="23.26953125" style="95" bestFit="1" customWidth="1"/>
    <col min="11524" max="11524" width="9.1796875" style="95"/>
    <col min="11525" max="11525" width="10.7265625" style="95" bestFit="1" customWidth="1"/>
    <col min="11526" max="11526" width="9.1796875" style="95"/>
    <col min="11527" max="11527" width="10.81640625" style="95" bestFit="1" customWidth="1"/>
    <col min="11528" max="11528" width="9.1796875" style="95"/>
    <col min="11529" max="11529" width="10.26953125" style="95" bestFit="1" customWidth="1"/>
    <col min="11530" max="11761" width="9.1796875" style="95"/>
    <col min="11762" max="11762" width="6" style="95" customWidth="1"/>
    <col min="11763" max="11763" width="2.54296875" style="95" customWidth="1"/>
    <col min="11764" max="11764" width="37.26953125" style="95" bestFit="1" customWidth="1"/>
    <col min="11765" max="11765" width="15.7265625" style="95" customWidth="1"/>
    <col min="11766" max="11766" width="3" style="95" customWidth="1"/>
    <col min="11767" max="11767" width="10.7265625" style="95" customWidth="1"/>
    <col min="11768" max="11768" width="3.1796875" style="95" customWidth="1"/>
    <col min="11769" max="11769" width="12.81640625" style="95" customWidth="1"/>
    <col min="11770" max="11770" width="2.26953125" style="95" customWidth="1"/>
    <col min="11771" max="11771" width="10.81640625" style="95" customWidth="1"/>
    <col min="11772" max="11772" width="1.81640625" style="95" customWidth="1"/>
    <col min="11773" max="11773" width="14.1796875" style="95" customWidth="1"/>
    <col min="11774" max="11774" width="3.1796875" style="95" bestFit="1" customWidth="1"/>
    <col min="11775" max="11775" width="10.81640625" style="95" customWidth="1"/>
    <col min="11776" max="11776" width="2.81640625" style="95" customWidth="1"/>
    <col min="11777" max="11777" width="14.1796875" style="95" customWidth="1"/>
    <col min="11778" max="11778" width="2.81640625" style="95" customWidth="1"/>
    <col min="11779" max="11779" width="23.26953125" style="95" bestFit="1" customWidth="1"/>
    <col min="11780" max="11780" width="9.1796875" style="95"/>
    <col min="11781" max="11781" width="10.7265625" style="95" bestFit="1" customWidth="1"/>
    <col min="11782" max="11782" width="9.1796875" style="95"/>
    <col min="11783" max="11783" width="10.81640625" style="95" bestFit="1" customWidth="1"/>
    <col min="11784" max="11784" width="9.1796875" style="95"/>
    <col min="11785" max="11785" width="10.26953125" style="95" bestFit="1" customWidth="1"/>
    <col min="11786" max="12017" width="9.1796875" style="95"/>
    <col min="12018" max="12018" width="6" style="95" customWidth="1"/>
    <col min="12019" max="12019" width="2.54296875" style="95" customWidth="1"/>
    <col min="12020" max="12020" width="37.26953125" style="95" bestFit="1" customWidth="1"/>
    <col min="12021" max="12021" width="15.7265625" style="95" customWidth="1"/>
    <col min="12022" max="12022" width="3" style="95" customWidth="1"/>
    <col min="12023" max="12023" width="10.7265625" style="95" customWidth="1"/>
    <col min="12024" max="12024" width="3.1796875" style="95" customWidth="1"/>
    <col min="12025" max="12025" width="12.81640625" style="95" customWidth="1"/>
    <col min="12026" max="12026" width="2.26953125" style="95" customWidth="1"/>
    <col min="12027" max="12027" width="10.81640625" style="95" customWidth="1"/>
    <col min="12028" max="12028" width="1.81640625" style="95" customWidth="1"/>
    <col min="12029" max="12029" width="14.1796875" style="95" customWidth="1"/>
    <col min="12030" max="12030" width="3.1796875" style="95" bestFit="1" customWidth="1"/>
    <col min="12031" max="12031" width="10.81640625" style="95" customWidth="1"/>
    <col min="12032" max="12032" width="2.81640625" style="95" customWidth="1"/>
    <col min="12033" max="12033" width="14.1796875" style="95" customWidth="1"/>
    <col min="12034" max="12034" width="2.81640625" style="95" customWidth="1"/>
    <col min="12035" max="12035" width="23.26953125" style="95" bestFit="1" customWidth="1"/>
    <col min="12036" max="12036" width="9.1796875" style="95"/>
    <col min="12037" max="12037" width="10.7265625" style="95" bestFit="1" customWidth="1"/>
    <col min="12038" max="12038" width="9.1796875" style="95"/>
    <col min="12039" max="12039" width="10.81640625" style="95" bestFit="1" customWidth="1"/>
    <col min="12040" max="12040" width="9.1796875" style="95"/>
    <col min="12041" max="12041" width="10.26953125" style="95" bestFit="1" customWidth="1"/>
    <col min="12042" max="12273" width="9.1796875" style="95"/>
    <col min="12274" max="12274" width="6" style="95" customWidth="1"/>
    <col min="12275" max="12275" width="2.54296875" style="95" customWidth="1"/>
    <col min="12276" max="12276" width="37.26953125" style="95" bestFit="1" customWidth="1"/>
    <col min="12277" max="12277" width="15.7265625" style="95" customWidth="1"/>
    <col min="12278" max="12278" width="3" style="95" customWidth="1"/>
    <col min="12279" max="12279" width="10.7265625" style="95" customWidth="1"/>
    <col min="12280" max="12280" width="3.1796875" style="95" customWidth="1"/>
    <col min="12281" max="12281" width="12.81640625" style="95" customWidth="1"/>
    <col min="12282" max="12282" width="2.26953125" style="95" customWidth="1"/>
    <col min="12283" max="12283" width="10.81640625" style="95" customWidth="1"/>
    <col min="12284" max="12284" width="1.81640625" style="95" customWidth="1"/>
    <col min="12285" max="12285" width="14.1796875" style="95" customWidth="1"/>
    <col min="12286" max="12286" width="3.1796875" style="95" bestFit="1" customWidth="1"/>
    <col min="12287" max="12287" width="10.81640625" style="95" customWidth="1"/>
    <col min="12288" max="12288" width="2.81640625" style="95" customWidth="1"/>
    <col min="12289" max="12289" width="14.1796875" style="95" customWidth="1"/>
    <col min="12290" max="12290" width="2.81640625" style="95" customWidth="1"/>
    <col min="12291" max="12291" width="23.26953125" style="95" bestFit="1" customWidth="1"/>
    <col min="12292" max="12292" width="9.1796875" style="95"/>
    <col min="12293" max="12293" width="10.7265625" style="95" bestFit="1" customWidth="1"/>
    <col min="12294" max="12294" width="9.1796875" style="95"/>
    <col min="12295" max="12295" width="10.81640625" style="95" bestFit="1" customWidth="1"/>
    <col min="12296" max="12296" width="9.1796875" style="95"/>
    <col min="12297" max="12297" width="10.26953125" style="95" bestFit="1" customWidth="1"/>
    <col min="12298" max="12529" width="9.1796875" style="95"/>
    <col min="12530" max="12530" width="6" style="95" customWidth="1"/>
    <col min="12531" max="12531" width="2.54296875" style="95" customWidth="1"/>
    <col min="12532" max="12532" width="37.26953125" style="95" bestFit="1" customWidth="1"/>
    <col min="12533" max="12533" width="15.7265625" style="95" customWidth="1"/>
    <col min="12534" max="12534" width="3" style="95" customWidth="1"/>
    <col min="12535" max="12535" width="10.7265625" style="95" customWidth="1"/>
    <col min="12536" max="12536" width="3.1796875" style="95" customWidth="1"/>
    <col min="12537" max="12537" width="12.81640625" style="95" customWidth="1"/>
    <col min="12538" max="12538" width="2.26953125" style="95" customWidth="1"/>
    <col min="12539" max="12539" width="10.81640625" style="95" customWidth="1"/>
    <col min="12540" max="12540" width="1.81640625" style="95" customWidth="1"/>
    <col min="12541" max="12541" width="14.1796875" style="95" customWidth="1"/>
    <col min="12542" max="12542" width="3.1796875" style="95" bestFit="1" customWidth="1"/>
    <col min="12543" max="12543" width="10.81640625" style="95" customWidth="1"/>
    <col min="12544" max="12544" width="2.81640625" style="95" customWidth="1"/>
    <col min="12545" max="12545" width="14.1796875" style="95" customWidth="1"/>
    <col min="12546" max="12546" width="2.81640625" style="95" customWidth="1"/>
    <col min="12547" max="12547" width="23.26953125" style="95" bestFit="1" customWidth="1"/>
    <col min="12548" max="12548" width="9.1796875" style="95"/>
    <col min="12549" max="12549" width="10.7265625" style="95" bestFit="1" customWidth="1"/>
    <col min="12550" max="12550" width="9.1796875" style="95"/>
    <col min="12551" max="12551" width="10.81640625" style="95" bestFit="1" customWidth="1"/>
    <col min="12552" max="12552" width="9.1796875" style="95"/>
    <col min="12553" max="12553" width="10.26953125" style="95" bestFit="1" customWidth="1"/>
    <col min="12554" max="12785" width="9.1796875" style="95"/>
    <col min="12786" max="12786" width="6" style="95" customWidth="1"/>
    <col min="12787" max="12787" width="2.54296875" style="95" customWidth="1"/>
    <col min="12788" max="12788" width="37.26953125" style="95" bestFit="1" customWidth="1"/>
    <col min="12789" max="12789" width="15.7265625" style="95" customWidth="1"/>
    <col min="12790" max="12790" width="3" style="95" customWidth="1"/>
    <col min="12791" max="12791" width="10.7265625" style="95" customWidth="1"/>
    <col min="12792" max="12792" width="3.1796875" style="95" customWidth="1"/>
    <col min="12793" max="12793" width="12.81640625" style="95" customWidth="1"/>
    <col min="12794" max="12794" width="2.26953125" style="95" customWidth="1"/>
    <col min="12795" max="12795" width="10.81640625" style="95" customWidth="1"/>
    <col min="12796" max="12796" width="1.81640625" style="95" customWidth="1"/>
    <col min="12797" max="12797" width="14.1796875" style="95" customWidth="1"/>
    <col min="12798" max="12798" width="3.1796875" style="95" bestFit="1" customWidth="1"/>
    <col min="12799" max="12799" width="10.81640625" style="95" customWidth="1"/>
    <col min="12800" max="12800" width="2.81640625" style="95" customWidth="1"/>
    <col min="12801" max="12801" width="14.1796875" style="95" customWidth="1"/>
    <col min="12802" max="12802" width="2.81640625" style="95" customWidth="1"/>
    <col min="12803" max="12803" width="23.26953125" style="95" bestFit="1" customWidth="1"/>
    <col min="12804" max="12804" width="9.1796875" style="95"/>
    <col min="12805" max="12805" width="10.7265625" style="95" bestFit="1" customWidth="1"/>
    <col min="12806" max="12806" width="9.1796875" style="95"/>
    <col min="12807" max="12807" width="10.81640625" style="95" bestFit="1" customWidth="1"/>
    <col min="12808" max="12808" width="9.1796875" style="95"/>
    <col min="12809" max="12809" width="10.26953125" style="95" bestFit="1" customWidth="1"/>
    <col min="12810" max="13041" width="9.1796875" style="95"/>
    <col min="13042" max="13042" width="6" style="95" customWidth="1"/>
    <col min="13043" max="13043" width="2.54296875" style="95" customWidth="1"/>
    <col min="13044" max="13044" width="37.26953125" style="95" bestFit="1" customWidth="1"/>
    <col min="13045" max="13045" width="15.7265625" style="95" customWidth="1"/>
    <col min="13046" max="13046" width="3" style="95" customWidth="1"/>
    <col min="13047" max="13047" width="10.7265625" style="95" customWidth="1"/>
    <col min="13048" max="13048" width="3.1796875" style="95" customWidth="1"/>
    <col min="13049" max="13049" width="12.81640625" style="95" customWidth="1"/>
    <col min="13050" max="13050" width="2.26953125" style="95" customWidth="1"/>
    <col min="13051" max="13051" width="10.81640625" style="95" customWidth="1"/>
    <col min="13052" max="13052" width="1.81640625" style="95" customWidth="1"/>
    <col min="13053" max="13053" width="14.1796875" style="95" customWidth="1"/>
    <col min="13054" max="13054" width="3.1796875" style="95" bestFit="1" customWidth="1"/>
    <col min="13055" max="13055" width="10.81640625" style="95" customWidth="1"/>
    <col min="13056" max="13056" width="2.81640625" style="95" customWidth="1"/>
    <col min="13057" max="13057" width="14.1796875" style="95" customWidth="1"/>
    <col min="13058" max="13058" width="2.81640625" style="95" customWidth="1"/>
    <col min="13059" max="13059" width="23.26953125" style="95" bestFit="1" customWidth="1"/>
    <col min="13060" max="13060" width="9.1796875" style="95"/>
    <col min="13061" max="13061" width="10.7265625" style="95" bestFit="1" customWidth="1"/>
    <col min="13062" max="13062" width="9.1796875" style="95"/>
    <col min="13063" max="13063" width="10.81640625" style="95" bestFit="1" customWidth="1"/>
    <col min="13064" max="13064" width="9.1796875" style="95"/>
    <col min="13065" max="13065" width="10.26953125" style="95" bestFit="1" customWidth="1"/>
    <col min="13066" max="13297" width="9.1796875" style="95"/>
    <col min="13298" max="13298" width="6" style="95" customWidth="1"/>
    <col min="13299" max="13299" width="2.54296875" style="95" customWidth="1"/>
    <col min="13300" max="13300" width="37.26953125" style="95" bestFit="1" customWidth="1"/>
    <col min="13301" max="13301" width="15.7265625" style="95" customWidth="1"/>
    <col min="13302" max="13302" width="3" style="95" customWidth="1"/>
    <col min="13303" max="13303" width="10.7265625" style="95" customWidth="1"/>
    <col min="13304" max="13304" width="3.1796875" style="95" customWidth="1"/>
    <col min="13305" max="13305" width="12.81640625" style="95" customWidth="1"/>
    <col min="13306" max="13306" width="2.26953125" style="95" customWidth="1"/>
    <col min="13307" max="13307" width="10.81640625" style="95" customWidth="1"/>
    <col min="13308" max="13308" width="1.81640625" style="95" customWidth="1"/>
    <col min="13309" max="13309" width="14.1796875" style="95" customWidth="1"/>
    <col min="13310" max="13310" width="3.1796875" style="95" bestFit="1" customWidth="1"/>
    <col min="13311" max="13311" width="10.81640625" style="95" customWidth="1"/>
    <col min="13312" max="13312" width="2.81640625" style="95" customWidth="1"/>
    <col min="13313" max="13313" width="14.1796875" style="95" customWidth="1"/>
    <col min="13314" max="13314" width="2.81640625" style="95" customWidth="1"/>
    <col min="13315" max="13315" width="23.26953125" style="95" bestFit="1" customWidth="1"/>
    <col min="13316" max="13316" width="9.1796875" style="95"/>
    <col min="13317" max="13317" width="10.7265625" style="95" bestFit="1" customWidth="1"/>
    <col min="13318" max="13318" width="9.1796875" style="95"/>
    <col min="13319" max="13319" width="10.81640625" style="95" bestFit="1" customWidth="1"/>
    <col min="13320" max="13320" width="9.1796875" style="95"/>
    <col min="13321" max="13321" width="10.26953125" style="95" bestFit="1" customWidth="1"/>
    <col min="13322" max="13553" width="9.1796875" style="95"/>
    <col min="13554" max="13554" width="6" style="95" customWidth="1"/>
    <col min="13555" max="13555" width="2.54296875" style="95" customWidth="1"/>
    <col min="13556" max="13556" width="37.26953125" style="95" bestFit="1" customWidth="1"/>
    <col min="13557" max="13557" width="15.7265625" style="95" customWidth="1"/>
    <col min="13558" max="13558" width="3" style="95" customWidth="1"/>
    <col min="13559" max="13559" width="10.7265625" style="95" customWidth="1"/>
    <col min="13560" max="13560" width="3.1796875" style="95" customWidth="1"/>
    <col min="13561" max="13561" width="12.81640625" style="95" customWidth="1"/>
    <col min="13562" max="13562" width="2.26953125" style="95" customWidth="1"/>
    <col min="13563" max="13563" width="10.81640625" style="95" customWidth="1"/>
    <col min="13564" max="13564" width="1.81640625" style="95" customWidth="1"/>
    <col min="13565" max="13565" width="14.1796875" style="95" customWidth="1"/>
    <col min="13566" max="13566" width="3.1796875" style="95" bestFit="1" customWidth="1"/>
    <col min="13567" max="13567" width="10.81640625" style="95" customWidth="1"/>
    <col min="13568" max="13568" width="2.81640625" style="95" customWidth="1"/>
    <col min="13569" max="13569" width="14.1796875" style="95" customWidth="1"/>
    <col min="13570" max="13570" width="2.81640625" style="95" customWidth="1"/>
    <col min="13571" max="13571" width="23.26953125" style="95" bestFit="1" customWidth="1"/>
    <col min="13572" max="13572" width="9.1796875" style="95"/>
    <col min="13573" max="13573" width="10.7265625" style="95" bestFit="1" customWidth="1"/>
    <col min="13574" max="13574" width="9.1796875" style="95"/>
    <col min="13575" max="13575" width="10.81640625" style="95" bestFit="1" customWidth="1"/>
    <col min="13576" max="13576" width="9.1796875" style="95"/>
    <col min="13577" max="13577" width="10.26953125" style="95" bestFit="1" customWidth="1"/>
    <col min="13578" max="13809" width="9.1796875" style="95"/>
    <col min="13810" max="13810" width="6" style="95" customWidth="1"/>
    <col min="13811" max="13811" width="2.54296875" style="95" customWidth="1"/>
    <col min="13812" max="13812" width="37.26953125" style="95" bestFit="1" customWidth="1"/>
    <col min="13813" max="13813" width="15.7265625" style="95" customWidth="1"/>
    <col min="13814" max="13814" width="3" style="95" customWidth="1"/>
    <col min="13815" max="13815" width="10.7265625" style="95" customWidth="1"/>
    <col min="13816" max="13816" width="3.1796875" style="95" customWidth="1"/>
    <col min="13817" max="13817" width="12.81640625" style="95" customWidth="1"/>
    <col min="13818" max="13818" width="2.26953125" style="95" customWidth="1"/>
    <col min="13819" max="13819" width="10.81640625" style="95" customWidth="1"/>
    <col min="13820" max="13820" width="1.81640625" style="95" customWidth="1"/>
    <col min="13821" max="13821" width="14.1796875" style="95" customWidth="1"/>
    <col min="13822" max="13822" width="3.1796875" style="95" bestFit="1" customWidth="1"/>
    <col min="13823" max="13823" width="10.81640625" style="95" customWidth="1"/>
    <col min="13824" max="13824" width="2.81640625" style="95" customWidth="1"/>
    <col min="13825" max="13825" width="14.1796875" style="95" customWidth="1"/>
    <col min="13826" max="13826" width="2.81640625" style="95" customWidth="1"/>
    <col min="13827" max="13827" width="23.26953125" style="95" bestFit="1" customWidth="1"/>
    <col min="13828" max="13828" width="9.1796875" style="95"/>
    <col min="13829" max="13829" width="10.7265625" style="95" bestFit="1" customWidth="1"/>
    <col min="13830" max="13830" width="9.1796875" style="95"/>
    <col min="13831" max="13831" width="10.81640625" style="95" bestFit="1" customWidth="1"/>
    <col min="13832" max="13832" width="9.1796875" style="95"/>
    <col min="13833" max="13833" width="10.26953125" style="95" bestFit="1" customWidth="1"/>
    <col min="13834" max="14065" width="9.1796875" style="95"/>
    <col min="14066" max="14066" width="6" style="95" customWidth="1"/>
    <col min="14067" max="14067" width="2.54296875" style="95" customWidth="1"/>
    <col min="14068" max="14068" width="37.26953125" style="95" bestFit="1" customWidth="1"/>
    <col min="14069" max="14069" width="15.7265625" style="95" customWidth="1"/>
    <col min="14070" max="14070" width="3" style="95" customWidth="1"/>
    <col min="14071" max="14071" width="10.7265625" style="95" customWidth="1"/>
    <col min="14072" max="14072" width="3.1796875" style="95" customWidth="1"/>
    <col min="14073" max="14073" width="12.81640625" style="95" customWidth="1"/>
    <col min="14074" max="14074" width="2.26953125" style="95" customWidth="1"/>
    <col min="14075" max="14075" width="10.81640625" style="95" customWidth="1"/>
    <col min="14076" max="14076" width="1.81640625" style="95" customWidth="1"/>
    <col min="14077" max="14077" width="14.1796875" style="95" customWidth="1"/>
    <col min="14078" max="14078" width="3.1796875" style="95" bestFit="1" customWidth="1"/>
    <col min="14079" max="14079" width="10.81640625" style="95" customWidth="1"/>
    <col min="14080" max="14080" width="2.81640625" style="95" customWidth="1"/>
    <col min="14081" max="14081" width="14.1796875" style="95" customWidth="1"/>
    <col min="14082" max="14082" width="2.81640625" style="95" customWidth="1"/>
    <col min="14083" max="14083" width="23.26953125" style="95" bestFit="1" customWidth="1"/>
    <col min="14084" max="14084" width="9.1796875" style="95"/>
    <col min="14085" max="14085" width="10.7265625" style="95" bestFit="1" customWidth="1"/>
    <col min="14086" max="14086" width="9.1796875" style="95"/>
    <col min="14087" max="14087" width="10.81640625" style="95" bestFit="1" customWidth="1"/>
    <col min="14088" max="14088" width="9.1796875" style="95"/>
    <col min="14089" max="14089" width="10.26953125" style="95" bestFit="1" customWidth="1"/>
    <col min="14090" max="14321" width="9.1796875" style="95"/>
    <col min="14322" max="14322" width="6" style="95" customWidth="1"/>
    <col min="14323" max="14323" width="2.54296875" style="95" customWidth="1"/>
    <col min="14324" max="14324" width="37.26953125" style="95" bestFit="1" customWidth="1"/>
    <col min="14325" max="14325" width="15.7265625" style="95" customWidth="1"/>
    <col min="14326" max="14326" width="3" style="95" customWidth="1"/>
    <col min="14327" max="14327" width="10.7265625" style="95" customWidth="1"/>
    <col min="14328" max="14328" width="3.1796875" style="95" customWidth="1"/>
    <col min="14329" max="14329" width="12.81640625" style="95" customWidth="1"/>
    <col min="14330" max="14330" width="2.26953125" style="95" customWidth="1"/>
    <col min="14331" max="14331" width="10.81640625" style="95" customWidth="1"/>
    <col min="14332" max="14332" width="1.81640625" style="95" customWidth="1"/>
    <col min="14333" max="14333" width="14.1796875" style="95" customWidth="1"/>
    <col min="14334" max="14334" width="3.1796875" style="95" bestFit="1" customWidth="1"/>
    <col min="14335" max="14335" width="10.81640625" style="95" customWidth="1"/>
    <col min="14336" max="14336" width="2.81640625" style="95" customWidth="1"/>
    <col min="14337" max="14337" width="14.1796875" style="95" customWidth="1"/>
    <col min="14338" max="14338" width="2.81640625" style="95" customWidth="1"/>
    <col min="14339" max="14339" width="23.26953125" style="95" bestFit="1" customWidth="1"/>
    <col min="14340" max="14340" width="9.1796875" style="95"/>
    <col min="14341" max="14341" width="10.7265625" style="95" bestFit="1" customWidth="1"/>
    <col min="14342" max="14342" width="9.1796875" style="95"/>
    <col min="14343" max="14343" width="10.81640625" style="95" bestFit="1" customWidth="1"/>
    <col min="14344" max="14344" width="9.1796875" style="95"/>
    <col min="14345" max="14345" width="10.26953125" style="95" bestFit="1" customWidth="1"/>
    <col min="14346" max="14577" width="9.1796875" style="95"/>
    <col min="14578" max="14578" width="6" style="95" customWidth="1"/>
    <col min="14579" max="14579" width="2.54296875" style="95" customWidth="1"/>
    <col min="14580" max="14580" width="37.26953125" style="95" bestFit="1" customWidth="1"/>
    <col min="14581" max="14581" width="15.7265625" style="95" customWidth="1"/>
    <col min="14582" max="14582" width="3" style="95" customWidth="1"/>
    <col min="14583" max="14583" width="10.7265625" style="95" customWidth="1"/>
    <col min="14584" max="14584" width="3.1796875" style="95" customWidth="1"/>
    <col min="14585" max="14585" width="12.81640625" style="95" customWidth="1"/>
    <col min="14586" max="14586" width="2.26953125" style="95" customWidth="1"/>
    <col min="14587" max="14587" width="10.81640625" style="95" customWidth="1"/>
    <col min="14588" max="14588" width="1.81640625" style="95" customWidth="1"/>
    <col min="14589" max="14589" width="14.1796875" style="95" customWidth="1"/>
    <col min="14590" max="14590" width="3.1796875" style="95" bestFit="1" customWidth="1"/>
    <col min="14591" max="14591" width="10.81640625" style="95" customWidth="1"/>
    <col min="14592" max="14592" width="2.81640625" style="95" customWidth="1"/>
    <col min="14593" max="14593" width="14.1796875" style="95" customWidth="1"/>
    <col min="14594" max="14594" width="2.81640625" style="95" customWidth="1"/>
    <col min="14595" max="14595" width="23.26953125" style="95" bestFit="1" customWidth="1"/>
    <col min="14596" max="14596" width="9.1796875" style="95"/>
    <col min="14597" max="14597" width="10.7265625" style="95" bestFit="1" customWidth="1"/>
    <col min="14598" max="14598" width="9.1796875" style="95"/>
    <col min="14599" max="14599" width="10.81640625" style="95" bestFit="1" customWidth="1"/>
    <col min="14600" max="14600" width="9.1796875" style="95"/>
    <col min="14601" max="14601" width="10.26953125" style="95" bestFit="1" customWidth="1"/>
    <col min="14602" max="14833" width="9.1796875" style="95"/>
    <col min="14834" max="14834" width="6" style="95" customWidth="1"/>
    <col min="14835" max="14835" width="2.54296875" style="95" customWidth="1"/>
    <col min="14836" max="14836" width="37.26953125" style="95" bestFit="1" customWidth="1"/>
    <col min="14837" max="14837" width="15.7265625" style="95" customWidth="1"/>
    <col min="14838" max="14838" width="3" style="95" customWidth="1"/>
    <col min="14839" max="14839" width="10.7265625" style="95" customWidth="1"/>
    <col min="14840" max="14840" width="3.1796875" style="95" customWidth="1"/>
    <col min="14841" max="14841" width="12.81640625" style="95" customWidth="1"/>
    <col min="14842" max="14842" width="2.26953125" style="95" customWidth="1"/>
    <col min="14843" max="14843" width="10.81640625" style="95" customWidth="1"/>
    <col min="14844" max="14844" width="1.81640625" style="95" customWidth="1"/>
    <col min="14845" max="14845" width="14.1796875" style="95" customWidth="1"/>
    <col min="14846" max="14846" width="3.1796875" style="95" bestFit="1" customWidth="1"/>
    <col min="14847" max="14847" width="10.81640625" style="95" customWidth="1"/>
    <col min="14848" max="14848" width="2.81640625" style="95" customWidth="1"/>
    <col min="14849" max="14849" width="14.1796875" style="95" customWidth="1"/>
    <col min="14850" max="14850" width="2.81640625" style="95" customWidth="1"/>
    <col min="14851" max="14851" width="23.26953125" style="95" bestFit="1" customWidth="1"/>
    <col min="14852" max="14852" width="9.1796875" style="95"/>
    <col min="14853" max="14853" width="10.7265625" style="95" bestFit="1" customWidth="1"/>
    <col min="14854" max="14854" width="9.1796875" style="95"/>
    <col min="14855" max="14855" width="10.81640625" style="95" bestFit="1" customWidth="1"/>
    <col min="14856" max="14856" width="9.1796875" style="95"/>
    <col min="14857" max="14857" width="10.26953125" style="95" bestFit="1" customWidth="1"/>
    <col min="14858" max="15089" width="9.1796875" style="95"/>
    <col min="15090" max="15090" width="6" style="95" customWidth="1"/>
    <col min="15091" max="15091" width="2.54296875" style="95" customWidth="1"/>
    <col min="15092" max="15092" width="37.26953125" style="95" bestFit="1" customWidth="1"/>
    <col min="15093" max="15093" width="15.7265625" style="95" customWidth="1"/>
    <col min="15094" max="15094" width="3" style="95" customWidth="1"/>
    <col min="15095" max="15095" width="10.7265625" style="95" customWidth="1"/>
    <col min="15096" max="15096" width="3.1796875" style="95" customWidth="1"/>
    <col min="15097" max="15097" width="12.81640625" style="95" customWidth="1"/>
    <col min="15098" max="15098" width="2.26953125" style="95" customWidth="1"/>
    <col min="15099" max="15099" width="10.81640625" style="95" customWidth="1"/>
    <col min="15100" max="15100" width="1.81640625" style="95" customWidth="1"/>
    <col min="15101" max="15101" width="14.1796875" style="95" customWidth="1"/>
    <col min="15102" max="15102" width="3.1796875" style="95" bestFit="1" customWidth="1"/>
    <col min="15103" max="15103" width="10.81640625" style="95" customWidth="1"/>
    <col min="15104" max="15104" width="2.81640625" style="95" customWidth="1"/>
    <col min="15105" max="15105" width="14.1796875" style="95" customWidth="1"/>
    <col min="15106" max="15106" width="2.81640625" style="95" customWidth="1"/>
    <col min="15107" max="15107" width="23.26953125" style="95" bestFit="1" customWidth="1"/>
    <col min="15108" max="15108" width="9.1796875" style="95"/>
    <col min="15109" max="15109" width="10.7265625" style="95" bestFit="1" customWidth="1"/>
    <col min="15110" max="15110" width="9.1796875" style="95"/>
    <col min="15111" max="15111" width="10.81640625" style="95" bestFit="1" customWidth="1"/>
    <col min="15112" max="15112" width="9.1796875" style="95"/>
    <col min="15113" max="15113" width="10.26953125" style="95" bestFit="1" customWidth="1"/>
    <col min="15114" max="15345" width="9.1796875" style="95"/>
    <col min="15346" max="15346" width="6" style="95" customWidth="1"/>
    <col min="15347" max="15347" width="2.54296875" style="95" customWidth="1"/>
    <col min="15348" max="15348" width="37.26953125" style="95" bestFit="1" customWidth="1"/>
    <col min="15349" max="15349" width="15.7265625" style="95" customWidth="1"/>
    <col min="15350" max="15350" width="3" style="95" customWidth="1"/>
    <col min="15351" max="15351" width="10.7265625" style="95" customWidth="1"/>
    <col min="15352" max="15352" width="3.1796875" style="95" customWidth="1"/>
    <col min="15353" max="15353" width="12.81640625" style="95" customWidth="1"/>
    <col min="15354" max="15354" width="2.26953125" style="95" customWidth="1"/>
    <col min="15355" max="15355" width="10.81640625" style="95" customWidth="1"/>
    <col min="15356" max="15356" width="1.81640625" style="95" customWidth="1"/>
    <col min="15357" max="15357" width="14.1796875" style="95" customWidth="1"/>
    <col min="15358" max="15358" width="3.1796875" style="95" bestFit="1" customWidth="1"/>
    <col min="15359" max="15359" width="10.81640625" style="95" customWidth="1"/>
    <col min="15360" max="15360" width="2.81640625" style="95" customWidth="1"/>
    <col min="15361" max="15361" width="14.1796875" style="95" customWidth="1"/>
    <col min="15362" max="15362" width="2.81640625" style="95" customWidth="1"/>
    <col min="15363" max="15363" width="23.26953125" style="95" bestFit="1" customWidth="1"/>
    <col min="15364" max="15364" width="9.1796875" style="95"/>
    <col min="15365" max="15365" width="10.7265625" style="95" bestFit="1" customWidth="1"/>
    <col min="15366" max="15366" width="9.1796875" style="95"/>
    <col min="15367" max="15367" width="10.81640625" style="95" bestFit="1" customWidth="1"/>
    <col min="15368" max="15368" width="9.1796875" style="95"/>
    <col min="15369" max="15369" width="10.26953125" style="95" bestFit="1" customWidth="1"/>
    <col min="15370" max="15601" width="9.1796875" style="95"/>
    <col min="15602" max="15602" width="6" style="95" customWidth="1"/>
    <col min="15603" max="15603" width="2.54296875" style="95" customWidth="1"/>
    <col min="15604" max="15604" width="37.26953125" style="95" bestFit="1" customWidth="1"/>
    <col min="15605" max="15605" width="15.7265625" style="95" customWidth="1"/>
    <col min="15606" max="15606" width="3" style="95" customWidth="1"/>
    <col min="15607" max="15607" width="10.7265625" style="95" customWidth="1"/>
    <col min="15608" max="15608" width="3.1796875" style="95" customWidth="1"/>
    <col min="15609" max="15609" width="12.81640625" style="95" customWidth="1"/>
    <col min="15610" max="15610" width="2.26953125" style="95" customWidth="1"/>
    <col min="15611" max="15611" width="10.81640625" style="95" customWidth="1"/>
    <col min="15612" max="15612" width="1.81640625" style="95" customWidth="1"/>
    <col min="15613" max="15613" width="14.1796875" style="95" customWidth="1"/>
    <col min="15614" max="15614" width="3.1796875" style="95" bestFit="1" customWidth="1"/>
    <col min="15615" max="15615" width="10.81640625" style="95" customWidth="1"/>
    <col min="15616" max="15616" width="2.81640625" style="95" customWidth="1"/>
    <col min="15617" max="15617" width="14.1796875" style="95" customWidth="1"/>
    <col min="15618" max="15618" width="2.81640625" style="95" customWidth="1"/>
    <col min="15619" max="15619" width="23.26953125" style="95" bestFit="1" customWidth="1"/>
    <col min="15620" max="15620" width="9.1796875" style="95"/>
    <col min="15621" max="15621" width="10.7265625" style="95" bestFit="1" customWidth="1"/>
    <col min="15622" max="15622" width="9.1796875" style="95"/>
    <col min="15623" max="15623" width="10.81640625" style="95" bestFit="1" customWidth="1"/>
    <col min="15624" max="15624" width="9.1796875" style="95"/>
    <col min="15625" max="15625" width="10.26953125" style="95" bestFit="1" customWidth="1"/>
    <col min="15626" max="15857" width="9.1796875" style="95"/>
    <col min="15858" max="15858" width="6" style="95" customWidth="1"/>
    <col min="15859" max="15859" width="2.54296875" style="95" customWidth="1"/>
    <col min="15860" max="15860" width="37.26953125" style="95" bestFit="1" customWidth="1"/>
    <col min="15861" max="15861" width="15.7265625" style="95" customWidth="1"/>
    <col min="15862" max="15862" width="3" style="95" customWidth="1"/>
    <col min="15863" max="15863" width="10.7265625" style="95" customWidth="1"/>
    <col min="15864" max="15864" width="3.1796875" style="95" customWidth="1"/>
    <col min="15865" max="15865" width="12.81640625" style="95" customWidth="1"/>
    <col min="15866" max="15866" width="2.26953125" style="95" customWidth="1"/>
    <col min="15867" max="15867" width="10.81640625" style="95" customWidth="1"/>
    <col min="15868" max="15868" width="1.81640625" style="95" customWidth="1"/>
    <col min="15869" max="15869" width="14.1796875" style="95" customWidth="1"/>
    <col min="15870" max="15870" width="3.1796875" style="95" bestFit="1" customWidth="1"/>
    <col min="15871" max="15871" width="10.81640625" style="95" customWidth="1"/>
    <col min="15872" max="15872" width="2.81640625" style="95" customWidth="1"/>
    <col min="15873" max="15873" width="14.1796875" style="95" customWidth="1"/>
    <col min="15874" max="15874" width="2.81640625" style="95" customWidth="1"/>
    <col min="15875" max="15875" width="23.26953125" style="95" bestFit="1" customWidth="1"/>
    <col min="15876" max="15876" width="9.1796875" style="95"/>
    <col min="15877" max="15877" width="10.7265625" style="95" bestFit="1" customWidth="1"/>
    <col min="15878" max="15878" width="9.1796875" style="95"/>
    <col min="15879" max="15879" width="10.81640625" style="95" bestFit="1" customWidth="1"/>
    <col min="15880" max="15880" width="9.1796875" style="95"/>
    <col min="15881" max="15881" width="10.26953125" style="95" bestFit="1" customWidth="1"/>
    <col min="15882" max="16113" width="9.1796875" style="95"/>
    <col min="16114" max="16114" width="6" style="95" customWidth="1"/>
    <col min="16115" max="16115" width="2.54296875" style="95" customWidth="1"/>
    <col min="16116" max="16116" width="37.26953125" style="95" bestFit="1" customWidth="1"/>
    <col min="16117" max="16117" width="15.7265625" style="95" customWidth="1"/>
    <col min="16118" max="16118" width="3" style="95" customWidth="1"/>
    <col min="16119" max="16119" width="10.7265625" style="95" customWidth="1"/>
    <col min="16120" max="16120" width="3.1796875" style="95" customWidth="1"/>
    <col min="16121" max="16121" width="12.81640625" style="95" customWidth="1"/>
    <col min="16122" max="16122" width="2.26953125" style="95" customWidth="1"/>
    <col min="16123" max="16123" width="10.81640625" style="95" customWidth="1"/>
    <col min="16124" max="16124" width="1.81640625" style="95" customWidth="1"/>
    <col min="16125" max="16125" width="14.1796875" style="95" customWidth="1"/>
    <col min="16126" max="16126" width="3.1796875" style="95" bestFit="1" customWidth="1"/>
    <col min="16127" max="16127" width="10.81640625" style="95" customWidth="1"/>
    <col min="16128" max="16128" width="2.81640625" style="95" customWidth="1"/>
    <col min="16129" max="16129" width="14.1796875" style="95" customWidth="1"/>
    <col min="16130" max="16130" width="2.81640625" style="95" customWidth="1"/>
    <col min="16131" max="16131" width="23.26953125" style="95" bestFit="1" customWidth="1"/>
    <col min="16132" max="16132" width="9.1796875" style="95"/>
    <col min="16133" max="16133" width="10.7265625" style="95" bestFit="1" customWidth="1"/>
    <col min="16134" max="16134" width="9.1796875" style="95"/>
    <col min="16135" max="16135" width="10.81640625" style="95" bestFit="1" customWidth="1"/>
    <col min="16136" max="16136" width="9.1796875" style="95"/>
    <col min="16137" max="16137" width="10.26953125" style="95" bestFit="1" customWidth="1"/>
    <col min="16138" max="16382" width="9.1796875" style="95"/>
    <col min="16383" max="16384" width="8.81640625" style="95" customWidth="1"/>
  </cols>
  <sheetData>
    <row r="1" spans="1:13" x14ac:dyDescent="0.3">
      <c r="A1" s="750" t="str">
        <f>'ATT VP-1, WS 2'!A1:R1</f>
        <v>Versant Power</v>
      </c>
      <c r="B1" s="750"/>
      <c r="C1" s="750"/>
      <c r="D1" s="750"/>
      <c r="E1" s="750"/>
      <c r="F1" s="750"/>
      <c r="G1" s="750"/>
      <c r="H1" s="750"/>
      <c r="I1" s="750"/>
      <c r="J1" s="750"/>
      <c r="K1" s="750"/>
      <c r="L1" s="750"/>
    </row>
    <row r="2" spans="1:13" x14ac:dyDescent="0.3">
      <c r="A2" s="750" t="str">
        <f>'ATT VP-1, WS 2'!A2:R2</f>
        <v>Annual Transmission Revenue Requirements (ATRR)</v>
      </c>
      <c r="B2" s="750"/>
      <c r="C2" s="750"/>
      <c r="D2" s="750"/>
      <c r="E2" s="750"/>
      <c r="F2" s="750"/>
      <c r="G2" s="750"/>
      <c r="H2" s="750"/>
      <c r="I2" s="750"/>
      <c r="J2" s="750"/>
      <c r="K2" s="750"/>
      <c r="L2" s="750"/>
    </row>
    <row r="3" spans="1:13" x14ac:dyDescent="0.3">
      <c r="A3" s="750" t="str">
        <f>'ATT VP-1, WS 2'!A3:R3</f>
        <v>Per Appendix A to Attachment F of the ISO New England Inc. Open Access Transmission Tariff</v>
      </c>
      <c r="B3" s="750"/>
      <c r="C3" s="750"/>
      <c r="D3" s="750"/>
      <c r="E3" s="750"/>
      <c r="F3" s="750"/>
      <c r="G3" s="750"/>
      <c r="H3" s="750"/>
      <c r="I3" s="750"/>
      <c r="J3" s="750"/>
      <c r="K3" s="750"/>
      <c r="L3" s="750"/>
    </row>
    <row r="4" spans="1:13" x14ac:dyDescent="0.3">
      <c r="A4" s="750" t="s">
        <v>532</v>
      </c>
      <c r="B4" s="750"/>
      <c r="C4" s="750"/>
      <c r="D4" s="750"/>
      <c r="E4" s="750"/>
      <c r="F4" s="750"/>
      <c r="G4" s="750"/>
      <c r="H4" s="750"/>
      <c r="I4" s="750"/>
      <c r="J4" s="750"/>
      <c r="K4" s="750"/>
      <c r="L4" s="750"/>
    </row>
    <row r="5" spans="1:13" x14ac:dyDescent="0.3">
      <c r="A5" s="750" t="s">
        <v>982</v>
      </c>
      <c r="B5" s="750"/>
      <c r="C5" s="750"/>
      <c r="D5" s="750"/>
      <c r="E5" s="750"/>
      <c r="F5" s="750"/>
      <c r="G5" s="750"/>
      <c r="H5" s="750"/>
      <c r="I5" s="750"/>
      <c r="J5" s="750"/>
      <c r="K5" s="750"/>
      <c r="L5" s="750"/>
    </row>
    <row r="6" spans="1:13" x14ac:dyDescent="0.3">
      <c r="A6" s="750" t="s">
        <v>8</v>
      </c>
      <c r="B6" s="750"/>
      <c r="C6" s="750"/>
      <c r="D6" s="750"/>
      <c r="E6" s="750"/>
      <c r="F6" s="750"/>
      <c r="G6" s="750"/>
      <c r="H6" s="750"/>
      <c r="I6" s="750"/>
      <c r="J6" s="750"/>
      <c r="K6" s="750"/>
      <c r="L6" s="750"/>
    </row>
    <row r="7" spans="1:13" x14ac:dyDescent="0.3">
      <c r="A7" s="750" t="str">
        <f>'ATT VP-1, WS 2'!A7:R7</f>
        <v>For Costs in 2023</v>
      </c>
      <c r="B7" s="750"/>
      <c r="C7" s="750"/>
      <c r="D7" s="750"/>
      <c r="E7" s="750"/>
      <c r="F7" s="750"/>
      <c r="G7" s="750"/>
      <c r="H7" s="750"/>
      <c r="I7" s="750"/>
      <c r="J7" s="750"/>
      <c r="K7" s="750"/>
      <c r="L7" s="750"/>
    </row>
    <row r="8" spans="1:13" x14ac:dyDescent="0.3">
      <c r="A8" s="23"/>
      <c r="B8" s="23"/>
      <c r="C8" s="23"/>
      <c r="D8" s="23"/>
      <c r="E8" s="23"/>
      <c r="F8" s="23"/>
      <c r="G8" s="23"/>
      <c r="H8" s="23"/>
      <c r="I8" s="23"/>
      <c r="J8" s="23"/>
      <c r="K8" s="23"/>
      <c r="L8" s="23"/>
    </row>
    <row r="9" spans="1:13" x14ac:dyDescent="0.3">
      <c r="B9" s="59" t="s">
        <v>115</v>
      </c>
      <c r="F9" s="8" t="s">
        <v>12</v>
      </c>
      <c r="G9" s="8"/>
      <c r="H9" s="8" t="s">
        <v>16</v>
      </c>
      <c r="I9" s="25"/>
      <c r="J9" s="8" t="s">
        <v>251</v>
      </c>
      <c r="K9" s="8"/>
      <c r="L9" s="8" t="s">
        <v>17</v>
      </c>
    </row>
    <row r="10" spans="1:13" x14ac:dyDescent="0.3">
      <c r="A10" s="237"/>
      <c r="D10" s="194" t="s">
        <v>108</v>
      </c>
      <c r="F10" s="55"/>
      <c r="G10" s="54"/>
      <c r="H10" s="20"/>
      <c r="I10" s="20"/>
      <c r="J10" s="55"/>
      <c r="K10" s="54"/>
    </row>
    <row r="11" spans="1:13" x14ac:dyDescent="0.3">
      <c r="A11" s="194" t="s">
        <v>45</v>
      </c>
      <c r="B11" s="239"/>
      <c r="C11" s="239"/>
      <c r="D11" s="194" t="s">
        <v>109</v>
      </c>
      <c r="E11" s="194"/>
      <c r="F11" s="55"/>
      <c r="G11" s="55"/>
      <c r="H11" s="194"/>
      <c r="I11" s="194"/>
      <c r="J11" s="75"/>
      <c r="K11" s="55"/>
      <c r="L11" s="194"/>
    </row>
    <row r="12" spans="1:13" x14ac:dyDescent="0.3">
      <c r="A12" s="139" t="s">
        <v>46</v>
      </c>
      <c r="B12" s="139" t="s">
        <v>25</v>
      </c>
      <c r="C12" s="239"/>
      <c r="D12" s="139" t="s">
        <v>46</v>
      </c>
      <c r="E12" s="194"/>
      <c r="F12" s="86" t="s">
        <v>2</v>
      </c>
      <c r="G12" s="25"/>
      <c r="H12" s="139" t="s">
        <v>19</v>
      </c>
      <c r="I12" s="194"/>
      <c r="J12" s="139" t="s">
        <v>484</v>
      </c>
      <c r="K12" s="25"/>
      <c r="L12" s="139" t="s">
        <v>1</v>
      </c>
    </row>
    <row r="13" spans="1:13" x14ac:dyDescent="0.3">
      <c r="A13" s="100" t="s">
        <v>43</v>
      </c>
      <c r="B13" s="106"/>
      <c r="C13" s="106"/>
      <c r="D13" s="100"/>
      <c r="F13" s="203"/>
      <c r="G13" s="203"/>
      <c r="H13" s="52"/>
      <c r="I13" s="52"/>
      <c r="J13" s="203"/>
      <c r="K13" s="203"/>
      <c r="L13" s="2"/>
    </row>
    <row r="14" spans="1:13" x14ac:dyDescent="0.3">
      <c r="A14" s="100"/>
      <c r="B14" s="37" t="s">
        <v>619</v>
      </c>
      <c r="C14" s="240"/>
      <c r="D14" s="145"/>
      <c r="F14" s="203"/>
      <c r="G14" s="203"/>
      <c r="H14" s="52"/>
      <c r="I14" s="52"/>
      <c r="J14" s="203"/>
      <c r="K14" s="203"/>
      <c r="L14" s="2"/>
    </row>
    <row r="15" spans="1:13" x14ac:dyDescent="0.3">
      <c r="A15" s="100">
        <v>1</v>
      </c>
      <c r="B15" s="197" t="s">
        <v>533</v>
      </c>
      <c r="D15" s="8" t="s">
        <v>112</v>
      </c>
      <c r="E15" s="100" t="s">
        <v>57</v>
      </c>
      <c r="F15" s="46">
        <f>6460807-'Attachment Supp - 4'!F21+10025</f>
        <v>6460445.3373499997</v>
      </c>
      <c r="G15" s="203"/>
      <c r="H15" s="317"/>
      <c r="I15" s="100"/>
      <c r="J15" s="13"/>
      <c r="K15" s="203"/>
      <c r="L15" s="46" t="s">
        <v>1428</v>
      </c>
      <c r="M15" s="11"/>
    </row>
    <row r="16" spans="1:13" x14ac:dyDescent="0.3">
      <c r="A16" s="100">
        <f>A15+1</f>
        <v>2</v>
      </c>
      <c r="B16" s="197" t="s">
        <v>609</v>
      </c>
      <c r="D16" s="8" t="s">
        <v>112</v>
      </c>
      <c r="E16" s="100" t="s">
        <v>57</v>
      </c>
      <c r="F16" s="48">
        <v>2030838.1499999997</v>
      </c>
      <c r="G16" s="203"/>
      <c r="H16" s="317"/>
      <c r="I16" s="100"/>
      <c r="J16" s="36"/>
      <c r="K16" s="203"/>
      <c r="L16" s="46" t="s">
        <v>1293</v>
      </c>
      <c r="M16" s="11"/>
    </row>
    <row r="17" spans="1:13" x14ac:dyDescent="0.3">
      <c r="A17" s="100">
        <f>A16+1</f>
        <v>3</v>
      </c>
      <c r="B17" s="197" t="s">
        <v>572</v>
      </c>
      <c r="D17" s="100"/>
      <c r="F17" s="318">
        <f>F15-F16</f>
        <v>4429607.1873500003</v>
      </c>
      <c r="G17" s="203"/>
      <c r="H17" s="319">
        <f>'WS 5 Allocation Factors'!$D$19</f>
        <v>0.10661366484685977</v>
      </c>
      <c r="I17" s="100"/>
      <c r="J17" s="13">
        <f>F17*$H17</f>
        <v>472256.65607537411</v>
      </c>
      <c r="K17" s="203"/>
      <c r="L17" s="95" t="s">
        <v>570</v>
      </c>
      <c r="M17" s="320"/>
    </row>
    <row r="18" spans="1:13" x14ac:dyDescent="0.3">
      <c r="A18" s="100">
        <f>A17+1</f>
        <v>4</v>
      </c>
      <c r="B18" s="197" t="s">
        <v>534</v>
      </c>
      <c r="D18" s="8"/>
      <c r="F18" s="13">
        <f>F16</f>
        <v>2030838.1499999997</v>
      </c>
      <c r="G18" s="203"/>
      <c r="H18" s="319">
        <f>'ATT VP-1, WS 4'!$D$16</f>
        <v>0.38822161606989619</v>
      </c>
      <c r="I18" s="100"/>
      <c r="J18" s="13">
        <f>F18*$H18</f>
        <v>788415.26856939809</v>
      </c>
      <c r="K18" s="203"/>
      <c r="L18" s="95" t="s">
        <v>990</v>
      </c>
    </row>
    <row r="19" spans="1:13" ht="13.5" thickBot="1" x14ac:dyDescent="0.35">
      <c r="A19" s="100">
        <f>A18+1</f>
        <v>5</v>
      </c>
      <c r="B19" s="197" t="s">
        <v>535</v>
      </c>
      <c r="D19" s="100"/>
      <c r="F19" s="13"/>
      <c r="G19" s="203"/>
      <c r="H19" s="319"/>
      <c r="I19" s="100"/>
      <c r="J19" s="34">
        <f>SUM(J17:J18)</f>
        <v>1260671.9246447722</v>
      </c>
      <c r="K19" s="203"/>
    </row>
    <row r="20" spans="1:13" ht="13.5" thickTop="1" x14ac:dyDescent="0.3">
      <c r="A20" s="100"/>
      <c r="B20" s="197"/>
      <c r="D20" s="100"/>
      <c r="F20" s="13"/>
      <c r="G20" s="203"/>
      <c r="H20" s="319"/>
      <c r="I20" s="100"/>
      <c r="J20" s="13"/>
      <c r="K20" s="203"/>
    </row>
    <row r="21" spans="1:13" x14ac:dyDescent="0.3">
      <c r="A21" s="100"/>
      <c r="B21" s="37" t="s">
        <v>620</v>
      </c>
      <c r="D21" s="145"/>
      <c r="E21" s="145"/>
      <c r="F21" s="203"/>
      <c r="G21" s="203"/>
      <c r="H21" s="52"/>
      <c r="I21" s="52"/>
      <c r="J21" s="203"/>
      <c r="K21" s="203"/>
      <c r="L21" s="2"/>
    </row>
    <row r="22" spans="1:13" x14ac:dyDescent="0.3">
      <c r="A22" s="100">
        <f>A19+1</f>
        <v>6</v>
      </c>
      <c r="B22" s="197" t="s">
        <v>536</v>
      </c>
      <c r="D22" s="8" t="s">
        <v>110</v>
      </c>
      <c r="E22" s="100" t="s">
        <v>57</v>
      </c>
      <c r="F22" s="46">
        <v>7168802.5</v>
      </c>
      <c r="G22" s="203"/>
      <c r="H22" s="319"/>
      <c r="I22" s="100"/>
      <c r="J22" s="13"/>
      <c r="K22" s="203"/>
      <c r="L22" s="46" t="s">
        <v>1427</v>
      </c>
      <c r="M22" s="11"/>
    </row>
    <row r="23" spans="1:13" x14ac:dyDescent="0.3">
      <c r="A23" s="100">
        <f>A22+1</f>
        <v>7</v>
      </c>
      <c r="B23" s="197" t="s">
        <v>610</v>
      </c>
      <c r="C23" s="197"/>
      <c r="D23" s="8" t="s">
        <v>110</v>
      </c>
      <c r="E23" s="100" t="s">
        <v>57</v>
      </c>
      <c r="F23" s="48">
        <v>0</v>
      </c>
      <c r="G23" s="203"/>
      <c r="H23" s="319"/>
      <c r="I23" s="100"/>
      <c r="J23" s="36"/>
      <c r="K23" s="203"/>
      <c r="L23" s="46" t="s">
        <v>1175</v>
      </c>
      <c r="M23" s="11"/>
    </row>
    <row r="24" spans="1:13" x14ac:dyDescent="0.3">
      <c r="A24" s="100">
        <f>A23+1</f>
        <v>8</v>
      </c>
      <c r="B24" s="197" t="s">
        <v>573</v>
      </c>
      <c r="C24" s="197"/>
      <c r="D24" s="100"/>
      <c r="F24" s="318">
        <f>F22-F23</f>
        <v>7168802.5</v>
      </c>
      <c r="G24" s="203"/>
      <c r="H24" s="319">
        <f>'WS 5 Allocation Factors'!$D$19</f>
        <v>0.10661366484685977</v>
      </c>
      <c r="I24" s="100"/>
      <c r="J24" s="13">
        <f>F24*$H24</f>
        <v>764292.3070883305</v>
      </c>
      <c r="K24" s="203"/>
      <c r="L24" s="95" t="s">
        <v>570</v>
      </c>
      <c r="M24" s="320"/>
    </row>
    <row r="25" spans="1:13" x14ac:dyDescent="0.3">
      <c r="A25" s="100">
        <f>A24+1</f>
        <v>9</v>
      </c>
      <c r="B25" s="197" t="s">
        <v>537</v>
      </c>
      <c r="C25" s="197"/>
      <c r="D25" s="100"/>
      <c r="F25" s="13">
        <f>-F23</f>
        <v>0</v>
      </c>
      <c r="G25" s="203"/>
      <c r="H25" s="319">
        <f>'ATT VP-1, WS 4'!$D$16</f>
        <v>0.38822161606989619</v>
      </c>
      <c r="I25" s="100"/>
      <c r="J25" s="13">
        <f>F25*$H25</f>
        <v>0</v>
      </c>
      <c r="K25" s="203"/>
      <c r="L25" s="95" t="s">
        <v>990</v>
      </c>
    </row>
    <row r="26" spans="1:13" ht="13.5" thickBot="1" x14ac:dyDescent="0.35">
      <c r="A26" s="100">
        <f>A25+1</f>
        <v>10</v>
      </c>
      <c r="B26" s="197" t="s">
        <v>538</v>
      </c>
      <c r="C26" s="197"/>
      <c r="D26" s="100"/>
      <c r="F26" s="13"/>
      <c r="G26" s="203"/>
      <c r="H26" s="319"/>
      <c r="I26" s="100"/>
      <c r="J26" s="34">
        <f>SUM(J24:J25)</f>
        <v>764292.3070883305</v>
      </c>
      <c r="K26" s="203"/>
    </row>
    <row r="27" spans="1:13" ht="13.5" thickTop="1" x14ac:dyDescent="0.3">
      <c r="A27" s="100"/>
      <c r="B27" s="197"/>
      <c r="C27" s="197"/>
      <c r="D27" s="100"/>
      <c r="F27" s="13"/>
      <c r="G27" s="203"/>
      <c r="H27" s="319"/>
      <c r="I27" s="100"/>
      <c r="J27" s="13"/>
      <c r="K27" s="203"/>
    </row>
    <row r="28" spans="1:13" x14ac:dyDescent="0.3">
      <c r="A28" s="100"/>
      <c r="B28" s="37" t="s">
        <v>63</v>
      </c>
      <c r="C28" s="197"/>
      <c r="H28" s="245"/>
      <c r="K28" s="321"/>
    </row>
    <row r="29" spans="1:13" x14ac:dyDescent="0.3">
      <c r="A29" s="100">
        <v>11</v>
      </c>
      <c r="B29" s="95" t="s">
        <v>993</v>
      </c>
      <c r="D29" s="100">
        <v>408.1</v>
      </c>
      <c r="F29" s="241">
        <v>17213316.460000001</v>
      </c>
      <c r="G29" s="203"/>
      <c r="H29" s="319"/>
      <c r="I29" s="203"/>
      <c r="J29" s="203"/>
      <c r="K29" s="317"/>
      <c r="L29" s="46" t="s">
        <v>1429</v>
      </c>
    </row>
    <row r="30" spans="1:13" x14ac:dyDescent="0.3">
      <c r="A30" s="100">
        <v>12</v>
      </c>
      <c r="B30" s="95" t="s">
        <v>539</v>
      </c>
      <c r="H30" s="319">
        <f>'ATT VP-1, WS 4'!$H$44</f>
        <v>0.82202736933699416</v>
      </c>
      <c r="J30" s="103">
        <f>+H30*F29</f>
        <v>14149817.247178981</v>
      </c>
      <c r="L30" s="95" t="s">
        <v>989</v>
      </c>
    </row>
    <row r="31" spans="1:13" x14ac:dyDescent="0.3">
      <c r="H31" s="245"/>
      <c r="J31" s="103"/>
    </row>
    <row r="32" spans="1:13" x14ac:dyDescent="0.3">
      <c r="A32" s="100"/>
      <c r="B32" s="37" t="s">
        <v>15</v>
      </c>
      <c r="C32" s="197"/>
      <c r="H32" s="245"/>
      <c r="J32" s="103"/>
    </row>
    <row r="33" spans="1:12" x14ac:dyDescent="0.3">
      <c r="A33" s="100">
        <v>13</v>
      </c>
      <c r="B33" s="95" t="s">
        <v>992</v>
      </c>
      <c r="D33" s="100">
        <v>408.1</v>
      </c>
      <c r="F33" s="241">
        <v>4279199.17</v>
      </c>
      <c r="G33" s="203"/>
      <c r="H33" s="319"/>
      <c r="I33" s="203"/>
      <c r="J33" s="103"/>
      <c r="L33" s="322" t="s">
        <v>1430</v>
      </c>
    </row>
    <row r="34" spans="1:12" x14ac:dyDescent="0.3">
      <c r="A34" s="100">
        <v>14</v>
      </c>
      <c r="B34" s="95" t="s">
        <v>540</v>
      </c>
      <c r="H34" s="319">
        <f>'ATT VP-1, WS 4'!$D$36</f>
        <v>0.75122057150010058</v>
      </c>
      <c r="J34" s="103">
        <f>+F33*H34</f>
        <v>3214622.4460501559</v>
      </c>
      <c r="L34" s="95" t="s">
        <v>988</v>
      </c>
    </row>
    <row r="35" spans="1:12" x14ac:dyDescent="0.3">
      <c r="J35" s="103"/>
    </row>
    <row r="36" spans="1:12" x14ac:dyDescent="0.3">
      <c r="A36" s="145" t="s">
        <v>248</v>
      </c>
      <c r="J36" s="103"/>
    </row>
    <row r="37" spans="1:12" x14ac:dyDescent="0.3">
      <c r="A37" s="100" t="s">
        <v>56</v>
      </c>
      <c r="B37" s="95" t="s">
        <v>317</v>
      </c>
      <c r="J37" s="103"/>
    </row>
    <row r="38" spans="1:12" ht="13" customHeight="1" x14ac:dyDescent="0.3">
      <c r="A38" s="100" t="s">
        <v>57</v>
      </c>
      <c r="B38" s="773" t="s">
        <v>991</v>
      </c>
      <c r="C38" s="773"/>
      <c r="D38" s="773"/>
      <c r="E38" s="773"/>
      <c r="F38" s="773"/>
      <c r="G38" s="773"/>
      <c r="H38" s="773"/>
      <c r="I38" s="773"/>
      <c r="J38" s="773"/>
      <c r="K38" s="773"/>
      <c r="L38" s="773"/>
    </row>
    <row r="39" spans="1:12" x14ac:dyDescent="0.3">
      <c r="B39" s="773"/>
      <c r="C39" s="773"/>
      <c r="D39" s="773"/>
      <c r="E39" s="773"/>
      <c r="F39" s="773"/>
      <c r="G39" s="773"/>
      <c r="H39" s="773"/>
      <c r="I39" s="773"/>
      <c r="J39" s="773"/>
      <c r="K39" s="773"/>
      <c r="L39" s="773"/>
    </row>
  </sheetData>
  <mergeCells count="8">
    <mergeCell ref="A7:L7"/>
    <mergeCell ref="B38:L39"/>
    <mergeCell ref="A1:L1"/>
    <mergeCell ref="A2:L2"/>
    <mergeCell ref="A3:L3"/>
    <mergeCell ref="A4:L4"/>
    <mergeCell ref="A5:L5"/>
    <mergeCell ref="A6:L6"/>
  </mergeCells>
  <pageMargins left="0.7" right="0.7" top="0.75" bottom="0.75" header="0.3" footer="0.3"/>
  <pageSetup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C3EE-1CDA-4364-BC31-77AB763FBDA7}">
  <sheetPr>
    <pageSetUpPr fitToPage="1"/>
  </sheetPr>
  <dimension ref="A1:L49"/>
  <sheetViews>
    <sheetView zoomScaleNormal="100" workbookViewId="0">
      <selection activeCell="D14" sqref="D14"/>
    </sheetView>
  </sheetViews>
  <sheetFormatPr defaultRowHeight="13" x14ac:dyDescent="0.3"/>
  <cols>
    <col min="1" max="1" width="6" style="95" bestFit="1" customWidth="1"/>
    <col min="2" max="2" width="67.7265625" style="95" customWidth="1"/>
    <col min="3" max="3" width="3" style="95" bestFit="1" customWidth="1"/>
    <col min="4" max="4" width="25.7265625" style="95" customWidth="1"/>
    <col min="5" max="5" width="1.7265625" style="95" customWidth="1"/>
    <col min="6" max="6" width="25.7265625" style="95" customWidth="1"/>
    <col min="7" max="7" width="1.7265625" style="95" customWidth="1"/>
    <col min="8" max="8" width="25.7265625" style="95" customWidth="1"/>
    <col min="9" max="9" width="1.7265625" style="95" customWidth="1"/>
    <col min="10" max="10" width="24.54296875" style="95" customWidth="1"/>
    <col min="11" max="239" width="9.1796875" style="95"/>
    <col min="240" max="240" width="6" style="95" customWidth="1"/>
    <col min="241" max="241" width="2.54296875" style="95" customWidth="1"/>
    <col min="242" max="242" width="37.26953125" style="95" bestFit="1" customWidth="1"/>
    <col min="243" max="243" width="15.7265625" style="95" customWidth="1"/>
    <col min="244" max="244" width="3" style="95" customWidth="1"/>
    <col min="245" max="245" width="10.7265625" style="95" customWidth="1"/>
    <col min="246" max="246" width="3.1796875" style="95" customWidth="1"/>
    <col min="247" max="247" width="12.81640625" style="95" customWidth="1"/>
    <col min="248" max="248" width="2.26953125" style="95" customWidth="1"/>
    <col min="249" max="249" width="10.81640625" style="95" customWidth="1"/>
    <col min="250" max="250" width="1.81640625" style="95" customWidth="1"/>
    <col min="251" max="251" width="14.1796875" style="95" customWidth="1"/>
    <col min="252" max="252" width="3.1796875" style="95" bestFit="1" customWidth="1"/>
    <col min="253" max="253" width="10.81640625" style="95" customWidth="1"/>
    <col min="254" max="254" width="2.81640625" style="95" customWidth="1"/>
    <col min="255" max="255" width="14.1796875" style="95" customWidth="1"/>
    <col min="256" max="256" width="2.81640625" style="95" customWidth="1"/>
    <col min="257" max="257" width="23.26953125" style="95" bestFit="1" customWidth="1"/>
    <col min="258" max="258" width="9.1796875" style="95"/>
    <col min="259" max="259" width="10.7265625" style="95" bestFit="1" customWidth="1"/>
    <col min="260" max="260" width="9.1796875" style="95"/>
    <col min="261" max="261" width="10.81640625" style="95" bestFit="1" customWidth="1"/>
    <col min="262" max="262" width="9.1796875" style="95"/>
    <col min="263" max="263" width="10.26953125" style="95" bestFit="1" customWidth="1"/>
    <col min="264" max="495" width="9.1796875" style="95"/>
    <col min="496" max="496" width="6" style="95" customWidth="1"/>
    <col min="497" max="497" width="2.54296875" style="95" customWidth="1"/>
    <col min="498" max="498" width="37.26953125" style="95" bestFit="1" customWidth="1"/>
    <col min="499" max="499" width="15.7265625" style="95" customWidth="1"/>
    <col min="500" max="500" width="3" style="95" customWidth="1"/>
    <col min="501" max="501" width="10.7265625" style="95" customWidth="1"/>
    <col min="502" max="502" width="3.1796875" style="95" customWidth="1"/>
    <col min="503" max="503" width="12.81640625" style="95" customWidth="1"/>
    <col min="504" max="504" width="2.26953125" style="95" customWidth="1"/>
    <col min="505" max="505" width="10.81640625" style="95" customWidth="1"/>
    <col min="506" max="506" width="1.81640625" style="95" customWidth="1"/>
    <col min="507" max="507" width="14.1796875" style="95" customWidth="1"/>
    <col min="508" max="508" width="3.1796875" style="95" bestFit="1" customWidth="1"/>
    <col min="509" max="509" width="10.81640625" style="95" customWidth="1"/>
    <col min="510" max="510" width="2.81640625" style="95" customWidth="1"/>
    <col min="511" max="511" width="14.1796875" style="95" customWidth="1"/>
    <col min="512" max="512" width="2.81640625" style="95" customWidth="1"/>
    <col min="513" max="513" width="23.26953125" style="95" bestFit="1" customWidth="1"/>
    <col min="514" max="514" width="9.1796875" style="95"/>
    <col min="515" max="515" width="10.7265625" style="95" bestFit="1" customWidth="1"/>
    <col min="516" max="516" width="9.1796875" style="95"/>
    <col min="517" max="517" width="10.81640625" style="95" bestFit="1" customWidth="1"/>
    <col min="518" max="518" width="9.1796875" style="95"/>
    <col min="519" max="519" width="10.26953125" style="95" bestFit="1" customWidth="1"/>
    <col min="520" max="751" width="9.1796875" style="95"/>
    <col min="752" max="752" width="6" style="95" customWidth="1"/>
    <col min="753" max="753" width="2.54296875" style="95" customWidth="1"/>
    <col min="754" max="754" width="37.26953125" style="95" bestFit="1" customWidth="1"/>
    <col min="755" max="755" width="15.7265625" style="95" customWidth="1"/>
    <col min="756" max="756" width="3" style="95" customWidth="1"/>
    <col min="757" max="757" width="10.7265625" style="95" customWidth="1"/>
    <col min="758" max="758" width="3.1796875" style="95" customWidth="1"/>
    <col min="759" max="759" width="12.81640625" style="95" customWidth="1"/>
    <col min="760" max="760" width="2.26953125" style="95" customWidth="1"/>
    <col min="761" max="761" width="10.81640625" style="95" customWidth="1"/>
    <col min="762" max="762" width="1.81640625" style="95" customWidth="1"/>
    <col min="763" max="763" width="14.1796875" style="95" customWidth="1"/>
    <col min="764" max="764" width="3.1796875" style="95" bestFit="1" customWidth="1"/>
    <col min="765" max="765" width="10.81640625" style="95" customWidth="1"/>
    <col min="766" max="766" width="2.81640625" style="95" customWidth="1"/>
    <col min="767" max="767" width="14.1796875" style="95" customWidth="1"/>
    <col min="768" max="768" width="2.81640625" style="95" customWidth="1"/>
    <col min="769" max="769" width="23.26953125" style="95" bestFit="1" customWidth="1"/>
    <col min="770" max="770" width="9.1796875" style="95"/>
    <col min="771" max="771" width="10.7265625" style="95" bestFit="1" customWidth="1"/>
    <col min="772" max="772" width="9.1796875" style="95"/>
    <col min="773" max="773" width="10.81640625" style="95" bestFit="1" customWidth="1"/>
    <col min="774" max="774" width="9.1796875" style="95"/>
    <col min="775" max="775" width="10.26953125" style="95" bestFit="1" customWidth="1"/>
    <col min="776" max="1007" width="9.1796875" style="95"/>
    <col min="1008" max="1008" width="6" style="95" customWidth="1"/>
    <col min="1009" max="1009" width="2.54296875" style="95" customWidth="1"/>
    <col min="1010" max="1010" width="37.26953125" style="95" bestFit="1" customWidth="1"/>
    <col min="1011" max="1011" width="15.7265625" style="95" customWidth="1"/>
    <col min="1012" max="1012" width="3" style="95" customWidth="1"/>
    <col min="1013" max="1013" width="10.7265625" style="95" customWidth="1"/>
    <col min="1014" max="1014" width="3.1796875" style="95" customWidth="1"/>
    <col min="1015" max="1015" width="12.81640625" style="95" customWidth="1"/>
    <col min="1016" max="1016" width="2.26953125" style="95" customWidth="1"/>
    <col min="1017" max="1017" width="10.81640625" style="95" customWidth="1"/>
    <col min="1018" max="1018" width="1.81640625" style="95" customWidth="1"/>
    <col min="1019" max="1019" width="14.1796875" style="95" customWidth="1"/>
    <col min="1020" max="1020" width="3.1796875" style="95" bestFit="1" customWidth="1"/>
    <col min="1021" max="1021" width="10.81640625" style="95" customWidth="1"/>
    <col min="1022" max="1022" width="2.81640625" style="95" customWidth="1"/>
    <col min="1023" max="1023" width="14.1796875" style="95" customWidth="1"/>
    <col min="1024" max="1024" width="2.81640625" style="95" customWidth="1"/>
    <col min="1025" max="1025" width="23.26953125" style="95" bestFit="1" customWidth="1"/>
    <col min="1026" max="1026" width="9.1796875" style="95"/>
    <col min="1027" max="1027" width="10.7265625" style="95" bestFit="1" customWidth="1"/>
    <col min="1028" max="1028" width="9.1796875" style="95"/>
    <col min="1029" max="1029" width="10.81640625" style="95" bestFit="1" customWidth="1"/>
    <col min="1030" max="1030" width="9.1796875" style="95"/>
    <col min="1031" max="1031" width="10.26953125" style="95" bestFit="1" customWidth="1"/>
    <col min="1032" max="1263" width="9.1796875" style="95"/>
    <col min="1264" max="1264" width="6" style="95" customWidth="1"/>
    <col min="1265" max="1265" width="2.54296875" style="95" customWidth="1"/>
    <col min="1266" max="1266" width="37.26953125" style="95" bestFit="1" customWidth="1"/>
    <col min="1267" max="1267" width="15.7265625" style="95" customWidth="1"/>
    <col min="1268" max="1268" width="3" style="95" customWidth="1"/>
    <col min="1269" max="1269" width="10.7265625" style="95" customWidth="1"/>
    <col min="1270" max="1270" width="3.1796875" style="95" customWidth="1"/>
    <col min="1271" max="1271" width="12.81640625" style="95" customWidth="1"/>
    <col min="1272" max="1272" width="2.26953125" style="95" customWidth="1"/>
    <col min="1273" max="1273" width="10.81640625" style="95" customWidth="1"/>
    <col min="1274" max="1274" width="1.81640625" style="95" customWidth="1"/>
    <col min="1275" max="1275" width="14.1796875" style="95" customWidth="1"/>
    <col min="1276" max="1276" width="3.1796875" style="95" bestFit="1" customWidth="1"/>
    <col min="1277" max="1277" width="10.81640625" style="95" customWidth="1"/>
    <col min="1278" max="1278" width="2.81640625" style="95" customWidth="1"/>
    <col min="1279" max="1279" width="14.1796875" style="95" customWidth="1"/>
    <col min="1280" max="1280" width="2.81640625" style="95" customWidth="1"/>
    <col min="1281" max="1281" width="23.26953125" style="95" bestFit="1" customWidth="1"/>
    <col min="1282" max="1282" width="9.1796875" style="95"/>
    <col min="1283" max="1283" width="10.7265625" style="95" bestFit="1" customWidth="1"/>
    <col min="1284" max="1284" width="9.1796875" style="95"/>
    <col min="1285" max="1285" width="10.81640625" style="95" bestFit="1" customWidth="1"/>
    <col min="1286" max="1286" width="9.1796875" style="95"/>
    <col min="1287" max="1287" width="10.26953125" style="95" bestFit="1" customWidth="1"/>
    <col min="1288" max="1519" width="9.1796875" style="95"/>
    <col min="1520" max="1520" width="6" style="95" customWidth="1"/>
    <col min="1521" max="1521" width="2.54296875" style="95" customWidth="1"/>
    <col min="1522" max="1522" width="37.26953125" style="95" bestFit="1" customWidth="1"/>
    <col min="1523" max="1523" width="15.7265625" style="95" customWidth="1"/>
    <col min="1524" max="1524" width="3" style="95" customWidth="1"/>
    <col min="1525" max="1525" width="10.7265625" style="95" customWidth="1"/>
    <col min="1526" max="1526" width="3.1796875" style="95" customWidth="1"/>
    <col min="1527" max="1527" width="12.81640625" style="95" customWidth="1"/>
    <col min="1528" max="1528" width="2.26953125" style="95" customWidth="1"/>
    <col min="1529" max="1529" width="10.81640625" style="95" customWidth="1"/>
    <col min="1530" max="1530" width="1.81640625" style="95" customWidth="1"/>
    <col min="1531" max="1531" width="14.1796875" style="95" customWidth="1"/>
    <col min="1532" max="1532" width="3.1796875" style="95" bestFit="1" customWidth="1"/>
    <col min="1533" max="1533" width="10.81640625" style="95" customWidth="1"/>
    <col min="1534" max="1534" width="2.81640625" style="95" customWidth="1"/>
    <col min="1535" max="1535" width="14.1796875" style="95" customWidth="1"/>
    <col min="1536" max="1536" width="2.81640625" style="95" customWidth="1"/>
    <col min="1537" max="1537" width="23.26953125" style="95" bestFit="1" customWidth="1"/>
    <col min="1538" max="1538" width="9.1796875" style="95"/>
    <col min="1539" max="1539" width="10.7265625" style="95" bestFit="1" customWidth="1"/>
    <col min="1540" max="1540" width="9.1796875" style="95"/>
    <col min="1541" max="1541" width="10.81640625" style="95" bestFit="1" customWidth="1"/>
    <col min="1542" max="1542" width="9.1796875" style="95"/>
    <col min="1543" max="1543" width="10.26953125" style="95" bestFit="1" customWidth="1"/>
    <col min="1544" max="1775" width="9.1796875" style="95"/>
    <col min="1776" max="1776" width="6" style="95" customWidth="1"/>
    <col min="1777" max="1777" width="2.54296875" style="95" customWidth="1"/>
    <col min="1778" max="1778" width="37.26953125" style="95" bestFit="1" customWidth="1"/>
    <col min="1779" max="1779" width="15.7265625" style="95" customWidth="1"/>
    <col min="1780" max="1780" width="3" style="95" customWidth="1"/>
    <col min="1781" max="1781" width="10.7265625" style="95" customWidth="1"/>
    <col min="1782" max="1782" width="3.1796875" style="95" customWidth="1"/>
    <col min="1783" max="1783" width="12.81640625" style="95" customWidth="1"/>
    <col min="1784" max="1784" width="2.26953125" style="95" customWidth="1"/>
    <col min="1785" max="1785" width="10.81640625" style="95" customWidth="1"/>
    <col min="1786" max="1786" width="1.81640625" style="95" customWidth="1"/>
    <col min="1787" max="1787" width="14.1796875" style="95" customWidth="1"/>
    <col min="1788" max="1788" width="3.1796875" style="95" bestFit="1" customWidth="1"/>
    <col min="1789" max="1789" width="10.81640625" style="95" customWidth="1"/>
    <col min="1790" max="1790" width="2.81640625" style="95" customWidth="1"/>
    <col min="1791" max="1791" width="14.1796875" style="95" customWidth="1"/>
    <col min="1792" max="1792" width="2.81640625" style="95" customWidth="1"/>
    <col min="1793" max="1793" width="23.26953125" style="95" bestFit="1" customWidth="1"/>
    <col min="1794" max="1794" width="9.1796875" style="95"/>
    <col min="1795" max="1795" width="10.7265625" style="95" bestFit="1" customWidth="1"/>
    <col min="1796" max="1796" width="9.1796875" style="95"/>
    <col min="1797" max="1797" width="10.81640625" style="95" bestFit="1" customWidth="1"/>
    <col min="1798" max="1798" width="9.1796875" style="95"/>
    <col min="1799" max="1799" width="10.26953125" style="95" bestFit="1" customWidth="1"/>
    <col min="1800" max="2031" width="9.1796875" style="95"/>
    <col min="2032" max="2032" width="6" style="95" customWidth="1"/>
    <col min="2033" max="2033" width="2.54296875" style="95" customWidth="1"/>
    <col min="2034" max="2034" width="37.26953125" style="95" bestFit="1" customWidth="1"/>
    <col min="2035" max="2035" width="15.7265625" style="95" customWidth="1"/>
    <col min="2036" max="2036" width="3" style="95" customWidth="1"/>
    <col min="2037" max="2037" width="10.7265625" style="95" customWidth="1"/>
    <col min="2038" max="2038" width="3.1796875" style="95" customWidth="1"/>
    <col min="2039" max="2039" width="12.81640625" style="95" customWidth="1"/>
    <col min="2040" max="2040" width="2.26953125" style="95" customWidth="1"/>
    <col min="2041" max="2041" width="10.81640625" style="95" customWidth="1"/>
    <col min="2042" max="2042" width="1.81640625" style="95" customWidth="1"/>
    <col min="2043" max="2043" width="14.1796875" style="95" customWidth="1"/>
    <col min="2044" max="2044" width="3.1796875" style="95" bestFit="1" customWidth="1"/>
    <col min="2045" max="2045" width="10.81640625" style="95" customWidth="1"/>
    <col min="2046" max="2046" width="2.81640625" style="95" customWidth="1"/>
    <col min="2047" max="2047" width="14.1796875" style="95" customWidth="1"/>
    <col min="2048" max="2048" width="2.81640625" style="95" customWidth="1"/>
    <col min="2049" max="2049" width="23.26953125" style="95" bestFit="1" customWidth="1"/>
    <col min="2050" max="2050" width="9.1796875" style="95"/>
    <col min="2051" max="2051" width="10.7265625" style="95" bestFit="1" customWidth="1"/>
    <col min="2052" max="2052" width="9.1796875" style="95"/>
    <col min="2053" max="2053" width="10.81640625" style="95" bestFit="1" customWidth="1"/>
    <col min="2054" max="2054" width="9.1796875" style="95"/>
    <col min="2055" max="2055" width="10.26953125" style="95" bestFit="1" customWidth="1"/>
    <col min="2056" max="2287" width="9.1796875" style="95"/>
    <col min="2288" max="2288" width="6" style="95" customWidth="1"/>
    <col min="2289" max="2289" width="2.54296875" style="95" customWidth="1"/>
    <col min="2290" max="2290" width="37.26953125" style="95" bestFit="1" customWidth="1"/>
    <col min="2291" max="2291" width="15.7265625" style="95" customWidth="1"/>
    <col min="2292" max="2292" width="3" style="95" customWidth="1"/>
    <col min="2293" max="2293" width="10.7265625" style="95" customWidth="1"/>
    <col min="2294" max="2294" width="3.1796875" style="95" customWidth="1"/>
    <col min="2295" max="2295" width="12.81640625" style="95" customWidth="1"/>
    <col min="2296" max="2296" width="2.26953125" style="95" customWidth="1"/>
    <col min="2297" max="2297" width="10.81640625" style="95" customWidth="1"/>
    <col min="2298" max="2298" width="1.81640625" style="95" customWidth="1"/>
    <col min="2299" max="2299" width="14.1796875" style="95" customWidth="1"/>
    <col min="2300" max="2300" width="3.1796875" style="95" bestFit="1" customWidth="1"/>
    <col min="2301" max="2301" width="10.81640625" style="95" customWidth="1"/>
    <col min="2302" max="2302" width="2.81640625" style="95" customWidth="1"/>
    <col min="2303" max="2303" width="14.1796875" style="95" customWidth="1"/>
    <col min="2304" max="2304" width="2.81640625" style="95" customWidth="1"/>
    <col min="2305" max="2305" width="23.26953125" style="95" bestFit="1" customWidth="1"/>
    <col min="2306" max="2306" width="9.1796875" style="95"/>
    <col min="2307" max="2307" width="10.7265625" style="95" bestFit="1" customWidth="1"/>
    <col min="2308" max="2308" width="9.1796875" style="95"/>
    <col min="2309" max="2309" width="10.81640625" style="95" bestFit="1" customWidth="1"/>
    <col min="2310" max="2310" width="9.1796875" style="95"/>
    <col min="2311" max="2311" width="10.26953125" style="95" bestFit="1" customWidth="1"/>
    <col min="2312" max="2543" width="9.1796875" style="95"/>
    <col min="2544" max="2544" width="6" style="95" customWidth="1"/>
    <col min="2545" max="2545" width="2.54296875" style="95" customWidth="1"/>
    <col min="2546" max="2546" width="37.26953125" style="95" bestFit="1" customWidth="1"/>
    <col min="2547" max="2547" width="15.7265625" style="95" customWidth="1"/>
    <col min="2548" max="2548" width="3" style="95" customWidth="1"/>
    <col min="2549" max="2549" width="10.7265625" style="95" customWidth="1"/>
    <col min="2550" max="2550" width="3.1796875" style="95" customWidth="1"/>
    <col min="2551" max="2551" width="12.81640625" style="95" customWidth="1"/>
    <col min="2552" max="2552" width="2.26953125" style="95" customWidth="1"/>
    <col min="2553" max="2553" width="10.81640625" style="95" customWidth="1"/>
    <col min="2554" max="2554" width="1.81640625" style="95" customWidth="1"/>
    <col min="2555" max="2555" width="14.1796875" style="95" customWidth="1"/>
    <col min="2556" max="2556" width="3.1796875" style="95" bestFit="1" customWidth="1"/>
    <col min="2557" max="2557" width="10.81640625" style="95" customWidth="1"/>
    <col min="2558" max="2558" width="2.81640625" style="95" customWidth="1"/>
    <col min="2559" max="2559" width="14.1796875" style="95" customWidth="1"/>
    <col min="2560" max="2560" width="2.81640625" style="95" customWidth="1"/>
    <col min="2561" max="2561" width="23.26953125" style="95" bestFit="1" customWidth="1"/>
    <col min="2562" max="2562" width="9.1796875" style="95"/>
    <col min="2563" max="2563" width="10.7265625" style="95" bestFit="1" customWidth="1"/>
    <col min="2564" max="2564" width="9.1796875" style="95"/>
    <col min="2565" max="2565" width="10.81640625" style="95" bestFit="1" customWidth="1"/>
    <col min="2566" max="2566" width="9.1796875" style="95"/>
    <col min="2567" max="2567" width="10.26953125" style="95" bestFit="1" customWidth="1"/>
    <col min="2568" max="2799" width="9.1796875" style="95"/>
    <col min="2800" max="2800" width="6" style="95" customWidth="1"/>
    <col min="2801" max="2801" width="2.54296875" style="95" customWidth="1"/>
    <col min="2802" max="2802" width="37.26953125" style="95" bestFit="1" customWidth="1"/>
    <col min="2803" max="2803" width="15.7265625" style="95" customWidth="1"/>
    <col min="2804" max="2804" width="3" style="95" customWidth="1"/>
    <col min="2805" max="2805" width="10.7265625" style="95" customWidth="1"/>
    <col min="2806" max="2806" width="3.1796875" style="95" customWidth="1"/>
    <col min="2807" max="2807" width="12.81640625" style="95" customWidth="1"/>
    <col min="2808" max="2808" width="2.26953125" style="95" customWidth="1"/>
    <col min="2809" max="2809" width="10.81640625" style="95" customWidth="1"/>
    <col min="2810" max="2810" width="1.81640625" style="95" customWidth="1"/>
    <col min="2811" max="2811" width="14.1796875" style="95" customWidth="1"/>
    <col min="2812" max="2812" width="3.1796875" style="95" bestFit="1" customWidth="1"/>
    <col min="2813" max="2813" width="10.81640625" style="95" customWidth="1"/>
    <col min="2814" max="2814" width="2.81640625" style="95" customWidth="1"/>
    <col min="2815" max="2815" width="14.1796875" style="95" customWidth="1"/>
    <col min="2816" max="2816" width="2.81640625" style="95" customWidth="1"/>
    <col min="2817" max="2817" width="23.26953125" style="95" bestFit="1" customWidth="1"/>
    <col min="2818" max="2818" width="9.1796875" style="95"/>
    <col min="2819" max="2819" width="10.7265625" style="95" bestFit="1" customWidth="1"/>
    <col min="2820" max="2820" width="9.1796875" style="95"/>
    <col min="2821" max="2821" width="10.81640625" style="95" bestFit="1" customWidth="1"/>
    <col min="2822" max="2822" width="9.1796875" style="95"/>
    <col min="2823" max="2823" width="10.26953125" style="95" bestFit="1" customWidth="1"/>
    <col min="2824" max="3055" width="9.1796875" style="95"/>
    <col min="3056" max="3056" width="6" style="95" customWidth="1"/>
    <col min="3057" max="3057" width="2.54296875" style="95" customWidth="1"/>
    <col min="3058" max="3058" width="37.26953125" style="95" bestFit="1" customWidth="1"/>
    <col min="3059" max="3059" width="15.7265625" style="95" customWidth="1"/>
    <col min="3060" max="3060" width="3" style="95" customWidth="1"/>
    <col min="3061" max="3061" width="10.7265625" style="95" customWidth="1"/>
    <col min="3062" max="3062" width="3.1796875" style="95" customWidth="1"/>
    <col min="3063" max="3063" width="12.81640625" style="95" customWidth="1"/>
    <col min="3064" max="3064" width="2.26953125" style="95" customWidth="1"/>
    <col min="3065" max="3065" width="10.81640625" style="95" customWidth="1"/>
    <col min="3066" max="3066" width="1.81640625" style="95" customWidth="1"/>
    <col min="3067" max="3067" width="14.1796875" style="95" customWidth="1"/>
    <col min="3068" max="3068" width="3.1796875" style="95" bestFit="1" customWidth="1"/>
    <col min="3069" max="3069" width="10.81640625" style="95" customWidth="1"/>
    <col min="3070" max="3070" width="2.81640625" style="95" customWidth="1"/>
    <col min="3071" max="3071" width="14.1796875" style="95" customWidth="1"/>
    <col min="3072" max="3072" width="2.81640625" style="95" customWidth="1"/>
    <col min="3073" max="3073" width="23.26953125" style="95" bestFit="1" customWidth="1"/>
    <col min="3074" max="3074" width="9.1796875" style="95"/>
    <col min="3075" max="3075" width="10.7265625" style="95" bestFit="1" customWidth="1"/>
    <col min="3076" max="3076" width="9.1796875" style="95"/>
    <col min="3077" max="3077" width="10.81640625" style="95" bestFit="1" customWidth="1"/>
    <col min="3078" max="3078" width="9.1796875" style="95"/>
    <col min="3079" max="3079" width="10.26953125" style="95" bestFit="1" customWidth="1"/>
    <col min="3080" max="3311" width="9.1796875" style="95"/>
    <col min="3312" max="3312" width="6" style="95" customWidth="1"/>
    <col min="3313" max="3313" width="2.54296875" style="95" customWidth="1"/>
    <col min="3314" max="3314" width="37.26953125" style="95" bestFit="1" customWidth="1"/>
    <col min="3315" max="3315" width="15.7265625" style="95" customWidth="1"/>
    <col min="3316" max="3316" width="3" style="95" customWidth="1"/>
    <col min="3317" max="3317" width="10.7265625" style="95" customWidth="1"/>
    <col min="3318" max="3318" width="3.1796875" style="95" customWidth="1"/>
    <col min="3319" max="3319" width="12.81640625" style="95" customWidth="1"/>
    <col min="3320" max="3320" width="2.26953125" style="95" customWidth="1"/>
    <col min="3321" max="3321" width="10.81640625" style="95" customWidth="1"/>
    <col min="3322" max="3322" width="1.81640625" style="95" customWidth="1"/>
    <col min="3323" max="3323" width="14.1796875" style="95" customWidth="1"/>
    <col min="3324" max="3324" width="3.1796875" style="95" bestFit="1" customWidth="1"/>
    <col min="3325" max="3325" width="10.81640625" style="95" customWidth="1"/>
    <col min="3326" max="3326" width="2.81640625" style="95" customWidth="1"/>
    <col min="3327" max="3327" width="14.1796875" style="95" customWidth="1"/>
    <col min="3328" max="3328" width="2.81640625" style="95" customWidth="1"/>
    <col min="3329" max="3329" width="23.26953125" style="95" bestFit="1" customWidth="1"/>
    <col min="3330" max="3330" width="9.1796875" style="95"/>
    <col min="3331" max="3331" width="10.7265625" style="95" bestFit="1" customWidth="1"/>
    <col min="3332" max="3332" width="9.1796875" style="95"/>
    <col min="3333" max="3333" width="10.81640625" style="95" bestFit="1" customWidth="1"/>
    <col min="3334" max="3334" width="9.1796875" style="95"/>
    <col min="3335" max="3335" width="10.26953125" style="95" bestFit="1" customWidth="1"/>
    <col min="3336" max="3567" width="9.1796875" style="95"/>
    <col min="3568" max="3568" width="6" style="95" customWidth="1"/>
    <col min="3569" max="3569" width="2.54296875" style="95" customWidth="1"/>
    <col min="3570" max="3570" width="37.26953125" style="95" bestFit="1" customWidth="1"/>
    <col min="3571" max="3571" width="15.7265625" style="95" customWidth="1"/>
    <col min="3572" max="3572" width="3" style="95" customWidth="1"/>
    <col min="3573" max="3573" width="10.7265625" style="95" customWidth="1"/>
    <col min="3574" max="3574" width="3.1796875" style="95" customWidth="1"/>
    <col min="3575" max="3575" width="12.81640625" style="95" customWidth="1"/>
    <col min="3576" max="3576" width="2.26953125" style="95" customWidth="1"/>
    <col min="3577" max="3577" width="10.81640625" style="95" customWidth="1"/>
    <col min="3578" max="3578" width="1.81640625" style="95" customWidth="1"/>
    <col min="3579" max="3579" width="14.1796875" style="95" customWidth="1"/>
    <col min="3580" max="3580" width="3.1796875" style="95" bestFit="1" customWidth="1"/>
    <col min="3581" max="3581" width="10.81640625" style="95" customWidth="1"/>
    <col min="3582" max="3582" width="2.81640625" style="95" customWidth="1"/>
    <col min="3583" max="3583" width="14.1796875" style="95" customWidth="1"/>
    <col min="3584" max="3584" width="2.81640625" style="95" customWidth="1"/>
    <col min="3585" max="3585" width="23.26953125" style="95" bestFit="1" customWidth="1"/>
    <col min="3586" max="3586" width="9.1796875" style="95"/>
    <col min="3587" max="3587" width="10.7265625" style="95" bestFit="1" customWidth="1"/>
    <col min="3588" max="3588" width="9.1796875" style="95"/>
    <col min="3589" max="3589" width="10.81640625" style="95" bestFit="1" customWidth="1"/>
    <col min="3590" max="3590" width="9.1796875" style="95"/>
    <col min="3591" max="3591" width="10.26953125" style="95" bestFit="1" customWidth="1"/>
    <col min="3592" max="3823" width="9.1796875" style="95"/>
    <col min="3824" max="3824" width="6" style="95" customWidth="1"/>
    <col min="3825" max="3825" width="2.54296875" style="95" customWidth="1"/>
    <col min="3826" max="3826" width="37.26953125" style="95" bestFit="1" customWidth="1"/>
    <col min="3827" max="3827" width="15.7265625" style="95" customWidth="1"/>
    <col min="3828" max="3828" width="3" style="95" customWidth="1"/>
    <col min="3829" max="3829" width="10.7265625" style="95" customWidth="1"/>
    <col min="3830" max="3830" width="3.1796875" style="95" customWidth="1"/>
    <col min="3831" max="3831" width="12.81640625" style="95" customWidth="1"/>
    <col min="3832" max="3832" width="2.26953125" style="95" customWidth="1"/>
    <col min="3833" max="3833" width="10.81640625" style="95" customWidth="1"/>
    <col min="3834" max="3834" width="1.81640625" style="95" customWidth="1"/>
    <col min="3835" max="3835" width="14.1796875" style="95" customWidth="1"/>
    <col min="3836" max="3836" width="3.1796875" style="95" bestFit="1" customWidth="1"/>
    <col min="3837" max="3837" width="10.81640625" style="95" customWidth="1"/>
    <col min="3838" max="3838" width="2.81640625" style="95" customWidth="1"/>
    <col min="3839" max="3839" width="14.1796875" style="95" customWidth="1"/>
    <col min="3840" max="3840" width="2.81640625" style="95" customWidth="1"/>
    <col min="3841" max="3841" width="23.26953125" style="95" bestFit="1" customWidth="1"/>
    <col min="3842" max="3842" width="9.1796875" style="95"/>
    <col min="3843" max="3843" width="10.7265625" style="95" bestFit="1" customWidth="1"/>
    <col min="3844" max="3844" width="9.1796875" style="95"/>
    <col min="3845" max="3845" width="10.81640625" style="95" bestFit="1" customWidth="1"/>
    <col min="3846" max="3846" width="9.1796875" style="95"/>
    <col min="3847" max="3847" width="10.26953125" style="95" bestFit="1" customWidth="1"/>
    <col min="3848" max="4079" width="9.1796875" style="95"/>
    <col min="4080" max="4080" width="6" style="95" customWidth="1"/>
    <col min="4081" max="4081" width="2.54296875" style="95" customWidth="1"/>
    <col min="4082" max="4082" width="37.26953125" style="95" bestFit="1" customWidth="1"/>
    <col min="4083" max="4083" width="15.7265625" style="95" customWidth="1"/>
    <col min="4084" max="4084" width="3" style="95" customWidth="1"/>
    <col min="4085" max="4085" width="10.7265625" style="95" customWidth="1"/>
    <col min="4086" max="4086" width="3.1796875" style="95" customWidth="1"/>
    <col min="4087" max="4087" width="12.81640625" style="95" customWidth="1"/>
    <col min="4088" max="4088" width="2.26953125" style="95" customWidth="1"/>
    <col min="4089" max="4089" width="10.81640625" style="95" customWidth="1"/>
    <col min="4090" max="4090" width="1.81640625" style="95" customWidth="1"/>
    <col min="4091" max="4091" width="14.1796875" style="95" customWidth="1"/>
    <col min="4092" max="4092" width="3.1796875" style="95" bestFit="1" customWidth="1"/>
    <col min="4093" max="4093" width="10.81640625" style="95" customWidth="1"/>
    <col min="4094" max="4094" width="2.81640625" style="95" customWidth="1"/>
    <col min="4095" max="4095" width="14.1796875" style="95" customWidth="1"/>
    <col min="4096" max="4096" width="2.81640625" style="95" customWidth="1"/>
    <col min="4097" max="4097" width="23.26953125" style="95" bestFit="1" customWidth="1"/>
    <col min="4098" max="4098" width="9.1796875" style="95"/>
    <col min="4099" max="4099" width="10.7265625" style="95" bestFit="1" customWidth="1"/>
    <col min="4100" max="4100" width="9.1796875" style="95"/>
    <col min="4101" max="4101" width="10.81640625" style="95" bestFit="1" customWidth="1"/>
    <col min="4102" max="4102" width="9.1796875" style="95"/>
    <col min="4103" max="4103" width="10.26953125" style="95" bestFit="1" customWidth="1"/>
    <col min="4104" max="4335" width="9.1796875" style="95"/>
    <col min="4336" max="4336" width="6" style="95" customWidth="1"/>
    <col min="4337" max="4337" width="2.54296875" style="95" customWidth="1"/>
    <col min="4338" max="4338" width="37.26953125" style="95" bestFit="1" customWidth="1"/>
    <col min="4339" max="4339" width="15.7265625" style="95" customWidth="1"/>
    <col min="4340" max="4340" width="3" style="95" customWidth="1"/>
    <col min="4341" max="4341" width="10.7265625" style="95" customWidth="1"/>
    <col min="4342" max="4342" width="3.1796875" style="95" customWidth="1"/>
    <col min="4343" max="4343" width="12.81640625" style="95" customWidth="1"/>
    <col min="4344" max="4344" width="2.26953125" style="95" customWidth="1"/>
    <col min="4345" max="4345" width="10.81640625" style="95" customWidth="1"/>
    <col min="4346" max="4346" width="1.81640625" style="95" customWidth="1"/>
    <col min="4347" max="4347" width="14.1796875" style="95" customWidth="1"/>
    <col min="4348" max="4348" width="3.1796875" style="95" bestFit="1" customWidth="1"/>
    <col min="4349" max="4349" width="10.81640625" style="95" customWidth="1"/>
    <col min="4350" max="4350" width="2.81640625" style="95" customWidth="1"/>
    <col min="4351" max="4351" width="14.1796875" style="95" customWidth="1"/>
    <col min="4352" max="4352" width="2.81640625" style="95" customWidth="1"/>
    <col min="4353" max="4353" width="23.26953125" style="95" bestFit="1" customWidth="1"/>
    <col min="4354" max="4354" width="9.1796875" style="95"/>
    <col min="4355" max="4355" width="10.7265625" style="95" bestFit="1" customWidth="1"/>
    <col min="4356" max="4356" width="9.1796875" style="95"/>
    <col min="4357" max="4357" width="10.81640625" style="95" bestFit="1" customWidth="1"/>
    <col min="4358" max="4358" width="9.1796875" style="95"/>
    <col min="4359" max="4359" width="10.26953125" style="95" bestFit="1" customWidth="1"/>
    <col min="4360" max="4591" width="9.1796875" style="95"/>
    <col min="4592" max="4592" width="6" style="95" customWidth="1"/>
    <col min="4593" max="4593" width="2.54296875" style="95" customWidth="1"/>
    <col min="4594" max="4594" width="37.26953125" style="95" bestFit="1" customWidth="1"/>
    <col min="4595" max="4595" width="15.7265625" style="95" customWidth="1"/>
    <col min="4596" max="4596" width="3" style="95" customWidth="1"/>
    <col min="4597" max="4597" width="10.7265625" style="95" customWidth="1"/>
    <col min="4598" max="4598" width="3.1796875" style="95" customWidth="1"/>
    <col min="4599" max="4599" width="12.81640625" style="95" customWidth="1"/>
    <col min="4600" max="4600" width="2.26953125" style="95" customWidth="1"/>
    <col min="4601" max="4601" width="10.81640625" style="95" customWidth="1"/>
    <col min="4602" max="4602" width="1.81640625" style="95" customWidth="1"/>
    <col min="4603" max="4603" width="14.1796875" style="95" customWidth="1"/>
    <col min="4604" max="4604" width="3.1796875" style="95" bestFit="1" customWidth="1"/>
    <col min="4605" max="4605" width="10.81640625" style="95" customWidth="1"/>
    <col min="4606" max="4606" width="2.81640625" style="95" customWidth="1"/>
    <col min="4607" max="4607" width="14.1796875" style="95" customWidth="1"/>
    <col min="4608" max="4608" width="2.81640625" style="95" customWidth="1"/>
    <col min="4609" max="4609" width="23.26953125" style="95" bestFit="1" customWidth="1"/>
    <col min="4610" max="4610" width="9.1796875" style="95"/>
    <col min="4611" max="4611" width="10.7265625" style="95" bestFit="1" customWidth="1"/>
    <col min="4612" max="4612" width="9.1796875" style="95"/>
    <col min="4613" max="4613" width="10.81640625" style="95" bestFit="1" customWidth="1"/>
    <col min="4614" max="4614" width="9.1796875" style="95"/>
    <col min="4615" max="4615" width="10.26953125" style="95" bestFit="1" customWidth="1"/>
    <col min="4616" max="4847" width="9.1796875" style="95"/>
    <col min="4848" max="4848" width="6" style="95" customWidth="1"/>
    <col min="4849" max="4849" width="2.54296875" style="95" customWidth="1"/>
    <col min="4850" max="4850" width="37.26953125" style="95" bestFit="1" customWidth="1"/>
    <col min="4851" max="4851" width="15.7265625" style="95" customWidth="1"/>
    <col min="4852" max="4852" width="3" style="95" customWidth="1"/>
    <col min="4853" max="4853" width="10.7265625" style="95" customWidth="1"/>
    <col min="4854" max="4854" width="3.1796875" style="95" customWidth="1"/>
    <col min="4855" max="4855" width="12.81640625" style="95" customWidth="1"/>
    <col min="4856" max="4856" width="2.26953125" style="95" customWidth="1"/>
    <col min="4857" max="4857" width="10.81640625" style="95" customWidth="1"/>
    <col min="4858" max="4858" width="1.81640625" style="95" customWidth="1"/>
    <col min="4859" max="4859" width="14.1796875" style="95" customWidth="1"/>
    <col min="4860" max="4860" width="3.1796875" style="95" bestFit="1" customWidth="1"/>
    <col min="4861" max="4861" width="10.81640625" style="95" customWidth="1"/>
    <col min="4862" max="4862" width="2.81640625" style="95" customWidth="1"/>
    <col min="4863" max="4863" width="14.1796875" style="95" customWidth="1"/>
    <col min="4864" max="4864" width="2.81640625" style="95" customWidth="1"/>
    <col min="4865" max="4865" width="23.26953125" style="95" bestFit="1" customWidth="1"/>
    <col min="4866" max="4866" width="9.1796875" style="95"/>
    <col min="4867" max="4867" width="10.7265625" style="95" bestFit="1" customWidth="1"/>
    <col min="4868" max="4868" width="9.1796875" style="95"/>
    <col min="4869" max="4869" width="10.81640625" style="95" bestFit="1" customWidth="1"/>
    <col min="4870" max="4870" width="9.1796875" style="95"/>
    <col min="4871" max="4871" width="10.26953125" style="95" bestFit="1" customWidth="1"/>
    <col min="4872" max="5103" width="9.1796875" style="95"/>
    <col min="5104" max="5104" width="6" style="95" customWidth="1"/>
    <col min="5105" max="5105" width="2.54296875" style="95" customWidth="1"/>
    <col min="5106" max="5106" width="37.26953125" style="95" bestFit="1" customWidth="1"/>
    <col min="5107" max="5107" width="15.7265625" style="95" customWidth="1"/>
    <col min="5108" max="5108" width="3" style="95" customWidth="1"/>
    <col min="5109" max="5109" width="10.7265625" style="95" customWidth="1"/>
    <col min="5110" max="5110" width="3.1796875" style="95" customWidth="1"/>
    <col min="5111" max="5111" width="12.81640625" style="95" customWidth="1"/>
    <col min="5112" max="5112" width="2.26953125" style="95" customWidth="1"/>
    <col min="5113" max="5113" width="10.81640625" style="95" customWidth="1"/>
    <col min="5114" max="5114" width="1.81640625" style="95" customWidth="1"/>
    <col min="5115" max="5115" width="14.1796875" style="95" customWidth="1"/>
    <col min="5116" max="5116" width="3.1796875" style="95" bestFit="1" customWidth="1"/>
    <col min="5117" max="5117" width="10.81640625" style="95" customWidth="1"/>
    <col min="5118" max="5118" width="2.81640625" style="95" customWidth="1"/>
    <col min="5119" max="5119" width="14.1796875" style="95" customWidth="1"/>
    <col min="5120" max="5120" width="2.81640625" style="95" customWidth="1"/>
    <col min="5121" max="5121" width="23.26953125" style="95" bestFit="1" customWidth="1"/>
    <col min="5122" max="5122" width="9.1796875" style="95"/>
    <col min="5123" max="5123" width="10.7265625" style="95" bestFit="1" customWidth="1"/>
    <col min="5124" max="5124" width="9.1796875" style="95"/>
    <col min="5125" max="5125" width="10.81640625" style="95" bestFit="1" customWidth="1"/>
    <col min="5126" max="5126" width="9.1796875" style="95"/>
    <col min="5127" max="5127" width="10.26953125" style="95" bestFit="1" customWidth="1"/>
    <col min="5128" max="5359" width="9.1796875" style="95"/>
    <col min="5360" max="5360" width="6" style="95" customWidth="1"/>
    <col min="5361" max="5361" width="2.54296875" style="95" customWidth="1"/>
    <col min="5362" max="5362" width="37.26953125" style="95" bestFit="1" customWidth="1"/>
    <col min="5363" max="5363" width="15.7265625" style="95" customWidth="1"/>
    <col min="5364" max="5364" width="3" style="95" customWidth="1"/>
    <col min="5365" max="5365" width="10.7265625" style="95" customWidth="1"/>
    <col min="5366" max="5366" width="3.1796875" style="95" customWidth="1"/>
    <col min="5367" max="5367" width="12.81640625" style="95" customWidth="1"/>
    <col min="5368" max="5368" width="2.26953125" style="95" customWidth="1"/>
    <col min="5369" max="5369" width="10.81640625" style="95" customWidth="1"/>
    <col min="5370" max="5370" width="1.81640625" style="95" customWidth="1"/>
    <col min="5371" max="5371" width="14.1796875" style="95" customWidth="1"/>
    <col min="5372" max="5372" width="3.1796875" style="95" bestFit="1" customWidth="1"/>
    <col min="5373" max="5373" width="10.81640625" style="95" customWidth="1"/>
    <col min="5374" max="5374" width="2.81640625" style="95" customWidth="1"/>
    <col min="5375" max="5375" width="14.1796875" style="95" customWidth="1"/>
    <col min="5376" max="5376" width="2.81640625" style="95" customWidth="1"/>
    <col min="5377" max="5377" width="23.26953125" style="95" bestFit="1" customWidth="1"/>
    <col min="5378" max="5378" width="9.1796875" style="95"/>
    <col min="5379" max="5379" width="10.7265625" style="95" bestFit="1" customWidth="1"/>
    <col min="5380" max="5380" width="9.1796875" style="95"/>
    <col min="5381" max="5381" width="10.81640625" style="95" bestFit="1" customWidth="1"/>
    <col min="5382" max="5382" width="9.1796875" style="95"/>
    <col min="5383" max="5383" width="10.26953125" style="95" bestFit="1" customWidth="1"/>
    <col min="5384" max="5615" width="9.1796875" style="95"/>
    <col min="5616" max="5616" width="6" style="95" customWidth="1"/>
    <col min="5617" max="5617" width="2.54296875" style="95" customWidth="1"/>
    <col min="5618" max="5618" width="37.26953125" style="95" bestFit="1" customWidth="1"/>
    <col min="5619" max="5619" width="15.7265625" style="95" customWidth="1"/>
    <col min="5620" max="5620" width="3" style="95" customWidth="1"/>
    <col min="5621" max="5621" width="10.7265625" style="95" customWidth="1"/>
    <col min="5622" max="5622" width="3.1796875" style="95" customWidth="1"/>
    <col min="5623" max="5623" width="12.81640625" style="95" customWidth="1"/>
    <col min="5624" max="5624" width="2.26953125" style="95" customWidth="1"/>
    <col min="5625" max="5625" width="10.81640625" style="95" customWidth="1"/>
    <col min="5626" max="5626" width="1.81640625" style="95" customWidth="1"/>
    <col min="5627" max="5627" width="14.1796875" style="95" customWidth="1"/>
    <col min="5628" max="5628" width="3.1796875" style="95" bestFit="1" customWidth="1"/>
    <col min="5629" max="5629" width="10.81640625" style="95" customWidth="1"/>
    <col min="5630" max="5630" width="2.81640625" style="95" customWidth="1"/>
    <col min="5631" max="5631" width="14.1796875" style="95" customWidth="1"/>
    <col min="5632" max="5632" width="2.81640625" style="95" customWidth="1"/>
    <col min="5633" max="5633" width="23.26953125" style="95" bestFit="1" customWidth="1"/>
    <col min="5634" max="5634" width="9.1796875" style="95"/>
    <col min="5635" max="5635" width="10.7265625" style="95" bestFit="1" customWidth="1"/>
    <col min="5636" max="5636" width="9.1796875" style="95"/>
    <col min="5637" max="5637" width="10.81640625" style="95" bestFit="1" customWidth="1"/>
    <col min="5638" max="5638" width="9.1796875" style="95"/>
    <col min="5639" max="5639" width="10.26953125" style="95" bestFit="1" customWidth="1"/>
    <col min="5640" max="5871" width="9.1796875" style="95"/>
    <col min="5872" max="5872" width="6" style="95" customWidth="1"/>
    <col min="5873" max="5873" width="2.54296875" style="95" customWidth="1"/>
    <col min="5874" max="5874" width="37.26953125" style="95" bestFit="1" customWidth="1"/>
    <col min="5875" max="5875" width="15.7265625" style="95" customWidth="1"/>
    <col min="5876" max="5876" width="3" style="95" customWidth="1"/>
    <col min="5877" max="5877" width="10.7265625" style="95" customWidth="1"/>
    <col min="5878" max="5878" width="3.1796875" style="95" customWidth="1"/>
    <col min="5879" max="5879" width="12.81640625" style="95" customWidth="1"/>
    <col min="5880" max="5880" width="2.26953125" style="95" customWidth="1"/>
    <col min="5881" max="5881" width="10.81640625" style="95" customWidth="1"/>
    <col min="5882" max="5882" width="1.81640625" style="95" customWidth="1"/>
    <col min="5883" max="5883" width="14.1796875" style="95" customWidth="1"/>
    <col min="5884" max="5884" width="3.1796875" style="95" bestFit="1" customWidth="1"/>
    <col min="5885" max="5885" width="10.81640625" style="95" customWidth="1"/>
    <col min="5886" max="5886" width="2.81640625" style="95" customWidth="1"/>
    <col min="5887" max="5887" width="14.1796875" style="95" customWidth="1"/>
    <col min="5888" max="5888" width="2.81640625" style="95" customWidth="1"/>
    <col min="5889" max="5889" width="23.26953125" style="95" bestFit="1" customWidth="1"/>
    <col min="5890" max="5890" width="9.1796875" style="95"/>
    <col min="5891" max="5891" width="10.7265625" style="95" bestFit="1" customWidth="1"/>
    <col min="5892" max="5892" width="9.1796875" style="95"/>
    <col min="5893" max="5893" width="10.81640625" style="95" bestFit="1" customWidth="1"/>
    <col min="5894" max="5894" width="9.1796875" style="95"/>
    <col min="5895" max="5895" width="10.26953125" style="95" bestFit="1" customWidth="1"/>
    <col min="5896" max="6127" width="9.1796875" style="95"/>
    <col min="6128" max="6128" width="6" style="95" customWidth="1"/>
    <col min="6129" max="6129" width="2.54296875" style="95" customWidth="1"/>
    <col min="6130" max="6130" width="37.26953125" style="95" bestFit="1" customWidth="1"/>
    <col min="6131" max="6131" width="15.7265625" style="95" customWidth="1"/>
    <col min="6132" max="6132" width="3" style="95" customWidth="1"/>
    <col min="6133" max="6133" width="10.7265625" style="95" customWidth="1"/>
    <col min="6134" max="6134" width="3.1796875" style="95" customWidth="1"/>
    <col min="6135" max="6135" width="12.81640625" style="95" customWidth="1"/>
    <col min="6136" max="6136" width="2.26953125" style="95" customWidth="1"/>
    <col min="6137" max="6137" width="10.81640625" style="95" customWidth="1"/>
    <col min="6138" max="6138" width="1.81640625" style="95" customWidth="1"/>
    <col min="6139" max="6139" width="14.1796875" style="95" customWidth="1"/>
    <col min="6140" max="6140" width="3.1796875" style="95" bestFit="1" customWidth="1"/>
    <col min="6141" max="6141" width="10.81640625" style="95" customWidth="1"/>
    <col min="6142" max="6142" width="2.81640625" style="95" customWidth="1"/>
    <col min="6143" max="6143" width="14.1796875" style="95" customWidth="1"/>
    <col min="6144" max="6144" width="2.81640625" style="95" customWidth="1"/>
    <col min="6145" max="6145" width="23.26953125" style="95" bestFit="1" customWidth="1"/>
    <col min="6146" max="6146" width="9.1796875" style="95"/>
    <col min="6147" max="6147" width="10.7265625" style="95" bestFit="1" customWidth="1"/>
    <col min="6148" max="6148" width="9.1796875" style="95"/>
    <col min="6149" max="6149" width="10.81640625" style="95" bestFit="1" customWidth="1"/>
    <col min="6150" max="6150" width="9.1796875" style="95"/>
    <col min="6151" max="6151" width="10.26953125" style="95" bestFit="1" customWidth="1"/>
    <col min="6152" max="6383" width="9.1796875" style="95"/>
    <col min="6384" max="6384" width="6" style="95" customWidth="1"/>
    <col min="6385" max="6385" width="2.54296875" style="95" customWidth="1"/>
    <col min="6386" max="6386" width="37.26953125" style="95" bestFit="1" customWidth="1"/>
    <col min="6387" max="6387" width="15.7265625" style="95" customWidth="1"/>
    <col min="6388" max="6388" width="3" style="95" customWidth="1"/>
    <col min="6389" max="6389" width="10.7265625" style="95" customWidth="1"/>
    <col min="6390" max="6390" width="3.1796875" style="95" customWidth="1"/>
    <col min="6391" max="6391" width="12.81640625" style="95" customWidth="1"/>
    <col min="6392" max="6392" width="2.26953125" style="95" customWidth="1"/>
    <col min="6393" max="6393" width="10.81640625" style="95" customWidth="1"/>
    <col min="6394" max="6394" width="1.81640625" style="95" customWidth="1"/>
    <col min="6395" max="6395" width="14.1796875" style="95" customWidth="1"/>
    <col min="6396" max="6396" width="3.1796875" style="95" bestFit="1" customWidth="1"/>
    <col min="6397" max="6397" width="10.81640625" style="95" customWidth="1"/>
    <col min="6398" max="6398" width="2.81640625" style="95" customWidth="1"/>
    <col min="6399" max="6399" width="14.1796875" style="95" customWidth="1"/>
    <col min="6400" max="6400" width="2.81640625" style="95" customWidth="1"/>
    <col min="6401" max="6401" width="23.26953125" style="95" bestFit="1" customWidth="1"/>
    <col min="6402" max="6402" width="9.1796875" style="95"/>
    <col min="6403" max="6403" width="10.7265625" style="95" bestFit="1" customWidth="1"/>
    <col min="6404" max="6404" width="9.1796875" style="95"/>
    <col min="6405" max="6405" width="10.81640625" style="95" bestFit="1" customWidth="1"/>
    <col min="6406" max="6406" width="9.1796875" style="95"/>
    <col min="6407" max="6407" width="10.26953125" style="95" bestFit="1" customWidth="1"/>
    <col min="6408" max="6639" width="9.1796875" style="95"/>
    <col min="6640" max="6640" width="6" style="95" customWidth="1"/>
    <col min="6641" max="6641" width="2.54296875" style="95" customWidth="1"/>
    <col min="6642" max="6642" width="37.26953125" style="95" bestFit="1" customWidth="1"/>
    <col min="6643" max="6643" width="15.7265625" style="95" customWidth="1"/>
    <col min="6644" max="6644" width="3" style="95" customWidth="1"/>
    <col min="6645" max="6645" width="10.7265625" style="95" customWidth="1"/>
    <col min="6646" max="6646" width="3.1796875" style="95" customWidth="1"/>
    <col min="6647" max="6647" width="12.81640625" style="95" customWidth="1"/>
    <col min="6648" max="6648" width="2.26953125" style="95" customWidth="1"/>
    <col min="6649" max="6649" width="10.81640625" style="95" customWidth="1"/>
    <col min="6650" max="6650" width="1.81640625" style="95" customWidth="1"/>
    <col min="6651" max="6651" width="14.1796875" style="95" customWidth="1"/>
    <col min="6652" max="6652" width="3.1796875" style="95" bestFit="1" customWidth="1"/>
    <col min="6653" max="6653" width="10.81640625" style="95" customWidth="1"/>
    <col min="6654" max="6654" width="2.81640625" style="95" customWidth="1"/>
    <col min="6655" max="6655" width="14.1796875" style="95" customWidth="1"/>
    <col min="6656" max="6656" width="2.81640625" style="95" customWidth="1"/>
    <col min="6657" max="6657" width="23.26953125" style="95" bestFit="1" customWidth="1"/>
    <col min="6658" max="6658" width="9.1796875" style="95"/>
    <col min="6659" max="6659" width="10.7265625" style="95" bestFit="1" customWidth="1"/>
    <col min="6660" max="6660" width="9.1796875" style="95"/>
    <col min="6661" max="6661" width="10.81640625" style="95" bestFit="1" customWidth="1"/>
    <col min="6662" max="6662" width="9.1796875" style="95"/>
    <col min="6663" max="6663" width="10.26953125" style="95" bestFit="1" customWidth="1"/>
    <col min="6664" max="6895" width="9.1796875" style="95"/>
    <col min="6896" max="6896" width="6" style="95" customWidth="1"/>
    <col min="6897" max="6897" width="2.54296875" style="95" customWidth="1"/>
    <col min="6898" max="6898" width="37.26953125" style="95" bestFit="1" customWidth="1"/>
    <col min="6899" max="6899" width="15.7265625" style="95" customWidth="1"/>
    <col min="6900" max="6900" width="3" style="95" customWidth="1"/>
    <col min="6901" max="6901" width="10.7265625" style="95" customWidth="1"/>
    <col min="6902" max="6902" width="3.1796875" style="95" customWidth="1"/>
    <col min="6903" max="6903" width="12.81640625" style="95" customWidth="1"/>
    <col min="6904" max="6904" width="2.26953125" style="95" customWidth="1"/>
    <col min="6905" max="6905" width="10.81640625" style="95" customWidth="1"/>
    <col min="6906" max="6906" width="1.81640625" style="95" customWidth="1"/>
    <col min="6907" max="6907" width="14.1796875" style="95" customWidth="1"/>
    <col min="6908" max="6908" width="3.1796875" style="95" bestFit="1" customWidth="1"/>
    <col min="6909" max="6909" width="10.81640625" style="95" customWidth="1"/>
    <col min="6910" max="6910" width="2.81640625" style="95" customWidth="1"/>
    <col min="6911" max="6911" width="14.1796875" style="95" customWidth="1"/>
    <col min="6912" max="6912" width="2.81640625" style="95" customWidth="1"/>
    <col min="6913" max="6913" width="23.26953125" style="95" bestFit="1" customWidth="1"/>
    <col min="6914" max="6914" width="9.1796875" style="95"/>
    <col min="6915" max="6915" width="10.7265625" style="95" bestFit="1" customWidth="1"/>
    <col min="6916" max="6916" width="9.1796875" style="95"/>
    <col min="6917" max="6917" width="10.81640625" style="95" bestFit="1" customWidth="1"/>
    <col min="6918" max="6918" width="9.1796875" style="95"/>
    <col min="6919" max="6919" width="10.26953125" style="95" bestFit="1" customWidth="1"/>
    <col min="6920" max="7151" width="9.1796875" style="95"/>
    <col min="7152" max="7152" width="6" style="95" customWidth="1"/>
    <col min="7153" max="7153" width="2.54296875" style="95" customWidth="1"/>
    <col min="7154" max="7154" width="37.26953125" style="95" bestFit="1" customWidth="1"/>
    <col min="7155" max="7155" width="15.7265625" style="95" customWidth="1"/>
    <col min="7156" max="7156" width="3" style="95" customWidth="1"/>
    <col min="7157" max="7157" width="10.7265625" style="95" customWidth="1"/>
    <col min="7158" max="7158" width="3.1796875" style="95" customWidth="1"/>
    <col min="7159" max="7159" width="12.81640625" style="95" customWidth="1"/>
    <col min="7160" max="7160" width="2.26953125" style="95" customWidth="1"/>
    <col min="7161" max="7161" width="10.81640625" style="95" customWidth="1"/>
    <col min="7162" max="7162" width="1.81640625" style="95" customWidth="1"/>
    <col min="7163" max="7163" width="14.1796875" style="95" customWidth="1"/>
    <col min="7164" max="7164" width="3.1796875" style="95" bestFit="1" customWidth="1"/>
    <col min="7165" max="7165" width="10.81640625" style="95" customWidth="1"/>
    <col min="7166" max="7166" width="2.81640625" style="95" customWidth="1"/>
    <col min="7167" max="7167" width="14.1796875" style="95" customWidth="1"/>
    <col min="7168" max="7168" width="2.81640625" style="95" customWidth="1"/>
    <col min="7169" max="7169" width="23.26953125" style="95" bestFit="1" customWidth="1"/>
    <col min="7170" max="7170" width="9.1796875" style="95"/>
    <col min="7171" max="7171" width="10.7265625" style="95" bestFit="1" customWidth="1"/>
    <col min="7172" max="7172" width="9.1796875" style="95"/>
    <col min="7173" max="7173" width="10.81640625" style="95" bestFit="1" customWidth="1"/>
    <col min="7174" max="7174" width="9.1796875" style="95"/>
    <col min="7175" max="7175" width="10.26953125" style="95" bestFit="1" customWidth="1"/>
    <col min="7176" max="7407" width="9.1796875" style="95"/>
    <col min="7408" max="7408" width="6" style="95" customWidth="1"/>
    <col min="7409" max="7409" width="2.54296875" style="95" customWidth="1"/>
    <col min="7410" max="7410" width="37.26953125" style="95" bestFit="1" customWidth="1"/>
    <col min="7411" max="7411" width="15.7265625" style="95" customWidth="1"/>
    <col min="7412" max="7412" width="3" style="95" customWidth="1"/>
    <col min="7413" max="7413" width="10.7265625" style="95" customWidth="1"/>
    <col min="7414" max="7414" width="3.1796875" style="95" customWidth="1"/>
    <col min="7415" max="7415" width="12.81640625" style="95" customWidth="1"/>
    <col min="7416" max="7416" width="2.26953125" style="95" customWidth="1"/>
    <col min="7417" max="7417" width="10.81640625" style="95" customWidth="1"/>
    <col min="7418" max="7418" width="1.81640625" style="95" customWidth="1"/>
    <col min="7419" max="7419" width="14.1796875" style="95" customWidth="1"/>
    <col min="7420" max="7420" width="3.1796875" style="95" bestFit="1" customWidth="1"/>
    <col min="7421" max="7421" width="10.81640625" style="95" customWidth="1"/>
    <col min="7422" max="7422" width="2.81640625" style="95" customWidth="1"/>
    <col min="7423" max="7423" width="14.1796875" style="95" customWidth="1"/>
    <col min="7424" max="7424" width="2.81640625" style="95" customWidth="1"/>
    <col min="7425" max="7425" width="23.26953125" style="95" bestFit="1" customWidth="1"/>
    <col min="7426" max="7426" width="9.1796875" style="95"/>
    <col min="7427" max="7427" width="10.7265625" style="95" bestFit="1" customWidth="1"/>
    <col min="7428" max="7428" width="9.1796875" style="95"/>
    <col min="7429" max="7429" width="10.81640625" style="95" bestFit="1" customWidth="1"/>
    <col min="7430" max="7430" width="9.1796875" style="95"/>
    <col min="7431" max="7431" width="10.26953125" style="95" bestFit="1" customWidth="1"/>
    <col min="7432" max="7663" width="9.1796875" style="95"/>
    <col min="7664" max="7664" width="6" style="95" customWidth="1"/>
    <col min="7665" max="7665" width="2.54296875" style="95" customWidth="1"/>
    <col min="7666" max="7666" width="37.26953125" style="95" bestFit="1" customWidth="1"/>
    <col min="7667" max="7667" width="15.7265625" style="95" customWidth="1"/>
    <col min="7668" max="7668" width="3" style="95" customWidth="1"/>
    <col min="7669" max="7669" width="10.7265625" style="95" customWidth="1"/>
    <col min="7670" max="7670" width="3.1796875" style="95" customWidth="1"/>
    <col min="7671" max="7671" width="12.81640625" style="95" customWidth="1"/>
    <col min="7672" max="7672" width="2.26953125" style="95" customWidth="1"/>
    <col min="7673" max="7673" width="10.81640625" style="95" customWidth="1"/>
    <col min="7674" max="7674" width="1.81640625" style="95" customWidth="1"/>
    <col min="7675" max="7675" width="14.1796875" style="95" customWidth="1"/>
    <col min="7676" max="7676" width="3.1796875" style="95" bestFit="1" customWidth="1"/>
    <col min="7677" max="7677" width="10.81640625" style="95" customWidth="1"/>
    <col min="7678" max="7678" width="2.81640625" style="95" customWidth="1"/>
    <col min="7679" max="7679" width="14.1796875" style="95" customWidth="1"/>
    <col min="7680" max="7680" width="2.81640625" style="95" customWidth="1"/>
    <col min="7681" max="7681" width="23.26953125" style="95" bestFit="1" customWidth="1"/>
    <col min="7682" max="7682" width="9.1796875" style="95"/>
    <col min="7683" max="7683" width="10.7265625" style="95" bestFit="1" customWidth="1"/>
    <col min="7684" max="7684" width="9.1796875" style="95"/>
    <col min="7685" max="7685" width="10.81640625" style="95" bestFit="1" customWidth="1"/>
    <col min="7686" max="7686" width="9.1796875" style="95"/>
    <col min="7687" max="7687" width="10.26953125" style="95" bestFit="1" customWidth="1"/>
    <col min="7688" max="7919" width="9.1796875" style="95"/>
    <col min="7920" max="7920" width="6" style="95" customWidth="1"/>
    <col min="7921" max="7921" width="2.54296875" style="95" customWidth="1"/>
    <col min="7922" max="7922" width="37.26953125" style="95" bestFit="1" customWidth="1"/>
    <col min="7923" max="7923" width="15.7265625" style="95" customWidth="1"/>
    <col min="7924" max="7924" width="3" style="95" customWidth="1"/>
    <col min="7925" max="7925" width="10.7265625" style="95" customWidth="1"/>
    <col min="7926" max="7926" width="3.1796875" style="95" customWidth="1"/>
    <col min="7927" max="7927" width="12.81640625" style="95" customWidth="1"/>
    <col min="7928" max="7928" width="2.26953125" style="95" customWidth="1"/>
    <col min="7929" max="7929" width="10.81640625" style="95" customWidth="1"/>
    <col min="7930" max="7930" width="1.81640625" style="95" customWidth="1"/>
    <col min="7931" max="7931" width="14.1796875" style="95" customWidth="1"/>
    <col min="7932" max="7932" width="3.1796875" style="95" bestFit="1" customWidth="1"/>
    <col min="7933" max="7933" width="10.81640625" style="95" customWidth="1"/>
    <col min="7934" max="7934" width="2.81640625" style="95" customWidth="1"/>
    <col min="7935" max="7935" width="14.1796875" style="95" customWidth="1"/>
    <col min="7936" max="7936" width="2.81640625" style="95" customWidth="1"/>
    <col min="7937" max="7937" width="23.26953125" style="95" bestFit="1" customWidth="1"/>
    <col min="7938" max="7938" width="9.1796875" style="95"/>
    <col min="7939" max="7939" width="10.7265625" style="95" bestFit="1" customWidth="1"/>
    <col min="7940" max="7940" width="9.1796875" style="95"/>
    <col min="7941" max="7941" width="10.81640625" style="95" bestFit="1" customWidth="1"/>
    <col min="7942" max="7942" width="9.1796875" style="95"/>
    <col min="7943" max="7943" width="10.26953125" style="95" bestFit="1" customWidth="1"/>
    <col min="7944" max="8175" width="9.1796875" style="95"/>
    <col min="8176" max="8176" width="6" style="95" customWidth="1"/>
    <col min="8177" max="8177" width="2.54296875" style="95" customWidth="1"/>
    <col min="8178" max="8178" width="37.26953125" style="95" bestFit="1" customWidth="1"/>
    <col min="8179" max="8179" width="15.7265625" style="95" customWidth="1"/>
    <col min="8180" max="8180" width="3" style="95" customWidth="1"/>
    <col min="8181" max="8181" width="10.7265625" style="95" customWidth="1"/>
    <col min="8182" max="8182" width="3.1796875" style="95" customWidth="1"/>
    <col min="8183" max="8183" width="12.81640625" style="95" customWidth="1"/>
    <col min="8184" max="8184" width="2.26953125" style="95" customWidth="1"/>
    <col min="8185" max="8185" width="10.81640625" style="95" customWidth="1"/>
    <col min="8186" max="8186" width="1.81640625" style="95" customWidth="1"/>
    <col min="8187" max="8187" width="14.1796875" style="95" customWidth="1"/>
    <col min="8188" max="8188" width="3.1796875" style="95" bestFit="1" customWidth="1"/>
    <col min="8189" max="8189" width="10.81640625" style="95" customWidth="1"/>
    <col min="8190" max="8190" width="2.81640625" style="95" customWidth="1"/>
    <col min="8191" max="8191" width="14.1796875" style="95" customWidth="1"/>
    <col min="8192" max="8192" width="2.81640625" style="95" customWidth="1"/>
    <col min="8193" max="8193" width="23.26953125" style="95" bestFit="1" customWidth="1"/>
    <col min="8194" max="8194" width="9.1796875" style="95"/>
    <col min="8195" max="8195" width="10.7265625" style="95" bestFit="1" customWidth="1"/>
    <col min="8196" max="8196" width="9.1796875" style="95"/>
    <col min="8197" max="8197" width="10.81640625" style="95" bestFit="1" customWidth="1"/>
    <col min="8198" max="8198" width="9.1796875" style="95"/>
    <col min="8199" max="8199" width="10.26953125" style="95" bestFit="1" customWidth="1"/>
    <col min="8200" max="8431" width="9.1796875" style="95"/>
    <col min="8432" max="8432" width="6" style="95" customWidth="1"/>
    <col min="8433" max="8433" width="2.54296875" style="95" customWidth="1"/>
    <col min="8434" max="8434" width="37.26953125" style="95" bestFit="1" customWidth="1"/>
    <col min="8435" max="8435" width="15.7265625" style="95" customWidth="1"/>
    <col min="8436" max="8436" width="3" style="95" customWidth="1"/>
    <col min="8437" max="8437" width="10.7265625" style="95" customWidth="1"/>
    <col min="8438" max="8438" width="3.1796875" style="95" customWidth="1"/>
    <col min="8439" max="8439" width="12.81640625" style="95" customWidth="1"/>
    <col min="8440" max="8440" width="2.26953125" style="95" customWidth="1"/>
    <col min="8441" max="8441" width="10.81640625" style="95" customWidth="1"/>
    <col min="8442" max="8442" width="1.81640625" style="95" customWidth="1"/>
    <col min="8443" max="8443" width="14.1796875" style="95" customWidth="1"/>
    <col min="8444" max="8444" width="3.1796875" style="95" bestFit="1" customWidth="1"/>
    <col min="8445" max="8445" width="10.81640625" style="95" customWidth="1"/>
    <col min="8446" max="8446" width="2.81640625" style="95" customWidth="1"/>
    <col min="8447" max="8447" width="14.1796875" style="95" customWidth="1"/>
    <col min="8448" max="8448" width="2.81640625" style="95" customWidth="1"/>
    <col min="8449" max="8449" width="23.26953125" style="95" bestFit="1" customWidth="1"/>
    <col min="8450" max="8450" width="9.1796875" style="95"/>
    <col min="8451" max="8451" width="10.7265625" style="95" bestFit="1" customWidth="1"/>
    <col min="8452" max="8452" width="9.1796875" style="95"/>
    <col min="8453" max="8453" width="10.81640625" style="95" bestFit="1" customWidth="1"/>
    <col min="8454" max="8454" width="9.1796875" style="95"/>
    <col min="8455" max="8455" width="10.26953125" style="95" bestFit="1" customWidth="1"/>
    <col min="8456" max="8687" width="9.1796875" style="95"/>
    <col min="8688" max="8688" width="6" style="95" customWidth="1"/>
    <col min="8689" max="8689" width="2.54296875" style="95" customWidth="1"/>
    <col min="8690" max="8690" width="37.26953125" style="95" bestFit="1" customWidth="1"/>
    <col min="8691" max="8691" width="15.7265625" style="95" customWidth="1"/>
    <col min="8692" max="8692" width="3" style="95" customWidth="1"/>
    <col min="8693" max="8693" width="10.7265625" style="95" customWidth="1"/>
    <col min="8694" max="8694" width="3.1796875" style="95" customWidth="1"/>
    <col min="8695" max="8695" width="12.81640625" style="95" customWidth="1"/>
    <col min="8696" max="8696" width="2.26953125" style="95" customWidth="1"/>
    <col min="8697" max="8697" width="10.81640625" style="95" customWidth="1"/>
    <col min="8698" max="8698" width="1.81640625" style="95" customWidth="1"/>
    <col min="8699" max="8699" width="14.1796875" style="95" customWidth="1"/>
    <col min="8700" max="8700" width="3.1796875" style="95" bestFit="1" customWidth="1"/>
    <col min="8701" max="8701" width="10.81640625" style="95" customWidth="1"/>
    <col min="8702" max="8702" width="2.81640625" style="95" customWidth="1"/>
    <col min="8703" max="8703" width="14.1796875" style="95" customWidth="1"/>
    <col min="8704" max="8704" width="2.81640625" style="95" customWidth="1"/>
    <col min="8705" max="8705" width="23.26953125" style="95" bestFit="1" customWidth="1"/>
    <col min="8706" max="8706" width="9.1796875" style="95"/>
    <col min="8707" max="8707" width="10.7265625" style="95" bestFit="1" customWidth="1"/>
    <col min="8708" max="8708" width="9.1796875" style="95"/>
    <col min="8709" max="8709" width="10.81640625" style="95" bestFit="1" customWidth="1"/>
    <col min="8710" max="8710" width="9.1796875" style="95"/>
    <col min="8711" max="8711" width="10.26953125" style="95" bestFit="1" customWidth="1"/>
    <col min="8712" max="8943" width="9.1796875" style="95"/>
    <col min="8944" max="8944" width="6" style="95" customWidth="1"/>
    <col min="8945" max="8945" width="2.54296875" style="95" customWidth="1"/>
    <col min="8946" max="8946" width="37.26953125" style="95" bestFit="1" customWidth="1"/>
    <col min="8947" max="8947" width="15.7265625" style="95" customWidth="1"/>
    <col min="8948" max="8948" width="3" style="95" customWidth="1"/>
    <col min="8949" max="8949" width="10.7265625" style="95" customWidth="1"/>
    <col min="8950" max="8950" width="3.1796875" style="95" customWidth="1"/>
    <col min="8951" max="8951" width="12.81640625" style="95" customWidth="1"/>
    <col min="8952" max="8952" width="2.26953125" style="95" customWidth="1"/>
    <col min="8953" max="8953" width="10.81640625" style="95" customWidth="1"/>
    <col min="8954" max="8954" width="1.81640625" style="95" customWidth="1"/>
    <col min="8955" max="8955" width="14.1796875" style="95" customWidth="1"/>
    <col min="8956" max="8956" width="3.1796875" style="95" bestFit="1" customWidth="1"/>
    <col min="8957" max="8957" width="10.81640625" style="95" customWidth="1"/>
    <col min="8958" max="8958" width="2.81640625" style="95" customWidth="1"/>
    <col min="8959" max="8959" width="14.1796875" style="95" customWidth="1"/>
    <col min="8960" max="8960" width="2.81640625" style="95" customWidth="1"/>
    <col min="8961" max="8961" width="23.26953125" style="95" bestFit="1" customWidth="1"/>
    <col min="8962" max="8962" width="9.1796875" style="95"/>
    <col min="8963" max="8963" width="10.7265625" style="95" bestFit="1" customWidth="1"/>
    <col min="8964" max="8964" width="9.1796875" style="95"/>
    <col min="8965" max="8965" width="10.81640625" style="95" bestFit="1" customWidth="1"/>
    <col min="8966" max="8966" width="9.1796875" style="95"/>
    <col min="8967" max="8967" width="10.26953125" style="95" bestFit="1" customWidth="1"/>
    <col min="8968" max="9199" width="9.1796875" style="95"/>
    <col min="9200" max="9200" width="6" style="95" customWidth="1"/>
    <col min="9201" max="9201" width="2.54296875" style="95" customWidth="1"/>
    <col min="9202" max="9202" width="37.26953125" style="95" bestFit="1" customWidth="1"/>
    <col min="9203" max="9203" width="15.7265625" style="95" customWidth="1"/>
    <col min="9204" max="9204" width="3" style="95" customWidth="1"/>
    <col min="9205" max="9205" width="10.7265625" style="95" customWidth="1"/>
    <col min="9206" max="9206" width="3.1796875" style="95" customWidth="1"/>
    <col min="9207" max="9207" width="12.81640625" style="95" customWidth="1"/>
    <col min="9208" max="9208" width="2.26953125" style="95" customWidth="1"/>
    <col min="9209" max="9209" width="10.81640625" style="95" customWidth="1"/>
    <col min="9210" max="9210" width="1.81640625" style="95" customWidth="1"/>
    <col min="9211" max="9211" width="14.1796875" style="95" customWidth="1"/>
    <col min="9212" max="9212" width="3.1796875" style="95" bestFit="1" customWidth="1"/>
    <col min="9213" max="9213" width="10.81640625" style="95" customWidth="1"/>
    <col min="9214" max="9214" width="2.81640625" style="95" customWidth="1"/>
    <col min="9215" max="9215" width="14.1796875" style="95" customWidth="1"/>
    <col min="9216" max="9216" width="2.81640625" style="95" customWidth="1"/>
    <col min="9217" max="9217" width="23.26953125" style="95" bestFit="1" customWidth="1"/>
    <col min="9218" max="9218" width="9.1796875" style="95"/>
    <col min="9219" max="9219" width="10.7265625" style="95" bestFit="1" customWidth="1"/>
    <col min="9220" max="9220" width="9.1796875" style="95"/>
    <col min="9221" max="9221" width="10.81640625" style="95" bestFit="1" customWidth="1"/>
    <col min="9222" max="9222" width="9.1796875" style="95"/>
    <col min="9223" max="9223" width="10.26953125" style="95" bestFit="1" customWidth="1"/>
    <col min="9224" max="9455" width="9.1796875" style="95"/>
    <col min="9456" max="9456" width="6" style="95" customWidth="1"/>
    <col min="9457" max="9457" width="2.54296875" style="95" customWidth="1"/>
    <col min="9458" max="9458" width="37.26953125" style="95" bestFit="1" customWidth="1"/>
    <col min="9459" max="9459" width="15.7265625" style="95" customWidth="1"/>
    <col min="9460" max="9460" width="3" style="95" customWidth="1"/>
    <col min="9461" max="9461" width="10.7265625" style="95" customWidth="1"/>
    <col min="9462" max="9462" width="3.1796875" style="95" customWidth="1"/>
    <col min="9463" max="9463" width="12.81640625" style="95" customWidth="1"/>
    <col min="9464" max="9464" width="2.26953125" style="95" customWidth="1"/>
    <col min="9465" max="9465" width="10.81640625" style="95" customWidth="1"/>
    <col min="9466" max="9466" width="1.81640625" style="95" customWidth="1"/>
    <col min="9467" max="9467" width="14.1796875" style="95" customWidth="1"/>
    <col min="9468" max="9468" width="3.1796875" style="95" bestFit="1" customWidth="1"/>
    <col min="9469" max="9469" width="10.81640625" style="95" customWidth="1"/>
    <col min="9470" max="9470" width="2.81640625" style="95" customWidth="1"/>
    <col min="9471" max="9471" width="14.1796875" style="95" customWidth="1"/>
    <col min="9472" max="9472" width="2.81640625" style="95" customWidth="1"/>
    <col min="9473" max="9473" width="23.26953125" style="95" bestFit="1" customWidth="1"/>
    <col min="9474" max="9474" width="9.1796875" style="95"/>
    <col min="9475" max="9475" width="10.7265625" style="95" bestFit="1" customWidth="1"/>
    <col min="9476" max="9476" width="9.1796875" style="95"/>
    <col min="9477" max="9477" width="10.81640625" style="95" bestFit="1" customWidth="1"/>
    <col min="9478" max="9478" width="9.1796875" style="95"/>
    <col min="9479" max="9479" width="10.26953125" style="95" bestFit="1" customWidth="1"/>
    <col min="9480" max="9711" width="9.1796875" style="95"/>
    <col min="9712" max="9712" width="6" style="95" customWidth="1"/>
    <col min="9713" max="9713" width="2.54296875" style="95" customWidth="1"/>
    <col min="9714" max="9714" width="37.26953125" style="95" bestFit="1" customWidth="1"/>
    <col min="9715" max="9715" width="15.7265625" style="95" customWidth="1"/>
    <col min="9716" max="9716" width="3" style="95" customWidth="1"/>
    <col min="9717" max="9717" width="10.7265625" style="95" customWidth="1"/>
    <col min="9718" max="9718" width="3.1796875" style="95" customWidth="1"/>
    <col min="9719" max="9719" width="12.81640625" style="95" customWidth="1"/>
    <col min="9720" max="9720" width="2.26953125" style="95" customWidth="1"/>
    <col min="9721" max="9721" width="10.81640625" style="95" customWidth="1"/>
    <col min="9722" max="9722" width="1.81640625" style="95" customWidth="1"/>
    <col min="9723" max="9723" width="14.1796875" style="95" customWidth="1"/>
    <col min="9724" max="9724" width="3.1796875" style="95" bestFit="1" customWidth="1"/>
    <col min="9725" max="9725" width="10.81640625" style="95" customWidth="1"/>
    <col min="9726" max="9726" width="2.81640625" style="95" customWidth="1"/>
    <col min="9727" max="9727" width="14.1796875" style="95" customWidth="1"/>
    <col min="9728" max="9728" width="2.81640625" style="95" customWidth="1"/>
    <col min="9729" max="9729" width="23.26953125" style="95" bestFit="1" customWidth="1"/>
    <col min="9730" max="9730" width="9.1796875" style="95"/>
    <col min="9731" max="9731" width="10.7265625" style="95" bestFit="1" customWidth="1"/>
    <col min="9732" max="9732" width="9.1796875" style="95"/>
    <col min="9733" max="9733" width="10.81640625" style="95" bestFit="1" customWidth="1"/>
    <col min="9734" max="9734" width="9.1796875" style="95"/>
    <col min="9735" max="9735" width="10.26953125" style="95" bestFit="1" customWidth="1"/>
    <col min="9736" max="9967" width="9.1796875" style="95"/>
    <col min="9968" max="9968" width="6" style="95" customWidth="1"/>
    <col min="9969" max="9969" width="2.54296875" style="95" customWidth="1"/>
    <col min="9970" max="9970" width="37.26953125" style="95" bestFit="1" customWidth="1"/>
    <col min="9971" max="9971" width="15.7265625" style="95" customWidth="1"/>
    <col min="9972" max="9972" width="3" style="95" customWidth="1"/>
    <col min="9973" max="9973" width="10.7265625" style="95" customWidth="1"/>
    <col min="9974" max="9974" width="3.1796875" style="95" customWidth="1"/>
    <col min="9975" max="9975" width="12.81640625" style="95" customWidth="1"/>
    <col min="9976" max="9976" width="2.26953125" style="95" customWidth="1"/>
    <col min="9977" max="9977" width="10.81640625" style="95" customWidth="1"/>
    <col min="9978" max="9978" width="1.81640625" style="95" customWidth="1"/>
    <col min="9979" max="9979" width="14.1796875" style="95" customWidth="1"/>
    <col min="9980" max="9980" width="3.1796875" style="95" bestFit="1" customWidth="1"/>
    <col min="9981" max="9981" width="10.81640625" style="95" customWidth="1"/>
    <col min="9982" max="9982" width="2.81640625" style="95" customWidth="1"/>
    <col min="9983" max="9983" width="14.1796875" style="95" customWidth="1"/>
    <col min="9984" max="9984" width="2.81640625" style="95" customWidth="1"/>
    <col min="9985" max="9985" width="23.26953125" style="95" bestFit="1" customWidth="1"/>
    <col min="9986" max="9986" width="9.1796875" style="95"/>
    <col min="9987" max="9987" width="10.7265625" style="95" bestFit="1" customWidth="1"/>
    <col min="9988" max="9988" width="9.1796875" style="95"/>
    <col min="9989" max="9989" width="10.81640625" style="95" bestFit="1" customWidth="1"/>
    <col min="9990" max="9990" width="9.1796875" style="95"/>
    <col min="9991" max="9991" width="10.26953125" style="95" bestFit="1" customWidth="1"/>
    <col min="9992" max="10223" width="9.1796875" style="95"/>
    <col min="10224" max="10224" width="6" style="95" customWidth="1"/>
    <col min="10225" max="10225" width="2.54296875" style="95" customWidth="1"/>
    <col min="10226" max="10226" width="37.26953125" style="95" bestFit="1" customWidth="1"/>
    <col min="10227" max="10227" width="15.7265625" style="95" customWidth="1"/>
    <col min="10228" max="10228" width="3" style="95" customWidth="1"/>
    <col min="10229" max="10229" width="10.7265625" style="95" customWidth="1"/>
    <col min="10230" max="10230" width="3.1796875" style="95" customWidth="1"/>
    <col min="10231" max="10231" width="12.81640625" style="95" customWidth="1"/>
    <col min="10232" max="10232" width="2.26953125" style="95" customWidth="1"/>
    <col min="10233" max="10233" width="10.81640625" style="95" customWidth="1"/>
    <col min="10234" max="10234" width="1.81640625" style="95" customWidth="1"/>
    <col min="10235" max="10235" width="14.1796875" style="95" customWidth="1"/>
    <col min="10236" max="10236" width="3.1796875" style="95" bestFit="1" customWidth="1"/>
    <col min="10237" max="10237" width="10.81640625" style="95" customWidth="1"/>
    <col min="10238" max="10238" width="2.81640625" style="95" customWidth="1"/>
    <col min="10239" max="10239" width="14.1796875" style="95" customWidth="1"/>
    <col min="10240" max="10240" width="2.81640625" style="95" customWidth="1"/>
    <col min="10241" max="10241" width="23.26953125" style="95" bestFit="1" customWidth="1"/>
    <col min="10242" max="10242" width="9.1796875" style="95"/>
    <col min="10243" max="10243" width="10.7265625" style="95" bestFit="1" customWidth="1"/>
    <col min="10244" max="10244" width="9.1796875" style="95"/>
    <col min="10245" max="10245" width="10.81640625" style="95" bestFit="1" customWidth="1"/>
    <col min="10246" max="10246" width="9.1796875" style="95"/>
    <col min="10247" max="10247" width="10.26953125" style="95" bestFit="1" customWidth="1"/>
    <col min="10248" max="10479" width="9.1796875" style="95"/>
    <col min="10480" max="10480" width="6" style="95" customWidth="1"/>
    <col min="10481" max="10481" width="2.54296875" style="95" customWidth="1"/>
    <col min="10482" max="10482" width="37.26953125" style="95" bestFit="1" customWidth="1"/>
    <col min="10483" max="10483" width="15.7265625" style="95" customWidth="1"/>
    <col min="10484" max="10484" width="3" style="95" customWidth="1"/>
    <col min="10485" max="10485" width="10.7265625" style="95" customWidth="1"/>
    <col min="10486" max="10486" width="3.1796875" style="95" customWidth="1"/>
    <col min="10487" max="10487" width="12.81640625" style="95" customWidth="1"/>
    <col min="10488" max="10488" width="2.26953125" style="95" customWidth="1"/>
    <col min="10489" max="10489" width="10.81640625" style="95" customWidth="1"/>
    <col min="10490" max="10490" width="1.81640625" style="95" customWidth="1"/>
    <col min="10491" max="10491" width="14.1796875" style="95" customWidth="1"/>
    <col min="10492" max="10492" width="3.1796875" style="95" bestFit="1" customWidth="1"/>
    <col min="10493" max="10493" width="10.81640625" style="95" customWidth="1"/>
    <col min="10494" max="10494" width="2.81640625" style="95" customWidth="1"/>
    <col min="10495" max="10495" width="14.1796875" style="95" customWidth="1"/>
    <col min="10496" max="10496" width="2.81640625" style="95" customWidth="1"/>
    <col min="10497" max="10497" width="23.26953125" style="95" bestFit="1" customWidth="1"/>
    <col min="10498" max="10498" width="9.1796875" style="95"/>
    <col min="10499" max="10499" width="10.7265625" style="95" bestFit="1" customWidth="1"/>
    <col min="10500" max="10500" width="9.1796875" style="95"/>
    <col min="10501" max="10501" width="10.81640625" style="95" bestFit="1" customWidth="1"/>
    <col min="10502" max="10502" width="9.1796875" style="95"/>
    <col min="10503" max="10503" width="10.26953125" style="95" bestFit="1" customWidth="1"/>
    <col min="10504" max="10735" width="9.1796875" style="95"/>
    <col min="10736" max="10736" width="6" style="95" customWidth="1"/>
    <col min="10737" max="10737" width="2.54296875" style="95" customWidth="1"/>
    <col min="10738" max="10738" width="37.26953125" style="95" bestFit="1" customWidth="1"/>
    <col min="10739" max="10739" width="15.7265625" style="95" customWidth="1"/>
    <col min="10740" max="10740" width="3" style="95" customWidth="1"/>
    <col min="10741" max="10741" width="10.7265625" style="95" customWidth="1"/>
    <col min="10742" max="10742" width="3.1796875" style="95" customWidth="1"/>
    <col min="10743" max="10743" width="12.81640625" style="95" customWidth="1"/>
    <col min="10744" max="10744" width="2.26953125" style="95" customWidth="1"/>
    <col min="10745" max="10745" width="10.81640625" style="95" customWidth="1"/>
    <col min="10746" max="10746" width="1.81640625" style="95" customWidth="1"/>
    <col min="10747" max="10747" width="14.1796875" style="95" customWidth="1"/>
    <col min="10748" max="10748" width="3.1796875" style="95" bestFit="1" customWidth="1"/>
    <col min="10749" max="10749" width="10.81640625" style="95" customWidth="1"/>
    <col min="10750" max="10750" width="2.81640625" style="95" customWidth="1"/>
    <col min="10751" max="10751" width="14.1796875" style="95" customWidth="1"/>
    <col min="10752" max="10752" width="2.81640625" style="95" customWidth="1"/>
    <col min="10753" max="10753" width="23.26953125" style="95" bestFit="1" customWidth="1"/>
    <col min="10754" max="10754" width="9.1796875" style="95"/>
    <col min="10755" max="10755" width="10.7265625" style="95" bestFit="1" customWidth="1"/>
    <col min="10756" max="10756" width="9.1796875" style="95"/>
    <col min="10757" max="10757" width="10.81640625" style="95" bestFit="1" customWidth="1"/>
    <col min="10758" max="10758" width="9.1796875" style="95"/>
    <col min="10759" max="10759" width="10.26953125" style="95" bestFit="1" customWidth="1"/>
    <col min="10760" max="10991" width="9.1796875" style="95"/>
    <col min="10992" max="10992" width="6" style="95" customWidth="1"/>
    <col min="10993" max="10993" width="2.54296875" style="95" customWidth="1"/>
    <col min="10994" max="10994" width="37.26953125" style="95" bestFit="1" customWidth="1"/>
    <col min="10995" max="10995" width="15.7265625" style="95" customWidth="1"/>
    <col min="10996" max="10996" width="3" style="95" customWidth="1"/>
    <col min="10997" max="10997" width="10.7265625" style="95" customWidth="1"/>
    <col min="10998" max="10998" width="3.1796875" style="95" customWidth="1"/>
    <col min="10999" max="10999" width="12.81640625" style="95" customWidth="1"/>
    <col min="11000" max="11000" width="2.26953125" style="95" customWidth="1"/>
    <col min="11001" max="11001" width="10.81640625" style="95" customWidth="1"/>
    <col min="11002" max="11002" width="1.81640625" style="95" customWidth="1"/>
    <col min="11003" max="11003" width="14.1796875" style="95" customWidth="1"/>
    <col min="11004" max="11004" width="3.1796875" style="95" bestFit="1" customWidth="1"/>
    <col min="11005" max="11005" width="10.81640625" style="95" customWidth="1"/>
    <col min="11006" max="11006" width="2.81640625" style="95" customWidth="1"/>
    <col min="11007" max="11007" width="14.1796875" style="95" customWidth="1"/>
    <col min="11008" max="11008" width="2.81640625" style="95" customWidth="1"/>
    <col min="11009" max="11009" width="23.26953125" style="95" bestFit="1" customWidth="1"/>
    <col min="11010" max="11010" width="9.1796875" style="95"/>
    <col min="11011" max="11011" width="10.7265625" style="95" bestFit="1" customWidth="1"/>
    <col min="11012" max="11012" width="9.1796875" style="95"/>
    <col min="11013" max="11013" width="10.81640625" style="95" bestFit="1" customWidth="1"/>
    <col min="11014" max="11014" width="9.1796875" style="95"/>
    <col min="11015" max="11015" width="10.26953125" style="95" bestFit="1" customWidth="1"/>
    <col min="11016" max="11247" width="9.1796875" style="95"/>
    <col min="11248" max="11248" width="6" style="95" customWidth="1"/>
    <col min="11249" max="11249" width="2.54296875" style="95" customWidth="1"/>
    <col min="11250" max="11250" width="37.26953125" style="95" bestFit="1" customWidth="1"/>
    <col min="11251" max="11251" width="15.7265625" style="95" customWidth="1"/>
    <col min="11252" max="11252" width="3" style="95" customWidth="1"/>
    <col min="11253" max="11253" width="10.7265625" style="95" customWidth="1"/>
    <col min="11254" max="11254" width="3.1796875" style="95" customWidth="1"/>
    <col min="11255" max="11255" width="12.81640625" style="95" customWidth="1"/>
    <col min="11256" max="11256" width="2.26953125" style="95" customWidth="1"/>
    <col min="11257" max="11257" width="10.81640625" style="95" customWidth="1"/>
    <col min="11258" max="11258" width="1.81640625" style="95" customWidth="1"/>
    <col min="11259" max="11259" width="14.1796875" style="95" customWidth="1"/>
    <col min="11260" max="11260" width="3.1796875" style="95" bestFit="1" customWidth="1"/>
    <col min="11261" max="11261" width="10.81640625" style="95" customWidth="1"/>
    <col min="11262" max="11262" width="2.81640625" style="95" customWidth="1"/>
    <col min="11263" max="11263" width="14.1796875" style="95" customWidth="1"/>
    <col min="11264" max="11264" width="2.81640625" style="95" customWidth="1"/>
    <col min="11265" max="11265" width="23.26953125" style="95" bestFit="1" customWidth="1"/>
    <col min="11266" max="11266" width="9.1796875" style="95"/>
    <col min="11267" max="11267" width="10.7265625" style="95" bestFit="1" customWidth="1"/>
    <col min="11268" max="11268" width="9.1796875" style="95"/>
    <col min="11269" max="11269" width="10.81640625" style="95" bestFit="1" customWidth="1"/>
    <col min="11270" max="11270" width="9.1796875" style="95"/>
    <col min="11271" max="11271" width="10.26953125" style="95" bestFit="1" customWidth="1"/>
    <col min="11272" max="11503" width="9.1796875" style="95"/>
    <col min="11504" max="11504" width="6" style="95" customWidth="1"/>
    <col min="11505" max="11505" width="2.54296875" style="95" customWidth="1"/>
    <col min="11506" max="11506" width="37.26953125" style="95" bestFit="1" customWidth="1"/>
    <col min="11507" max="11507" width="15.7265625" style="95" customWidth="1"/>
    <col min="11508" max="11508" width="3" style="95" customWidth="1"/>
    <col min="11509" max="11509" width="10.7265625" style="95" customWidth="1"/>
    <col min="11510" max="11510" width="3.1796875" style="95" customWidth="1"/>
    <col min="11511" max="11511" width="12.81640625" style="95" customWidth="1"/>
    <col min="11512" max="11512" width="2.26953125" style="95" customWidth="1"/>
    <col min="11513" max="11513" width="10.81640625" style="95" customWidth="1"/>
    <col min="11514" max="11514" width="1.81640625" style="95" customWidth="1"/>
    <col min="11515" max="11515" width="14.1796875" style="95" customWidth="1"/>
    <col min="11516" max="11516" width="3.1796875" style="95" bestFit="1" customWidth="1"/>
    <col min="11517" max="11517" width="10.81640625" style="95" customWidth="1"/>
    <col min="11518" max="11518" width="2.81640625" style="95" customWidth="1"/>
    <col min="11519" max="11519" width="14.1796875" style="95" customWidth="1"/>
    <col min="11520" max="11520" width="2.81640625" style="95" customWidth="1"/>
    <col min="11521" max="11521" width="23.26953125" style="95" bestFit="1" customWidth="1"/>
    <col min="11522" max="11522" width="9.1796875" style="95"/>
    <col min="11523" max="11523" width="10.7265625" style="95" bestFit="1" customWidth="1"/>
    <col min="11524" max="11524" width="9.1796875" style="95"/>
    <col min="11525" max="11525" width="10.81640625" style="95" bestFit="1" customWidth="1"/>
    <col min="11526" max="11526" width="9.1796875" style="95"/>
    <col min="11527" max="11527" width="10.26953125" style="95" bestFit="1" customWidth="1"/>
    <col min="11528" max="11759" width="9.1796875" style="95"/>
    <col min="11760" max="11760" width="6" style="95" customWidth="1"/>
    <col min="11761" max="11761" width="2.54296875" style="95" customWidth="1"/>
    <col min="11762" max="11762" width="37.26953125" style="95" bestFit="1" customWidth="1"/>
    <col min="11763" max="11763" width="15.7265625" style="95" customWidth="1"/>
    <col min="11764" max="11764" width="3" style="95" customWidth="1"/>
    <col min="11765" max="11765" width="10.7265625" style="95" customWidth="1"/>
    <col min="11766" max="11766" width="3.1796875" style="95" customWidth="1"/>
    <col min="11767" max="11767" width="12.81640625" style="95" customWidth="1"/>
    <col min="11768" max="11768" width="2.26953125" style="95" customWidth="1"/>
    <col min="11769" max="11769" width="10.81640625" style="95" customWidth="1"/>
    <col min="11770" max="11770" width="1.81640625" style="95" customWidth="1"/>
    <col min="11771" max="11771" width="14.1796875" style="95" customWidth="1"/>
    <col min="11772" max="11772" width="3.1796875" style="95" bestFit="1" customWidth="1"/>
    <col min="11773" max="11773" width="10.81640625" style="95" customWidth="1"/>
    <col min="11774" max="11774" width="2.81640625" style="95" customWidth="1"/>
    <col min="11775" max="11775" width="14.1796875" style="95" customWidth="1"/>
    <col min="11776" max="11776" width="2.81640625" style="95" customWidth="1"/>
    <col min="11777" max="11777" width="23.26953125" style="95" bestFit="1" customWidth="1"/>
    <col min="11778" max="11778" width="9.1796875" style="95"/>
    <col min="11779" max="11779" width="10.7265625" style="95" bestFit="1" customWidth="1"/>
    <col min="11780" max="11780" width="9.1796875" style="95"/>
    <col min="11781" max="11781" width="10.81640625" style="95" bestFit="1" customWidth="1"/>
    <col min="11782" max="11782" width="9.1796875" style="95"/>
    <col min="11783" max="11783" width="10.26953125" style="95" bestFit="1" customWidth="1"/>
    <col min="11784" max="12015" width="9.1796875" style="95"/>
    <col min="12016" max="12016" width="6" style="95" customWidth="1"/>
    <col min="12017" max="12017" width="2.54296875" style="95" customWidth="1"/>
    <col min="12018" max="12018" width="37.26953125" style="95" bestFit="1" customWidth="1"/>
    <col min="12019" max="12019" width="15.7265625" style="95" customWidth="1"/>
    <col min="12020" max="12020" width="3" style="95" customWidth="1"/>
    <col min="12021" max="12021" width="10.7265625" style="95" customWidth="1"/>
    <col min="12022" max="12022" width="3.1796875" style="95" customWidth="1"/>
    <col min="12023" max="12023" width="12.81640625" style="95" customWidth="1"/>
    <col min="12024" max="12024" width="2.26953125" style="95" customWidth="1"/>
    <col min="12025" max="12025" width="10.81640625" style="95" customWidth="1"/>
    <col min="12026" max="12026" width="1.81640625" style="95" customWidth="1"/>
    <col min="12027" max="12027" width="14.1796875" style="95" customWidth="1"/>
    <col min="12028" max="12028" width="3.1796875" style="95" bestFit="1" customWidth="1"/>
    <col min="12029" max="12029" width="10.81640625" style="95" customWidth="1"/>
    <col min="12030" max="12030" width="2.81640625" style="95" customWidth="1"/>
    <col min="12031" max="12031" width="14.1796875" style="95" customWidth="1"/>
    <col min="12032" max="12032" width="2.81640625" style="95" customWidth="1"/>
    <col min="12033" max="12033" width="23.26953125" style="95" bestFit="1" customWidth="1"/>
    <col min="12034" max="12034" width="9.1796875" style="95"/>
    <col min="12035" max="12035" width="10.7265625" style="95" bestFit="1" customWidth="1"/>
    <col min="12036" max="12036" width="9.1796875" style="95"/>
    <col min="12037" max="12037" width="10.81640625" style="95" bestFit="1" customWidth="1"/>
    <col min="12038" max="12038" width="9.1796875" style="95"/>
    <col min="12039" max="12039" width="10.26953125" style="95" bestFit="1" customWidth="1"/>
    <col min="12040" max="12271" width="9.1796875" style="95"/>
    <col min="12272" max="12272" width="6" style="95" customWidth="1"/>
    <col min="12273" max="12273" width="2.54296875" style="95" customWidth="1"/>
    <col min="12274" max="12274" width="37.26953125" style="95" bestFit="1" customWidth="1"/>
    <col min="12275" max="12275" width="15.7265625" style="95" customWidth="1"/>
    <col min="12276" max="12276" width="3" style="95" customWidth="1"/>
    <col min="12277" max="12277" width="10.7265625" style="95" customWidth="1"/>
    <col min="12278" max="12278" width="3.1796875" style="95" customWidth="1"/>
    <col min="12279" max="12279" width="12.81640625" style="95" customWidth="1"/>
    <col min="12280" max="12280" width="2.26953125" style="95" customWidth="1"/>
    <col min="12281" max="12281" width="10.81640625" style="95" customWidth="1"/>
    <col min="12282" max="12282" width="1.81640625" style="95" customWidth="1"/>
    <col min="12283" max="12283" width="14.1796875" style="95" customWidth="1"/>
    <col min="12284" max="12284" width="3.1796875" style="95" bestFit="1" customWidth="1"/>
    <col min="12285" max="12285" width="10.81640625" style="95" customWidth="1"/>
    <col min="12286" max="12286" width="2.81640625" style="95" customWidth="1"/>
    <col min="12287" max="12287" width="14.1796875" style="95" customWidth="1"/>
    <col min="12288" max="12288" width="2.81640625" style="95" customWidth="1"/>
    <col min="12289" max="12289" width="23.26953125" style="95" bestFit="1" customWidth="1"/>
    <col min="12290" max="12290" width="9.1796875" style="95"/>
    <col min="12291" max="12291" width="10.7265625" style="95" bestFit="1" customWidth="1"/>
    <col min="12292" max="12292" width="9.1796875" style="95"/>
    <col min="12293" max="12293" width="10.81640625" style="95" bestFit="1" customWidth="1"/>
    <col min="12294" max="12294" width="9.1796875" style="95"/>
    <col min="12295" max="12295" width="10.26953125" style="95" bestFit="1" customWidth="1"/>
    <col min="12296" max="12527" width="9.1796875" style="95"/>
    <col min="12528" max="12528" width="6" style="95" customWidth="1"/>
    <col min="12529" max="12529" width="2.54296875" style="95" customWidth="1"/>
    <col min="12530" max="12530" width="37.26953125" style="95" bestFit="1" customWidth="1"/>
    <col min="12531" max="12531" width="15.7265625" style="95" customWidth="1"/>
    <col min="12532" max="12532" width="3" style="95" customWidth="1"/>
    <col min="12533" max="12533" width="10.7265625" style="95" customWidth="1"/>
    <col min="12534" max="12534" width="3.1796875" style="95" customWidth="1"/>
    <col min="12535" max="12535" width="12.81640625" style="95" customWidth="1"/>
    <col min="12536" max="12536" width="2.26953125" style="95" customWidth="1"/>
    <col min="12537" max="12537" width="10.81640625" style="95" customWidth="1"/>
    <col min="12538" max="12538" width="1.81640625" style="95" customWidth="1"/>
    <col min="12539" max="12539" width="14.1796875" style="95" customWidth="1"/>
    <col min="12540" max="12540" width="3.1796875" style="95" bestFit="1" customWidth="1"/>
    <col min="12541" max="12541" width="10.81640625" style="95" customWidth="1"/>
    <col min="12542" max="12542" width="2.81640625" style="95" customWidth="1"/>
    <col min="12543" max="12543" width="14.1796875" style="95" customWidth="1"/>
    <col min="12544" max="12544" width="2.81640625" style="95" customWidth="1"/>
    <col min="12545" max="12545" width="23.26953125" style="95" bestFit="1" customWidth="1"/>
    <col min="12546" max="12546" width="9.1796875" style="95"/>
    <col min="12547" max="12547" width="10.7265625" style="95" bestFit="1" customWidth="1"/>
    <col min="12548" max="12548" width="9.1796875" style="95"/>
    <col min="12549" max="12549" width="10.81640625" style="95" bestFit="1" customWidth="1"/>
    <col min="12550" max="12550" width="9.1796875" style="95"/>
    <col min="12551" max="12551" width="10.26953125" style="95" bestFit="1" customWidth="1"/>
    <col min="12552" max="12783" width="9.1796875" style="95"/>
    <col min="12784" max="12784" width="6" style="95" customWidth="1"/>
    <col min="12785" max="12785" width="2.54296875" style="95" customWidth="1"/>
    <col min="12786" max="12786" width="37.26953125" style="95" bestFit="1" customWidth="1"/>
    <col min="12787" max="12787" width="15.7265625" style="95" customWidth="1"/>
    <col min="12788" max="12788" width="3" style="95" customWidth="1"/>
    <col min="12789" max="12789" width="10.7265625" style="95" customWidth="1"/>
    <col min="12790" max="12790" width="3.1796875" style="95" customWidth="1"/>
    <col min="12791" max="12791" width="12.81640625" style="95" customWidth="1"/>
    <col min="12792" max="12792" width="2.26953125" style="95" customWidth="1"/>
    <col min="12793" max="12793" width="10.81640625" style="95" customWidth="1"/>
    <col min="12794" max="12794" width="1.81640625" style="95" customWidth="1"/>
    <col min="12795" max="12795" width="14.1796875" style="95" customWidth="1"/>
    <col min="12796" max="12796" width="3.1796875" style="95" bestFit="1" customWidth="1"/>
    <col min="12797" max="12797" width="10.81640625" style="95" customWidth="1"/>
    <col min="12798" max="12798" width="2.81640625" style="95" customWidth="1"/>
    <col min="12799" max="12799" width="14.1796875" style="95" customWidth="1"/>
    <col min="12800" max="12800" width="2.81640625" style="95" customWidth="1"/>
    <col min="12801" max="12801" width="23.26953125" style="95" bestFit="1" customWidth="1"/>
    <col min="12802" max="12802" width="9.1796875" style="95"/>
    <col min="12803" max="12803" width="10.7265625" style="95" bestFit="1" customWidth="1"/>
    <col min="12804" max="12804" width="9.1796875" style="95"/>
    <col min="12805" max="12805" width="10.81640625" style="95" bestFit="1" customWidth="1"/>
    <col min="12806" max="12806" width="9.1796875" style="95"/>
    <col min="12807" max="12807" width="10.26953125" style="95" bestFit="1" customWidth="1"/>
    <col min="12808" max="13039" width="9.1796875" style="95"/>
    <col min="13040" max="13040" width="6" style="95" customWidth="1"/>
    <col min="13041" max="13041" width="2.54296875" style="95" customWidth="1"/>
    <col min="13042" max="13042" width="37.26953125" style="95" bestFit="1" customWidth="1"/>
    <col min="13043" max="13043" width="15.7265625" style="95" customWidth="1"/>
    <col min="13044" max="13044" width="3" style="95" customWidth="1"/>
    <col min="13045" max="13045" width="10.7265625" style="95" customWidth="1"/>
    <col min="13046" max="13046" width="3.1796875" style="95" customWidth="1"/>
    <col min="13047" max="13047" width="12.81640625" style="95" customWidth="1"/>
    <col min="13048" max="13048" width="2.26953125" style="95" customWidth="1"/>
    <col min="13049" max="13049" width="10.81640625" style="95" customWidth="1"/>
    <col min="13050" max="13050" width="1.81640625" style="95" customWidth="1"/>
    <col min="13051" max="13051" width="14.1796875" style="95" customWidth="1"/>
    <col min="13052" max="13052" width="3.1796875" style="95" bestFit="1" customWidth="1"/>
    <col min="13053" max="13053" width="10.81640625" style="95" customWidth="1"/>
    <col min="13054" max="13054" width="2.81640625" style="95" customWidth="1"/>
    <col min="13055" max="13055" width="14.1796875" style="95" customWidth="1"/>
    <col min="13056" max="13056" width="2.81640625" style="95" customWidth="1"/>
    <col min="13057" max="13057" width="23.26953125" style="95" bestFit="1" customWidth="1"/>
    <col min="13058" max="13058" width="9.1796875" style="95"/>
    <col min="13059" max="13059" width="10.7265625" style="95" bestFit="1" customWidth="1"/>
    <col min="13060" max="13060" width="9.1796875" style="95"/>
    <col min="13061" max="13061" width="10.81640625" style="95" bestFit="1" customWidth="1"/>
    <col min="13062" max="13062" width="9.1796875" style="95"/>
    <col min="13063" max="13063" width="10.26953125" style="95" bestFit="1" customWidth="1"/>
    <col min="13064" max="13295" width="9.1796875" style="95"/>
    <col min="13296" max="13296" width="6" style="95" customWidth="1"/>
    <col min="13297" max="13297" width="2.54296875" style="95" customWidth="1"/>
    <col min="13298" max="13298" width="37.26953125" style="95" bestFit="1" customWidth="1"/>
    <col min="13299" max="13299" width="15.7265625" style="95" customWidth="1"/>
    <col min="13300" max="13300" width="3" style="95" customWidth="1"/>
    <col min="13301" max="13301" width="10.7265625" style="95" customWidth="1"/>
    <col min="13302" max="13302" width="3.1796875" style="95" customWidth="1"/>
    <col min="13303" max="13303" width="12.81640625" style="95" customWidth="1"/>
    <col min="13304" max="13304" width="2.26953125" style="95" customWidth="1"/>
    <col min="13305" max="13305" width="10.81640625" style="95" customWidth="1"/>
    <col min="13306" max="13306" width="1.81640625" style="95" customWidth="1"/>
    <col min="13307" max="13307" width="14.1796875" style="95" customWidth="1"/>
    <col min="13308" max="13308" width="3.1796875" style="95" bestFit="1" customWidth="1"/>
    <col min="13309" max="13309" width="10.81640625" style="95" customWidth="1"/>
    <col min="13310" max="13310" width="2.81640625" style="95" customWidth="1"/>
    <col min="13311" max="13311" width="14.1796875" style="95" customWidth="1"/>
    <col min="13312" max="13312" width="2.81640625" style="95" customWidth="1"/>
    <col min="13313" max="13313" width="23.26953125" style="95" bestFit="1" customWidth="1"/>
    <col min="13314" max="13314" width="9.1796875" style="95"/>
    <col min="13315" max="13315" width="10.7265625" style="95" bestFit="1" customWidth="1"/>
    <col min="13316" max="13316" width="9.1796875" style="95"/>
    <col min="13317" max="13317" width="10.81640625" style="95" bestFit="1" customWidth="1"/>
    <col min="13318" max="13318" width="9.1796875" style="95"/>
    <col min="13319" max="13319" width="10.26953125" style="95" bestFit="1" customWidth="1"/>
    <col min="13320" max="13551" width="9.1796875" style="95"/>
    <col min="13552" max="13552" width="6" style="95" customWidth="1"/>
    <col min="13553" max="13553" width="2.54296875" style="95" customWidth="1"/>
    <col min="13554" max="13554" width="37.26953125" style="95" bestFit="1" customWidth="1"/>
    <col min="13555" max="13555" width="15.7265625" style="95" customWidth="1"/>
    <col min="13556" max="13556" width="3" style="95" customWidth="1"/>
    <col min="13557" max="13557" width="10.7265625" style="95" customWidth="1"/>
    <col min="13558" max="13558" width="3.1796875" style="95" customWidth="1"/>
    <col min="13559" max="13559" width="12.81640625" style="95" customWidth="1"/>
    <col min="13560" max="13560" width="2.26953125" style="95" customWidth="1"/>
    <col min="13561" max="13561" width="10.81640625" style="95" customWidth="1"/>
    <col min="13562" max="13562" width="1.81640625" style="95" customWidth="1"/>
    <col min="13563" max="13563" width="14.1796875" style="95" customWidth="1"/>
    <col min="13564" max="13564" width="3.1796875" style="95" bestFit="1" customWidth="1"/>
    <col min="13565" max="13565" width="10.81640625" style="95" customWidth="1"/>
    <col min="13566" max="13566" width="2.81640625" style="95" customWidth="1"/>
    <col min="13567" max="13567" width="14.1796875" style="95" customWidth="1"/>
    <col min="13568" max="13568" width="2.81640625" style="95" customWidth="1"/>
    <col min="13569" max="13569" width="23.26953125" style="95" bestFit="1" customWidth="1"/>
    <col min="13570" max="13570" width="9.1796875" style="95"/>
    <col min="13571" max="13571" width="10.7265625" style="95" bestFit="1" customWidth="1"/>
    <col min="13572" max="13572" width="9.1796875" style="95"/>
    <col min="13573" max="13573" width="10.81640625" style="95" bestFit="1" customWidth="1"/>
    <col min="13574" max="13574" width="9.1796875" style="95"/>
    <col min="13575" max="13575" width="10.26953125" style="95" bestFit="1" customWidth="1"/>
    <col min="13576" max="13807" width="9.1796875" style="95"/>
    <col min="13808" max="13808" width="6" style="95" customWidth="1"/>
    <col min="13809" max="13809" width="2.54296875" style="95" customWidth="1"/>
    <col min="13810" max="13810" width="37.26953125" style="95" bestFit="1" customWidth="1"/>
    <col min="13811" max="13811" width="15.7265625" style="95" customWidth="1"/>
    <col min="13812" max="13812" width="3" style="95" customWidth="1"/>
    <col min="13813" max="13813" width="10.7265625" style="95" customWidth="1"/>
    <col min="13814" max="13814" width="3.1796875" style="95" customWidth="1"/>
    <col min="13815" max="13815" width="12.81640625" style="95" customWidth="1"/>
    <col min="13816" max="13816" width="2.26953125" style="95" customWidth="1"/>
    <col min="13817" max="13817" width="10.81640625" style="95" customWidth="1"/>
    <col min="13818" max="13818" width="1.81640625" style="95" customWidth="1"/>
    <col min="13819" max="13819" width="14.1796875" style="95" customWidth="1"/>
    <col min="13820" max="13820" width="3.1796875" style="95" bestFit="1" customWidth="1"/>
    <col min="13821" max="13821" width="10.81640625" style="95" customWidth="1"/>
    <col min="13822" max="13822" width="2.81640625" style="95" customWidth="1"/>
    <col min="13823" max="13823" width="14.1796875" style="95" customWidth="1"/>
    <col min="13824" max="13824" width="2.81640625" style="95" customWidth="1"/>
    <col min="13825" max="13825" width="23.26953125" style="95" bestFit="1" customWidth="1"/>
    <col min="13826" max="13826" width="9.1796875" style="95"/>
    <col min="13827" max="13827" width="10.7265625" style="95" bestFit="1" customWidth="1"/>
    <col min="13828" max="13828" width="9.1796875" style="95"/>
    <col min="13829" max="13829" width="10.81640625" style="95" bestFit="1" customWidth="1"/>
    <col min="13830" max="13830" width="9.1796875" style="95"/>
    <col min="13831" max="13831" width="10.26953125" style="95" bestFit="1" customWidth="1"/>
    <col min="13832" max="14063" width="9.1796875" style="95"/>
    <col min="14064" max="14064" width="6" style="95" customWidth="1"/>
    <col min="14065" max="14065" width="2.54296875" style="95" customWidth="1"/>
    <col min="14066" max="14066" width="37.26953125" style="95" bestFit="1" customWidth="1"/>
    <col min="14067" max="14067" width="15.7265625" style="95" customWidth="1"/>
    <col min="14068" max="14068" width="3" style="95" customWidth="1"/>
    <col min="14069" max="14069" width="10.7265625" style="95" customWidth="1"/>
    <col min="14070" max="14070" width="3.1796875" style="95" customWidth="1"/>
    <col min="14071" max="14071" width="12.81640625" style="95" customWidth="1"/>
    <col min="14072" max="14072" width="2.26953125" style="95" customWidth="1"/>
    <col min="14073" max="14073" width="10.81640625" style="95" customWidth="1"/>
    <col min="14074" max="14074" width="1.81640625" style="95" customWidth="1"/>
    <col min="14075" max="14075" width="14.1796875" style="95" customWidth="1"/>
    <col min="14076" max="14076" width="3.1796875" style="95" bestFit="1" customWidth="1"/>
    <col min="14077" max="14077" width="10.81640625" style="95" customWidth="1"/>
    <col min="14078" max="14078" width="2.81640625" style="95" customWidth="1"/>
    <col min="14079" max="14079" width="14.1796875" style="95" customWidth="1"/>
    <col min="14080" max="14080" width="2.81640625" style="95" customWidth="1"/>
    <col min="14081" max="14081" width="23.26953125" style="95" bestFit="1" customWidth="1"/>
    <col min="14082" max="14082" width="9.1796875" style="95"/>
    <col min="14083" max="14083" width="10.7265625" style="95" bestFit="1" customWidth="1"/>
    <col min="14084" max="14084" width="9.1796875" style="95"/>
    <col min="14085" max="14085" width="10.81640625" style="95" bestFit="1" customWidth="1"/>
    <col min="14086" max="14086" width="9.1796875" style="95"/>
    <col min="14087" max="14087" width="10.26953125" style="95" bestFit="1" customWidth="1"/>
    <col min="14088" max="14319" width="9.1796875" style="95"/>
    <col min="14320" max="14320" width="6" style="95" customWidth="1"/>
    <col min="14321" max="14321" width="2.54296875" style="95" customWidth="1"/>
    <col min="14322" max="14322" width="37.26953125" style="95" bestFit="1" customWidth="1"/>
    <col min="14323" max="14323" width="15.7265625" style="95" customWidth="1"/>
    <col min="14324" max="14324" width="3" style="95" customWidth="1"/>
    <col min="14325" max="14325" width="10.7265625" style="95" customWidth="1"/>
    <col min="14326" max="14326" width="3.1796875" style="95" customWidth="1"/>
    <col min="14327" max="14327" width="12.81640625" style="95" customWidth="1"/>
    <col min="14328" max="14328" width="2.26953125" style="95" customWidth="1"/>
    <col min="14329" max="14329" width="10.81640625" style="95" customWidth="1"/>
    <col min="14330" max="14330" width="1.81640625" style="95" customWidth="1"/>
    <col min="14331" max="14331" width="14.1796875" style="95" customWidth="1"/>
    <col min="14332" max="14332" width="3.1796875" style="95" bestFit="1" customWidth="1"/>
    <col min="14333" max="14333" width="10.81640625" style="95" customWidth="1"/>
    <col min="14334" max="14334" width="2.81640625" style="95" customWidth="1"/>
    <col min="14335" max="14335" width="14.1796875" style="95" customWidth="1"/>
    <col min="14336" max="14336" width="2.81640625" style="95" customWidth="1"/>
    <col min="14337" max="14337" width="23.26953125" style="95" bestFit="1" customWidth="1"/>
    <col min="14338" max="14338" width="9.1796875" style="95"/>
    <col min="14339" max="14339" width="10.7265625" style="95" bestFit="1" customWidth="1"/>
    <col min="14340" max="14340" width="9.1796875" style="95"/>
    <col min="14341" max="14341" width="10.81640625" style="95" bestFit="1" customWidth="1"/>
    <col min="14342" max="14342" width="9.1796875" style="95"/>
    <col min="14343" max="14343" width="10.26953125" style="95" bestFit="1" customWidth="1"/>
    <col min="14344" max="14575" width="9.1796875" style="95"/>
    <col min="14576" max="14576" width="6" style="95" customWidth="1"/>
    <col min="14577" max="14577" width="2.54296875" style="95" customWidth="1"/>
    <col min="14578" max="14578" width="37.26953125" style="95" bestFit="1" customWidth="1"/>
    <col min="14579" max="14579" width="15.7265625" style="95" customWidth="1"/>
    <col min="14580" max="14580" width="3" style="95" customWidth="1"/>
    <col min="14581" max="14581" width="10.7265625" style="95" customWidth="1"/>
    <col min="14582" max="14582" width="3.1796875" style="95" customWidth="1"/>
    <col min="14583" max="14583" width="12.81640625" style="95" customWidth="1"/>
    <col min="14584" max="14584" width="2.26953125" style="95" customWidth="1"/>
    <col min="14585" max="14585" width="10.81640625" style="95" customWidth="1"/>
    <col min="14586" max="14586" width="1.81640625" style="95" customWidth="1"/>
    <col min="14587" max="14587" width="14.1796875" style="95" customWidth="1"/>
    <col min="14588" max="14588" width="3.1796875" style="95" bestFit="1" customWidth="1"/>
    <col min="14589" max="14589" width="10.81640625" style="95" customWidth="1"/>
    <col min="14590" max="14590" width="2.81640625" style="95" customWidth="1"/>
    <col min="14591" max="14591" width="14.1796875" style="95" customWidth="1"/>
    <col min="14592" max="14592" width="2.81640625" style="95" customWidth="1"/>
    <col min="14593" max="14593" width="23.26953125" style="95" bestFit="1" customWidth="1"/>
    <col min="14594" max="14594" width="9.1796875" style="95"/>
    <col min="14595" max="14595" width="10.7265625" style="95" bestFit="1" customWidth="1"/>
    <col min="14596" max="14596" width="9.1796875" style="95"/>
    <col min="14597" max="14597" width="10.81640625" style="95" bestFit="1" customWidth="1"/>
    <col min="14598" max="14598" width="9.1796875" style="95"/>
    <col min="14599" max="14599" width="10.26953125" style="95" bestFit="1" customWidth="1"/>
    <col min="14600" max="14831" width="9.1796875" style="95"/>
    <col min="14832" max="14832" width="6" style="95" customWidth="1"/>
    <col min="14833" max="14833" width="2.54296875" style="95" customWidth="1"/>
    <col min="14834" max="14834" width="37.26953125" style="95" bestFit="1" customWidth="1"/>
    <col min="14835" max="14835" width="15.7265625" style="95" customWidth="1"/>
    <col min="14836" max="14836" width="3" style="95" customWidth="1"/>
    <col min="14837" max="14837" width="10.7265625" style="95" customWidth="1"/>
    <col min="14838" max="14838" width="3.1796875" style="95" customWidth="1"/>
    <col min="14839" max="14839" width="12.81640625" style="95" customWidth="1"/>
    <col min="14840" max="14840" width="2.26953125" style="95" customWidth="1"/>
    <col min="14841" max="14841" width="10.81640625" style="95" customWidth="1"/>
    <col min="14842" max="14842" width="1.81640625" style="95" customWidth="1"/>
    <col min="14843" max="14843" width="14.1796875" style="95" customWidth="1"/>
    <col min="14844" max="14844" width="3.1796875" style="95" bestFit="1" customWidth="1"/>
    <col min="14845" max="14845" width="10.81640625" style="95" customWidth="1"/>
    <col min="14846" max="14846" width="2.81640625" style="95" customWidth="1"/>
    <col min="14847" max="14847" width="14.1796875" style="95" customWidth="1"/>
    <col min="14848" max="14848" width="2.81640625" style="95" customWidth="1"/>
    <col min="14849" max="14849" width="23.26953125" style="95" bestFit="1" customWidth="1"/>
    <col min="14850" max="14850" width="9.1796875" style="95"/>
    <col min="14851" max="14851" width="10.7265625" style="95" bestFit="1" customWidth="1"/>
    <col min="14852" max="14852" width="9.1796875" style="95"/>
    <col min="14853" max="14853" width="10.81640625" style="95" bestFit="1" customWidth="1"/>
    <col min="14854" max="14854" width="9.1796875" style="95"/>
    <col min="14855" max="14855" width="10.26953125" style="95" bestFit="1" customWidth="1"/>
    <col min="14856" max="15087" width="9.1796875" style="95"/>
    <col min="15088" max="15088" width="6" style="95" customWidth="1"/>
    <col min="15089" max="15089" width="2.54296875" style="95" customWidth="1"/>
    <col min="15090" max="15090" width="37.26953125" style="95" bestFit="1" customWidth="1"/>
    <col min="15091" max="15091" width="15.7265625" style="95" customWidth="1"/>
    <col min="15092" max="15092" width="3" style="95" customWidth="1"/>
    <col min="15093" max="15093" width="10.7265625" style="95" customWidth="1"/>
    <col min="15094" max="15094" width="3.1796875" style="95" customWidth="1"/>
    <col min="15095" max="15095" width="12.81640625" style="95" customWidth="1"/>
    <col min="15096" max="15096" width="2.26953125" style="95" customWidth="1"/>
    <col min="15097" max="15097" width="10.81640625" style="95" customWidth="1"/>
    <col min="15098" max="15098" width="1.81640625" style="95" customWidth="1"/>
    <col min="15099" max="15099" width="14.1796875" style="95" customWidth="1"/>
    <col min="15100" max="15100" width="3.1796875" style="95" bestFit="1" customWidth="1"/>
    <col min="15101" max="15101" width="10.81640625" style="95" customWidth="1"/>
    <col min="15102" max="15102" width="2.81640625" style="95" customWidth="1"/>
    <col min="15103" max="15103" width="14.1796875" style="95" customWidth="1"/>
    <col min="15104" max="15104" width="2.81640625" style="95" customWidth="1"/>
    <col min="15105" max="15105" width="23.26953125" style="95" bestFit="1" customWidth="1"/>
    <col min="15106" max="15106" width="9.1796875" style="95"/>
    <col min="15107" max="15107" width="10.7265625" style="95" bestFit="1" customWidth="1"/>
    <col min="15108" max="15108" width="9.1796875" style="95"/>
    <col min="15109" max="15109" width="10.81640625" style="95" bestFit="1" customWidth="1"/>
    <col min="15110" max="15110" width="9.1796875" style="95"/>
    <col min="15111" max="15111" width="10.26953125" style="95" bestFit="1" customWidth="1"/>
    <col min="15112" max="15343" width="9.1796875" style="95"/>
    <col min="15344" max="15344" width="6" style="95" customWidth="1"/>
    <col min="15345" max="15345" width="2.54296875" style="95" customWidth="1"/>
    <col min="15346" max="15346" width="37.26953125" style="95" bestFit="1" customWidth="1"/>
    <col min="15347" max="15347" width="15.7265625" style="95" customWidth="1"/>
    <col min="15348" max="15348" width="3" style="95" customWidth="1"/>
    <col min="15349" max="15349" width="10.7265625" style="95" customWidth="1"/>
    <col min="15350" max="15350" width="3.1796875" style="95" customWidth="1"/>
    <col min="15351" max="15351" width="12.81640625" style="95" customWidth="1"/>
    <col min="15352" max="15352" width="2.26953125" style="95" customWidth="1"/>
    <col min="15353" max="15353" width="10.81640625" style="95" customWidth="1"/>
    <col min="15354" max="15354" width="1.81640625" style="95" customWidth="1"/>
    <col min="15355" max="15355" width="14.1796875" style="95" customWidth="1"/>
    <col min="15356" max="15356" width="3.1796875" style="95" bestFit="1" customWidth="1"/>
    <col min="15357" max="15357" width="10.81640625" style="95" customWidth="1"/>
    <col min="15358" max="15358" width="2.81640625" style="95" customWidth="1"/>
    <col min="15359" max="15359" width="14.1796875" style="95" customWidth="1"/>
    <col min="15360" max="15360" width="2.81640625" style="95" customWidth="1"/>
    <col min="15361" max="15361" width="23.26953125" style="95" bestFit="1" customWidth="1"/>
    <col min="15362" max="15362" width="9.1796875" style="95"/>
    <col min="15363" max="15363" width="10.7265625" style="95" bestFit="1" customWidth="1"/>
    <col min="15364" max="15364" width="9.1796875" style="95"/>
    <col min="15365" max="15365" width="10.81640625" style="95" bestFit="1" customWidth="1"/>
    <col min="15366" max="15366" width="9.1796875" style="95"/>
    <col min="15367" max="15367" width="10.26953125" style="95" bestFit="1" customWidth="1"/>
    <col min="15368" max="15599" width="9.1796875" style="95"/>
    <col min="15600" max="15600" width="6" style="95" customWidth="1"/>
    <col min="15601" max="15601" width="2.54296875" style="95" customWidth="1"/>
    <col min="15602" max="15602" width="37.26953125" style="95" bestFit="1" customWidth="1"/>
    <col min="15603" max="15603" width="15.7265625" style="95" customWidth="1"/>
    <col min="15604" max="15604" width="3" style="95" customWidth="1"/>
    <col min="15605" max="15605" width="10.7265625" style="95" customWidth="1"/>
    <col min="15606" max="15606" width="3.1796875" style="95" customWidth="1"/>
    <col min="15607" max="15607" width="12.81640625" style="95" customWidth="1"/>
    <col min="15608" max="15608" width="2.26953125" style="95" customWidth="1"/>
    <col min="15609" max="15609" width="10.81640625" style="95" customWidth="1"/>
    <col min="15610" max="15610" width="1.81640625" style="95" customWidth="1"/>
    <col min="15611" max="15611" width="14.1796875" style="95" customWidth="1"/>
    <col min="15612" max="15612" width="3.1796875" style="95" bestFit="1" customWidth="1"/>
    <col min="15613" max="15613" width="10.81640625" style="95" customWidth="1"/>
    <col min="15614" max="15614" width="2.81640625" style="95" customWidth="1"/>
    <col min="15615" max="15615" width="14.1796875" style="95" customWidth="1"/>
    <col min="15616" max="15616" width="2.81640625" style="95" customWidth="1"/>
    <col min="15617" max="15617" width="23.26953125" style="95" bestFit="1" customWidth="1"/>
    <col min="15618" max="15618" width="9.1796875" style="95"/>
    <col min="15619" max="15619" width="10.7265625" style="95" bestFit="1" customWidth="1"/>
    <col min="15620" max="15620" width="9.1796875" style="95"/>
    <col min="15621" max="15621" width="10.81640625" style="95" bestFit="1" customWidth="1"/>
    <col min="15622" max="15622" width="9.1796875" style="95"/>
    <col min="15623" max="15623" width="10.26953125" style="95" bestFit="1" customWidth="1"/>
    <col min="15624" max="15855" width="9.1796875" style="95"/>
    <col min="15856" max="15856" width="6" style="95" customWidth="1"/>
    <col min="15857" max="15857" width="2.54296875" style="95" customWidth="1"/>
    <col min="15858" max="15858" width="37.26953125" style="95" bestFit="1" customWidth="1"/>
    <col min="15859" max="15859" width="15.7265625" style="95" customWidth="1"/>
    <col min="15860" max="15860" width="3" style="95" customWidth="1"/>
    <col min="15861" max="15861" width="10.7265625" style="95" customWidth="1"/>
    <col min="15862" max="15862" width="3.1796875" style="95" customWidth="1"/>
    <col min="15863" max="15863" width="12.81640625" style="95" customWidth="1"/>
    <col min="15864" max="15864" width="2.26953125" style="95" customWidth="1"/>
    <col min="15865" max="15865" width="10.81640625" style="95" customWidth="1"/>
    <col min="15866" max="15866" width="1.81640625" style="95" customWidth="1"/>
    <col min="15867" max="15867" width="14.1796875" style="95" customWidth="1"/>
    <col min="15868" max="15868" width="3.1796875" style="95" bestFit="1" customWidth="1"/>
    <col min="15869" max="15869" width="10.81640625" style="95" customWidth="1"/>
    <col min="15870" max="15870" width="2.81640625" style="95" customWidth="1"/>
    <col min="15871" max="15871" width="14.1796875" style="95" customWidth="1"/>
    <col min="15872" max="15872" width="2.81640625" style="95" customWidth="1"/>
    <col min="15873" max="15873" width="23.26953125" style="95" bestFit="1" customWidth="1"/>
    <col min="15874" max="15874" width="9.1796875" style="95"/>
    <col min="15875" max="15875" width="10.7265625" style="95" bestFit="1" customWidth="1"/>
    <col min="15876" max="15876" width="9.1796875" style="95"/>
    <col min="15877" max="15877" width="10.81640625" style="95" bestFit="1" customWidth="1"/>
    <col min="15878" max="15878" width="9.1796875" style="95"/>
    <col min="15879" max="15879" width="10.26953125" style="95" bestFit="1" customWidth="1"/>
    <col min="15880" max="16111" width="9.1796875" style="95"/>
    <col min="16112" max="16112" width="6" style="95" customWidth="1"/>
    <col min="16113" max="16113" width="2.54296875" style="95" customWidth="1"/>
    <col min="16114" max="16114" width="37.26953125" style="95" bestFit="1" customWidth="1"/>
    <col min="16115" max="16115" width="15.7265625" style="95" customWidth="1"/>
    <col min="16116" max="16116" width="3" style="95" customWidth="1"/>
    <col min="16117" max="16117" width="10.7265625" style="95" customWidth="1"/>
    <col min="16118" max="16118" width="3.1796875" style="95" customWidth="1"/>
    <col min="16119" max="16119" width="12.81640625" style="95" customWidth="1"/>
    <col min="16120" max="16120" width="2.26953125" style="95" customWidth="1"/>
    <col min="16121" max="16121" width="10.81640625" style="95" customWidth="1"/>
    <col min="16122" max="16122" width="1.81640625" style="95" customWidth="1"/>
    <col min="16123" max="16123" width="14.1796875" style="95" customWidth="1"/>
    <col min="16124" max="16124" width="3.1796875" style="95" bestFit="1" customWidth="1"/>
    <col min="16125" max="16125" width="10.81640625" style="95" customWidth="1"/>
    <col min="16126" max="16126" width="2.81640625" style="95" customWidth="1"/>
    <col min="16127" max="16127" width="14.1796875" style="95" customWidth="1"/>
    <col min="16128" max="16128" width="2.81640625" style="95" customWidth="1"/>
    <col min="16129" max="16129" width="23.26953125" style="95" bestFit="1" customWidth="1"/>
    <col min="16130" max="16130" width="9.1796875" style="95"/>
    <col min="16131" max="16131" width="10.7265625" style="95" bestFit="1" customWidth="1"/>
    <col min="16132" max="16132" width="9.1796875" style="95"/>
    <col min="16133" max="16133" width="10.81640625" style="95" bestFit="1" customWidth="1"/>
    <col min="16134" max="16134" width="9.1796875" style="95"/>
    <col min="16135" max="16135" width="10.26953125" style="95" bestFit="1" customWidth="1"/>
    <col min="16136" max="16384" width="9.1796875" style="95"/>
  </cols>
  <sheetData>
    <row r="1" spans="1:10" x14ac:dyDescent="0.3">
      <c r="A1" s="750" t="str">
        <f>'ATT VP-1, WS 3'!A1:L1</f>
        <v>Versant Power</v>
      </c>
      <c r="B1" s="750"/>
      <c r="C1" s="750"/>
      <c r="D1" s="750"/>
      <c r="E1" s="750"/>
      <c r="F1" s="750"/>
      <c r="G1" s="750"/>
      <c r="H1" s="750"/>
      <c r="I1" s="750"/>
      <c r="J1" s="750"/>
    </row>
    <row r="2" spans="1:10" x14ac:dyDescent="0.3">
      <c r="A2" s="750" t="str">
        <f>'ATT VP-1, WS 3'!A2:L2</f>
        <v>Annual Transmission Revenue Requirements (ATRR)</v>
      </c>
      <c r="B2" s="750"/>
      <c r="C2" s="750"/>
      <c r="D2" s="750"/>
      <c r="E2" s="750"/>
      <c r="F2" s="750"/>
      <c r="G2" s="750"/>
      <c r="H2" s="750"/>
      <c r="I2" s="750"/>
      <c r="J2" s="750"/>
    </row>
    <row r="3" spans="1:10" x14ac:dyDescent="0.3">
      <c r="A3" s="750" t="str">
        <f>'ATT VP-1, WS 3'!A3:L3</f>
        <v>Per Appendix A to Attachment F of the ISO New England Inc. Open Access Transmission Tariff</v>
      </c>
      <c r="B3" s="750"/>
      <c r="C3" s="750"/>
      <c r="D3" s="750"/>
      <c r="E3" s="750"/>
      <c r="F3" s="750"/>
      <c r="G3" s="750"/>
      <c r="H3" s="750"/>
      <c r="I3" s="750"/>
      <c r="J3" s="750"/>
    </row>
    <row r="4" spans="1:10" x14ac:dyDescent="0.3">
      <c r="A4" s="750" t="s">
        <v>19</v>
      </c>
      <c r="B4" s="750"/>
      <c r="C4" s="750"/>
      <c r="D4" s="750"/>
      <c r="E4" s="750"/>
      <c r="F4" s="750"/>
      <c r="G4" s="750"/>
      <c r="H4" s="750"/>
      <c r="I4" s="750"/>
      <c r="J4" s="750"/>
    </row>
    <row r="5" spans="1:10" x14ac:dyDescent="0.3">
      <c r="A5" s="750" t="s">
        <v>994</v>
      </c>
      <c r="B5" s="750"/>
      <c r="C5" s="750"/>
      <c r="D5" s="750"/>
      <c r="E5" s="750"/>
      <c r="F5" s="750"/>
      <c r="G5" s="750"/>
      <c r="H5" s="750"/>
      <c r="I5" s="750"/>
      <c r="J5" s="750"/>
    </row>
    <row r="6" spans="1:10" x14ac:dyDescent="0.3">
      <c r="A6" s="750" t="s">
        <v>26</v>
      </c>
      <c r="B6" s="750"/>
      <c r="C6" s="750"/>
      <c r="D6" s="750"/>
      <c r="E6" s="750"/>
      <c r="F6" s="750"/>
      <c r="G6" s="750"/>
      <c r="H6" s="750"/>
      <c r="I6" s="750"/>
      <c r="J6" s="750"/>
    </row>
    <row r="7" spans="1:10" x14ac:dyDescent="0.3">
      <c r="A7" s="750" t="str">
        <f>'ATT VP-1, WS 3'!A7:L7</f>
        <v>For Costs in 2023</v>
      </c>
      <c r="B7" s="750"/>
      <c r="C7" s="750"/>
      <c r="D7" s="750"/>
      <c r="E7" s="750"/>
      <c r="F7" s="750"/>
      <c r="G7" s="750"/>
      <c r="H7" s="750"/>
      <c r="I7" s="750"/>
      <c r="J7" s="750"/>
    </row>
    <row r="8" spans="1:10" x14ac:dyDescent="0.3">
      <c r="A8" s="23"/>
      <c r="B8" s="23"/>
      <c r="C8" s="23"/>
      <c r="D8" s="23"/>
      <c r="E8" s="23"/>
      <c r="F8" s="23"/>
      <c r="G8" s="23"/>
      <c r="H8" s="23"/>
      <c r="I8" s="23"/>
      <c r="J8" s="23"/>
    </row>
    <row r="9" spans="1:10" x14ac:dyDescent="0.3">
      <c r="A9" s="23"/>
      <c r="B9" s="59" t="s">
        <v>115</v>
      </c>
      <c r="D9" s="8" t="s">
        <v>12</v>
      </c>
      <c r="E9" s="8"/>
      <c r="F9" s="8" t="s">
        <v>16</v>
      </c>
      <c r="H9" s="100" t="s">
        <v>541</v>
      </c>
      <c r="J9" s="100" t="s">
        <v>17</v>
      </c>
    </row>
    <row r="10" spans="1:10" x14ac:dyDescent="0.3">
      <c r="A10" s="194"/>
      <c r="B10" s="239"/>
      <c r="C10" s="239"/>
      <c r="D10" s="55"/>
      <c r="E10" s="55"/>
      <c r="F10" s="194"/>
    </row>
    <row r="11" spans="1:10" ht="26" x14ac:dyDescent="0.3">
      <c r="A11" s="261" t="s">
        <v>424</v>
      </c>
      <c r="B11" s="139" t="s">
        <v>25</v>
      </c>
      <c r="C11" s="239"/>
      <c r="D11" s="86" t="s">
        <v>2</v>
      </c>
      <c r="E11" s="25"/>
      <c r="F11" s="139" t="s">
        <v>542</v>
      </c>
      <c r="H11" s="139" t="s">
        <v>135</v>
      </c>
      <c r="J11" s="261" t="s">
        <v>543</v>
      </c>
    </row>
    <row r="12" spans="1:10" x14ac:dyDescent="0.3">
      <c r="A12" s="100" t="s">
        <v>43</v>
      </c>
      <c r="B12" s="106"/>
      <c r="D12" s="203"/>
      <c r="E12" s="203"/>
      <c r="F12" s="2"/>
      <c r="J12" s="105"/>
    </row>
    <row r="13" spans="1:10" x14ac:dyDescent="0.3">
      <c r="A13" s="100"/>
      <c r="B13" s="240" t="s">
        <v>544</v>
      </c>
      <c r="C13" s="101"/>
      <c r="D13" s="203"/>
      <c r="E13" s="203"/>
      <c r="F13" s="2"/>
    </row>
    <row r="14" spans="1:10" x14ac:dyDescent="0.3">
      <c r="A14" s="100">
        <v>1</v>
      </c>
      <c r="B14" s="197" t="s">
        <v>545</v>
      </c>
      <c r="C14" s="100" t="s">
        <v>57</v>
      </c>
      <c r="D14" s="46">
        <f>'Attachment Supp 1'!D23</f>
        <v>61991211.194620542</v>
      </c>
      <c r="E14" s="203"/>
      <c r="F14" s="46" t="s">
        <v>1427</v>
      </c>
    </row>
    <row r="15" spans="1:10" x14ac:dyDescent="0.3">
      <c r="A15" s="100">
        <f>A14+1</f>
        <v>2</v>
      </c>
      <c r="B15" s="197" t="s">
        <v>546</v>
      </c>
      <c r="C15" s="100" t="s">
        <v>57</v>
      </c>
      <c r="D15" s="46">
        <f>'Attachment Supp 1'!E189</f>
        <v>159679957.60302931</v>
      </c>
      <c r="E15" s="203"/>
      <c r="F15" s="46" t="s">
        <v>1427</v>
      </c>
    </row>
    <row r="16" spans="1:10" ht="13.5" thickBot="1" x14ac:dyDescent="0.35">
      <c r="A16" s="100">
        <f>A15+1</f>
        <v>3</v>
      </c>
      <c r="B16" s="242" t="s">
        <v>547</v>
      </c>
      <c r="D16" s="312">
        <f>D14/D15</f>
        <v>0.38822161606989619</v>
      </c>
      <c r="E16" s="203"/>
    </row>
    <row r="17" spans="1:6" ht="13.5" thickTop="1" x14ac:dyDescent="0.3">
      <c r="A17" s="100"/>
      <c r="B17" s="197"/>
      <c r="D17" s="169"/>
      <c r="E17" s="203"/>
    </row>
    <row r="18" spans="1:6" x14ac:dyDescent="0.3">
      <c r="B18" s="253" t="s">
        <v>548</v>
      </c>
      <c r="C18" s="1"/>
      <c r="D18" s="181"/>
      <c r="E18" s="181"/>
      <c r="F18" s="2"/>
    </row>
    <row r="19" spans="1:6" x14ac:dyDescent="0.3">
      <c r="A19" s="100">
        <v>4</v>
      </c>
      <c r="B19" s="1" t="s">
        <v>549</v>
      </c>
      <c r="C19" s="100" t="s">
        <v>57</v>
      </c>
      <c r="D19" s="46">
        <f>'Attachment Supp 1'!F133</f>
        <v>133186</v>
      </c>
      <c r="E19" s="236"/>
      <c r="F19" s="46" t="s">
        <v>1427</v>
      </c>
    </row>
    <row r="20" spans="1:6" x14ac:dyDescent="0.3">
      <c r="A20" s="100">
        <f>+A19+1</f>
        <v>5</v>
      </c>
      <c r="B20" s="1" t="s">
        <v>550</v>
      </c>
      <c r="D20" s="46">
        <f>'Attachment Supp 1'!F158</f>
        <v>37342</v>
      </c>
      <c r="E20" s="236"/>
      <c r="F20" s="46" t="s">
        <v>1427</v>
      </c>
    </row>
    <row r="21" spans="1:6" x14ac:dyDescent="0.3">
      <c r="A21" s="100">
        <f>+A20+1</f>
        <v>6</v>
      </c>
      <c r="B21" s="1" t="s">
        <v>995</v>
      </c>
      <c r="C21" s="1"/>
      <c r="D21" s="313">
        <f>SUM(D19:D20)</f>
        <v>170528</v>
      </c>
      <c r="E21" s="236"/>
      <c r="F21" s="2" t="s">
        <v>551</v>
      </c>
    </row>
    <row r="22" spans="1:6" ht="13.5" thickBot="1" x14ac:dyDescent="0.35">
      <c r="A22" s="100">
        <f>+A21+1</f>
        <v>7</v>
      </c>
      <c r="B22" s="110" t="s">
        <v>552</v>
      </c>
      <c r="C22" s="110"/>
      <c r="D22" s="257">
        <f>+D19/D21</f>
        <v>0.78102129855507596</v>
      </c>
      <c r="E22" s="291"/>
      <c r="F22" s="26"/>
    </row>
    <row r="23" spans="1:6" ht="13.5" thickTop="1" x14ac:dyDescent="0.3">
      <c r="B23" s="1"/>
      <c r="C23" s="110"/>
      <c r="D23" s="291"/>
    </row>
    <row r="24" spans="1:6" x14ac:dyDescent="0.3">
      <c r="B24" s="253" t="s">
        <v>553</v>
      </c>
      <c r="C24" s="1"/>
      <c r="D24" s="181"/>
      <c r="E24" s="181"/>
      <c r="F24" s="2"/>
    </row>
    <row r="25" spans="1:6" x14ac:dyDescent="0.3">
      <c r="A25" s="100">
        <f>+A22+1</f>
        <v>8</v>
      </c>
      <c r="B25" s="1" t="s">
        <v>554</v>
      </c>
      <c r="C25" s="100" t="s">
        <v>57</v>
      </c>
      <c r="D25" s="46">
        <f>'Attachment Supp 1'!D189</f>
        <v>1491740.8200399999</v>
      </c>
      <c r="E25" s="236"/>
      <c r="F25" s="46" t="s">
        <v>1427</v>
      </c>
    </row>
    <row r="26" spans="1:6" x14ac:dyDescent="0.3">
      <c r="A26" s="100">
        <f>+A25+1</f>
        <v>9</v>
      </c>
      <c r="B26" s="1" t="s">
        <v>555</v>
      </c>
      <c r="D26" s="46">
        <f>'Attachment Supp 1'!D190</f>
        <v>529107.21799999999</v>
      </c>
      <c r="E26" s="236"/>
      <c r="F26" s="46" t="s">
        <v>1427</v>
      </c>
    </row>
    <row r="27" spans="1:6" x14ac:dyDescent="0.3">
      <c r="A27" s="100">
        <f>+A26+1</f>
        <v>10</v>
      </c>
      <c r="B27" s="1" t="s">
        <v>996</v>
      </c>
      <c r="C27" s="1"/>
      <c r="D27" s="313">
        <f>SUM(D25:D26)</f>
        <v>2020848.03804</v>
      </c>
      <c r="E27" s="236"/>
      <c r="F27" s="2" t="s">
        <v>556</v>
      </c>
    </row>
    <row r="28" spans="1:6" ht="13.5" thickBot="1" x14ac:dyDescent="0.35">
      <c r="A28" s="100">
        <f>+A27+1</f>
        <v>11</v>
      </c>
      <c r="B28" s="110" t="s">
        <v>557</v>
      </c>
      <c r="C28" s="110"/>
      <c r="D28" s="257">
        <f>+D25/D27</f>
        <v>0.73817565297330534</v>
      </c>
      <c r="E28" s="291"/>
      <c r="F28" s="26"/>
    </row>
    <row r="29" spans="1:6" ht="13.5" thickTop="1" x14ac:dyDescent="0.3">
      <c r="A29" s="100"/>
      <c r="B29" s="1"/>
      <c r="C29" s="110"/>
      <c r="D29" s="291"/>
    </row>
    <row r="30" spans="1:6" x14ac:dyDescent="0.3">
      <c r="A30" s="100"/>
      <c r="B30" s="253" t="s">
        <v>558</v>
      </c>
      <c r="C30" s="1"/>
      <c r="D30" s="181"/>
      <c r="E30" s="181"/>
      <c r="F30" s="2"/>
    </row>
    <row r="31" spans="1:6" x14ac:dyDescent="0.3">
      <c r="A31" s="100">
        <f>+A28+1</f>
        <v>12</v>
      </c>
      <c r="B31" s="1" t="s">
        <v>559</v>
      </c>
      <c r="C31" s="100" t="s">
        <v>57</v>
      </c>
      <c r="D31" s="44">
        <v>2913.3849999999998</v>
      </c>
      <c r="E31" s="236"/>
      <c r="F31" s="95" t="s">
        <v>560</v>
      </c>
    </row>
    <row r="32" spans="1:6" x14ac:dyDescent="0.3">
      <c r="A32" s="100">
        <f>+A31+1</f>
        <v>13</v>
      </c>
      <c r="B32" s="1" t="s">
        <v>561</v>
      </c>
      <c r="D32" s="44">
        <v>1053.2927044705998</v>
      </c>
      <c r="E32" s="236"/>
      <c r="F32" s="95" t="s">
        <v>562</v>
      </c>
    </row>
    <row r="33" spans="1:12" x14ac:dyDescent="0.3">
      <c r="A33" s="100">
        <f>+A32+1</f>
        <v>14</v>
      </c>
      <c r="B33" s="1" t="s">
        <v>997</v>
      </c>
      <c r="C33" s="1"/>
      <c r="D33" s="313">
        <f>SUM(D31:D32)</f>
        <v>3966.6777044705996</v>
      </c>
      <c r="E33" s="236"/>
      <c r="F33" s="2"/>
    </row>
    <row r="34" spans="1:12" ht="13.5" thickBot="1" x14ac:dyDescent="0.35">
      <c r="A34" s="100">
        <f>+A33+1</f>
        <v>15</v>
      </c>
      <c r="B34" s="110" t="s">
        <v>563</v>
      </c>
      <c r="C34" s="110"/>
      <c r="D34" s="257">
        <f>+D31/D33</f>
        <v>0.73446476297192032</v>
      </c>
      <c r="E34" s="291"/>
      <c r="F34" s="26"/>
    </row>
    <row r="35" spans="1:12" ht="13.5" thickTop="1" x14ac:dyDescent="0.3">
      <c r="A35" s="100"/>
      <c r="B35" s="1"/>
      <c r="C35" s="110"/>
      <c r="D35" s="291"/>
    </row>
    <row r="36" spans="1:12" x14ac:dyDescent="0.3">
      <c r="A36" s="100">
        <f>+A34+1</f>
        <v>16</v>
      </c>
      <c r="B36" s="110" t="s">
        <v>564</v>
      </c>
      <c r="C36" s="110"/>
      <c r="D36" s="258">
        <f>+D22/3+D28/3+D34/3</f>
        <v>0.75122057150010058</v>
      </c>
    </row>
    <row r="37" spans="1:12" x14ac:dyDescent="0.3">
      <c r="H37" s="100"/>
    </row>
    <row r="38" spans="1:12" x14ac:dyDescent="0.3">
      <c r="H38" s="100"/>
    </row>
    <row r="39" spans="1:12" x14ac:dyDescent="0.3">
      <c r="D39" s="314" t="s">
        <v>1420</v>
      </c>
      <c r="F39" s="314" t="s">
        <v>1421</v>
      </c>
    </row>
    <row r="40" spans="1:12" x14ac:dyDescent="0.3">
      <c r="B40" s="253" t="s">
        <v>565</v>
      </c>
      <c r="J40" s="2"/>
    </row>
    <row r="41" spans="1:12" x14ac:dyDescent="0.3">
      <c r="A41" s="100">
        <v>17</v>
      </c>
      <c r="B41" s="1" t="s">
        <v>566</v>
      </c>
      <c r="C41" s="100" t="s">
        <v>57</v>
      </c>
      <c r="D41" s="46">
        <f>'WS 3a 5-Qtr Avg. Inv. Base'!F13</f>
        <v>1257364431.8200002</v>
      </c>
      <c r="F41" s="46">
        <f>'WS 3a 5-Qtr Avg. Inv. Base'!N13</f>
        <v>1321894770.8200002</v>
      </c>
      <c r="H41" s="103">
        <f>(+D41+F41)/2</f>
        <v>1289629601.3200002</v>
      </c>
      <c r="J41" s="46" t="s">
        <v>1100</v>
      </c>
    </row>
    <row r="42" spans="1:12" x14ac:dyDescent="0.3">
      <c r="A42" s="100">
        <v>18</v>
      </c>
      <c r="B42" s="1" t="s">
        <v>567</v>
      </c>
      <c r="C42" s="1"/>
      <c r="D42" s="46">
        <v>273146377.78000021</v>
      </c>
      <c r="F42" s="46">
        <v>285274865.3300001</v>
      </c>
      <c r="H42" s="103">
        <f>(+D42+F42)/2</f>
        <v>279210621.55500019</v>
      </c>
      <c r="J42" s="46" t="s">
        <v>1427</v>
      </c>
    </row>
    <row r="43" spans="1:12" ht="13.5" thickBot="1" x14ac:dyDescent="0.35">
      <c r="A43" s="100">
        <v>19</v>
      </c>
      <c r="B43" s="1" t="s">
        <v>998</v>
      </c>
      <c r="C43" s="1"/>
      <c r="D43" s="34">
        <f>+D41+D42</f>
        <v>1530510809.6000004</v>
      </c>
      <c r="F43" s="34">
        <f>+F41+F42</f>
        <v>1607169636.1500003</v>
      </c>
      <c r="H43" s="315">
        <f>+H41+H42</f>
        <v>1568840222.8750005</v>
      </c>
      <c r="J43" s="2" t="s">
        <v>568</v>
      </c>
      <c r="L43" s="103"/>
    </row>
    <row r="44" spans="1:12" ht="13.5" thickTop="1" x14ac:dyDescent="0.3">
      <c r="A44" s="100">
        <v>20</v>
      </c>
      <c r="B44" s="110" t="s">
        <v>569</v>
      </c>
      <c r="C44" s="1"/>
      <c r="D44" s="291"/>
      <c r="H44" s="316">
        <f>+H41/H43</f>
        <v>0.82202736933699416</v>
      </c>
    </row>
    <row r="46" spans="1:12" x14ac:dyDescent="0.3">
      <c r="A46" s="145" t="s">
        <v>248</v>
      </c>
    </row>
    <row r="47" spans="1:12" x14ac:dyDescent="0.3">
      <c r="A47" s="100" t="s">
        <v>56</v>
      </c>
      <c r="B47" s="95" t="s">
        <v>317</v>
      </c>
    </row>
    <row r="48" spans="1:12" ht="13" customHeight="1" x14ac:dyDescent="0.3">
      <c r="A48" s="100" t="s">
        <v>57</v>
      </c>
      <c r="B48" s="773" t="s">
        <v>999</v>
      </c>
      <c r="C48" s="773"/>
      <c r="D48" s="773"/>
      <c r="E48" s="773"/>
      <c r="F48" s="773"/>
      <c r="G48" s="773"/>
      <c r="H48" s="773"/>
      <c r="I48" s="773"/>
      <c r="J48" s="773"/>
    </row>
    <row r="49" spans="2:10" x14ac:dyDescent="0.3">
      <c r="B49" s="773"/>
      <c r="C49" s="773"/>
      <c r="D49" s="773"/>
      <c r="E49" s="773"/>
      <c r="F49" s="773"/>
      <c r="G49" s="773"/>
      <c r="H49" s="773"/>
      <c r="I49" s="773"/>
      <c r="J49" s="773"/>
    </row>
  </sheetData>
  <mergeCells count="8">
    <mergeCell ref="A7:J7"/>
    <mergeCell ref="B48:J49"/>
    <mergeCell ref="A1:J1"/>
    <mergeCell ref="A2:J2"/>
    <mergeCell ref="A3:J3"/>
    <mergeCell ref="A4:J4"/>
    <mergeCell ref="A5:J5"/>
    <mergeCell ref="A6:J6"/>
  </mergeCells>
  <pageMargins left="0.7" right="0.7" top="0.75" bottom="0.75" header="0.3" footer="0.3"/>
  <pageSetup scale="6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9EDF-38B8-4EE0-A2B5-BEA862707F23}">
  <sheetPr>
    <pageSetUpPr fitToPage="1"/>
  </sheetPr>
  <dimension ref="A1:O109"/>
  <sheetViews>
    <sheetView tabSelected="1" topLeftCell="B1" zoomScaleNormal="100" workbookViewId="0">
      <selection activeCell="L92" sqref="L92"/>
    </sheetView>
  </sheetViews>
  <sheetFormatPr defaultColWidth="8.81640625" defaultRowHeight="12.75" customHeight="1" x14ac:dyDescent="0.35"/>
  <cols>
    <col min="1" max="1" width="6.81640625" style="109" bestFit="1" customWidth="1"/>
    <col min="2" max="2" width="64" style="109" customWidth="1"/>
    <col min="3" max="3" width="1.7265625" style="109" customWidth="1"/>
    <col min="4" max="4" width="16.54296875" style="109" customWidth="1"/>
    <col min="5" max="5" width="1.7265625" style="109" customWidth="1"/>
    <col min="6" max="6" width="17.26953125" style="109" bestFit="1" customWidth="1"/>
    <col min="7" max="7" width="1.7265625" style="109" customWidth="1"/>
    <col min="8" max="8" width="18.1796875" style="109" bestFit="1" customWidth="1"/>
    <col min="9" max="9" width="1.7265625" style="109" customWidth="1"/>
    <col min="10" max="10" width="21" style="109" bestFit="1" customWidth="1"/>
    <col min="11" max="11" width="1.7265625" style="109" customWidth="1"/>
    <col min="12" max="12" width="22.453125" style="109" customWidth="1"/>
    <col min="13" max="13" width="1.7265625" style="109" customWidth="1"/>
    <col min="14" max="15" width="41.54296875" style="109" customWidth="1"/>
    <col min="16" max="16384" width="8.81640625" style="109"/>
  </cols>
  <sheetData>
    <row r="1" spans="1:14" ht="12.75" customHeight="1" x14ac:dyDescent="0.35">
      <c r="A1" s="750" t="str">
        <f>'Table of Contents'!A1:C1</f>
        <v>Versant Power</v>
      </c>
      <c r="B1" s="750"/>
      <c r="C1" s="750"/>
      <c r="D1" s="750"/>
      <c r="E1" s="750"/>
      <c r="F1" s="750"/>
      <c r="G1" s="750"/>
      <c r="H1" s="750"/>
      <c r="I1" s="750"/>
      <c r="J1" s="750"/>
      <c r="K1" s="750"/>
      <c r="L1" s="750"/>
      <c r="M1" s="750"/>
      <c r="N1" s="750"/>
    </row>
    <row r="2" spans="1:14" ht="12.75" customHeight="1" x14ac:dyDescent="0.35">
      <c r="A2" s="750" t="s">
        <v>5</v>
      </c>
      <c r="B2" s="750"/>
      <c r="C2" s="750"/>
      <c r="D2" s="750"/>
      <c r="E2" s="750"/>
      <c r="F2" s="750"/>
      <c r="G2" s="750"/>
      <c r="H2" s="750"/>
      <c r="I2" s="750"/>
      <c r="J2" s="750"/>
      <c r="K2" s="750"/>
      <c r="L2" s="750"/>
      <c r="M2" s="750"/>
      <c r="N2" s="750"/>
    </row>
    <row r="3" spans="1:14" ht="12.75" customHeight="1" x14ac:dyDescent="0.35">
      <c r="A3" s="750" t="s">
        <v>189</v>
      </c>
      <c r="B3" s="750"/>
      <c r="C3" s="750"/>
      <c r="D3" s="750"/>
      <c r="E3" s="750"/>
      <c r="F3" s="750"/>
      <c r="G3" s="750"/>
      <c r="H3" s="750"/>
      <c r="I3" s="750"/>
      <c r="J3" s="750"/>
      <c r="K3" s="750"/>
      <c r="L3" s="750"/>
      <c r="M3" s="750"/>
      <c r="N3" s="750"/>
    </row>
    <row r="4" spans="1:14" ht="12.75" customHeight="1" x14ac:dyDescent="0.35">
      <c r="A4" s="750" t="s">
        <v>479</v>
      </c>
      <c r="B4" s="750"/>
      <c r="C4" s="750"/>
      <c r="D4" s="750"/>
      <c r="E4" s="750"/>
      <c r="F4" s="750"/>
      <c r="G4" s="750"/>
      <c r="H4" s="750"/>
      <c r="I4" s="750"/>
      <c r="J4" s="750"/>
      <c r="K4" s="750"/>
      <c r="L4" s="750"/>
      <c r="M4" s="750"/>
      <c r="N4" s="750"/>
    </row>
    <row r="5" spans="1:14" ht="12.75" customHeight="1" x14ac:dyDescent="0.35">
      <c r="A5" s="750" t="s">
        <v>1000</v>
      </c>
      <c r="B5" s="750"/>
      <c r="C5" s="750"/>
      <c r="D5" s="750"/>
      <c r="E5" s="750"/>
      <c r="F5" s="750"/>
      <c r="G5" s="750"/>
      <c r="H5" s="750"/>
      <c r="I5" s="750"/>
      <c r="J5" s="750"/>
      <c r="K5" s="750"/>
      <c r="L5" s="750"/>
      <c r="M5" s="750"/>
      <c r="N5" s="750"/>
    </row>
    <row r="6" spans="1:14" ht="12.75" customHeight="1" x14ac:dyDescent="0.35">
      <c r="A6" s="783" t="str">
        <f>'WS 9 PBOPs'!A6:L6</f>
        <v>For Costs in 2023</v>
      </c>
      <c r="B6" s="783"/>
      <c r="C6" s="783"/>
      <c r="D6" s="783"/>
      <c r="E6" s="783"/>
      <c r="F6" s="783"/>
      <c r="G6" s="783"/>
      <c r="H6" s="783"/>
      <c r="I6" s="783"/>
      <c r="J6" s="783"/>
      <c r="K6" s="783"/>
      <c r="L6" s="783"/>
      <c r="M6" s="783"/>
      <c r="N6" s="783"/>
    </row>
    <row r="7" spans="1:14" ht="12.75" customHeight="1" x14ac:dyDescent="0.35">
      <c r="A7" s="283"/>
      <c r="B7" s="283"/>
      <c r="C7" s="284"/>
      <c r="D7" s="283"/>
      <c r="E7" s="284"/>
      <c r="F7" s="283"/>
      <c r="G7" s="284"/>
      <c r="H7" s="283"/>
      <c r="I7" s="284"/>
      <c r="J7" s="283"/>
      <c r="K7" s="284"/>
      <c r="L7" s="283"/>
      <c r="M7" s="283"/>
      <c r="N7" s="283"/>
    </row>
    <row r="8" spans="1:14" ht="12.75" customHeight="1" x14ac:dyDescent="0.35">
      <c r="A8" s="285"/>
      <c r="B8" s="59" t="s">
        <v>115</v>
      </c>
      <c r="C8" s="2"/>
      <c r="D8" s="286" t="s">
        <v>12</v>
      </c>
      <c r="E8" s="286"/>
      <c r="F8" s="287" t="s">
        <v>16</v>
      </c>
      <c r="G8" s="287"/>
      <c r="H8" s="288" t="s">
        <v>251</v>
      </c>
      <c r="I8" s="289"/>
      <c r="J8" s="287" t="s">
        <v>17</v>
      </c>
      <c r="K8" s="287"/>
      <c r="L8" s="288" t="s">
        <v>250</v>
      </c>
      <c r="M8" s="288"/>
      <c r="N8" s="18" t="s">
        <v>20</v>
      </c>
    </row>
    <row r="9" spans="1:14" ht="12.75" customHeight="1" x14ac:dyDescent="0.35">
      <c r="A9" s="110"/>
      <c r="B9" s="1"/>
      <c r="C9" s="1"/>
      <c r="D9" s="290"/>
      <c r="E9" s="290"/>
      <c r="F9" s="291"/>
      <c r="G9" s="291"/>
      <c r="H9" s="292"/>
      <c r="I9" s="293"/>
      <c r="J9" s="291"/>
      <c r="K9" s="291"/>
      <c r="L9" s="294"/>
      <c r="M9" s="294"/>
      <c r="N9" s="1"/>
    </row>
    <row r="10" spans="1:14" ht="26.5" x14ac:dyDescent="0.35">
      <c r="A10" s="111" t="s">
        <v>424</v>
      </c>
      <c r="B10" s="111" t="s">
        <v>480</v>
      </c>
      <c r="C10" s="254"/>
      <c r="D10" s="295" t="s">
        <v>1421</v>
      </c>
      <c r="E10" s="296"/>
      <c r="F10" s="111" t="s">
        <v>481</v>
      </c>
      <c r="G10" s="254"/>
      <c r="H10" s="297" t="s">
        <v>482</v>
      </c>
      <c r="I10" s="298"/>
      <c r="J10" s="111" t="s">
        <v>483</v>
      </c>
      <c r="K10" s="254"/>
      <c r="L10" s="297" t="s">
        <v>484</v>
      </c>
      <c r="M10" s="298"/>
      <c r="N10" s="33" t="s">
        <v>1</v>
      </c>
    </row>
    <row r="11" spans="1:14" ht="12.75" customHeight="1" x14ac:dyDescent="0.35">
      <c r="A11" s="18"/>
      <c r="B11" s="1"/>
      <c r="C11" s="1"/>
      <c r="D11" s="188"/>
      <c r="E11" s="188"/>
      <c r="F11" s="299"/>
      <c r="G11" s="299"/>
      <c r="H11" s="294"/>
      <c r="I11" s="300"/>
      <c r="J11" s="299"/>
      <c r="K11" s="299"/>
      <c r="L11" s="294"/>
      <c r="M11" s="294"/>
      <c r="N11" s="18"/>
    </row>
    <row r="12" spans="1:14" ht="12.75" customHeight="1" x14ac:dyDescent="0.35">
      <c r="A12" s="18">
        <v>1</v>
      </c>
      <c r="B12" s="253" t="s">
        <v>621</v>
      </c>
      <c r="C12" s="110"/>
      <c r="D12" s="188"/>
      <c r="E12" s="188"/>
      <c r="F12" s="299"/>
      <c r="G12" s="299"/>
      <c r="H12" s="188"/>
      <c r="I12" s="188"/>
      <c r="J12" s="299"/>
      <c r="K12" s="299"/>
      <c r="L12" s="294"/>
      <c r="M12" s="294"/>
      <c r="N12" s="1"/>
    </row>
    <row r="13" spans="1:14" ht="12.75" customHeight="1" x14ac:dyDescent="0.35">
      <c r="A13" s="234" t="s">
        <v>447</v>
      </c>
      <c r="B13" s="235" t="s">
        <v>1393</v>
      </c>
      <c r="C13" s="1"/>
      <c r="D13" s="301">
        <v>-3214083.8510178099</v>
      </c>
      <c r="E13" s="188"/>
      <c r="F13" s="302">
        <f>$F$96</f>
        <v>1</v>
      </c>
      <c r="G13" s="303"/>
      <c r="H13" s="188">
        <f>D13*F13</f>
        <v>-3214083.8510178099</v>
      </c>
      <c r="I13" s="188"/>
      <c r="J13" s="302">
        <f>$F$101</f>
        <v>1</v>
      </c>
      <c r="K13" s="303"/>
      <c r="L13" s="300">
        <f>J13*H13</f>
        <v>-3214083.8510178099</v>
      </c>
      <c r="M13" s="294"/>
      <c r="N13" s="2" t="s">
        <v>370</v>
      </c>
    </row>
    <row r="14" spans="1:14" ht="12.75" customHeight="1" x14ac:dyDescent="0.35">
      <c r="A14" s="234" t="s">
        <v>1444</v>
      </c>
      <c r="B14" s="304" t="s">
        <v>1394</v>
      </c>
      <c r="C14" s="256"/>
      <c r="D14" s="301">
        <v>9687379.9344658405</v>
      </c>
      <c r="E14" s="188"/>
      <c r="F14" s="302">
        <f t="shared" ref="F14:F25" si="0">$F$96</f>
        <v>1</v>
      </c>
      <c r="G14" s="303"/>
      <c r="H14" s="188">
        <f>D14*F14</f>
        <v>9687379.9344658405</v>
      </c>
      <c r="I14" s="188"/>
      <c r="J14" s="302">
        <f t="shared" ref="J14:J21" si="1">$F$101</f>
        <v>1</v>
      </c>
      <c r="K14" s="303"/>
      <c r="L14" s="300">
        <f>J14*H14</f>
        <v>9687379.9344658405</v>
      </c>
      <c r="M14" s="294"/>
      <c r="N14" s="2" t="s">
        <v>370</v>
      </c>
    </row>
    <row r="15" spans="1:14" ht="12.75" customHeight="1" x14ac:dyDescent="0.35">
      <c r="A15" s="234" t="s">
        <v>1508</v>
      </c>
      <c r="B15" s="304" t="s">
        <v>1395</v>
      </c>
      <c r="C15" s="256"/>
      <c r="D15" s="301">
        <v>223975.01374408099</v>
      </c>
      <c r="E15" s="188"/>
      <c r="F15" s="302">
        <f t="shared" si="0"/>
        <v>1</v>
      </c>
      <c r="G15" s="303"/>
      <c r="H15" s="188">
        <f t="shared" ref="H15:H25" si="2">D15*F15</f>
        <v>223975.01374408099</v>
      </c>
      <c r="I15" s="188"/>
      <c r="J15" s="302">
        <f t="shared" si="1"/>
        <v>1</v>
      </c>
      <c r="K15" s="303"/>
      <c r="L15" s="300">
        <f t="shared" ref="L15:L25" si="3">J15*H15</f>
        <v>223975.01374408099</v>
      </c>
      <c r="M15" s="294"/>
      <c r="N15" s="2" t="s">
        <v>370</v>
      </c>
    </row>
    <row r="16" spans="1:14" ht="12.75" customHeight="1" x14ac:dyDescent="0.35">
      <c r="A16" s="234" t="s">
        <v>1509</v>
      </c>
      <c r="B16" s="304" t="s">
        <v>1396</v>
      </c>
      <c r="C16" s="256"/>
      <c r="D16" s="301">
        <v>-16281904.9662113</v>
      </c>
      <c r="E16" s="188"/>
      <c r="F16" s="302">
        <f t="shared" si="0"/>
        <v>1</v>
      </c>
      <c r="G16" s="303"/>
      <c r="H16" s="188">
        <f t="shared" si="2"/>
        <v>-16281904.9662113</v>
      </c>
      <c r="I16" s="188"/>
      <c r="J16" s="302">
        <f t="shared" si="1"/>
        <v>1</v>
      </c>
      <c r="K16" s="303"/>
      <c r="L16" s="300">
        <f t="shared" si="3"/>
        <v>-16281904.9662113</v>
      </c>
      <c r="M16" s="294"/>
      <c r="N16" s="2" t="s">
        <v>370</v>
      </c>
    </row>
    <row r="17" spans="1:15" ht="12.75" customHeight="1" x14ac:dyDescent="0.35">
      <c r="A17" s="234" t="s">
        <v>1510</v>
      </c>
      <c r="B17" s="304" t="s">
        <v>1397</v>
      </c>
      <c r="C17" s="256"/>
      <c r="D17" s="301">
        <v>-3342722.5588290798</v>
      </c>
      <c r="E17" s="188"/>
      <c r="F17" s="302">
        <f t="shared" si="0"/>
        <v>1</v>
      </c>
      <c r="G17" s="303"/>
      <c r="H17" s="188">
        <f t="shared" si="2"/>
        <v>-3342722.5588290798</v>
      </c>
      <c r="I17" s="188"/>
      <c r="J17" s="302">
        <f t="shared" si="1"/>
        <v>1</v>
      </c>
      <c r="K17" s="303"/>
      <c r="L17" s="300">
        <f t="shared" si="3"/>
        <v>-3342722.5588290798</v>
      </c>
      <c r="M17" s="294"/>
      <c r="N17" s="2" t="s">
        <v>370</v>
      </c>
    </row>
    <row r="18" spans="1:15" ht="12.75" customHeight="1" x14ac:dyDescent="0.35">
      <c r="A18" s="234" t="s">
        <v>1511</v>
      </c>
      <c r="B18" s="304" t="s">
        <v>1398</v>
      </c>
      <c r="C18" s="256"/>
      <c r="D18" s="301">
        <v>93023.799509229997</v>
      </c>
      <c r="E18" s="188"/>
      <c r="F18" s="302">
        <f t="shared" si="0"/>
        <v>1</v>
      </c>
      <c r="G18" s="303"/>
      <c r="H18" s="188">
        <f t="shared" si="2"/>
        <v>93023.799509229997</v>
      </c>
      <c r="I18" s="188"/>
      <c r="J18" s="302">
        <f t="shared" si="1"/>
        <v>1</v>
      </c>
      <c r="K18" s="303"/>
      <c r="L18" s="300">
        <f t="shared" si="3"/>
        <v>93023.799509229997</v>
      </c>
      <c r="M18" s="294"/>
      <c r="N18" s="2" t="s">
        <v>370</v>
      </c>
    </row>
    <row r="19" spans="1:15" ht="12.75" customHeight="1" x14ac:dyDescent="0.35">
      <c r="A19" s="234" t="s">
        <v>1512</v>
      </c>
      <c r="B19" s="304" t="s">
        <v>1399</v>
      </c>
      <c r="C19" s="256"/>
      <c r="D19" s="301">
        <v>-613283.98593160999</v>
      </c>
      <c r="E19" s="188"/>
      <c r="F19" s="302">
        <f t="shared" si="0"/>
        <v>1</v>
      </c>
      <c r="G19" s="303"/>
      <c r="H19" s="188">
        <f t="shared" si="2"/>
        <v>-613283.98593160999</v>
      </c>
      <c r="I19" s="188"/>
      <c r="J19" s="302">
        <f t="shared" si="1"/>
        <v>1</v>
      </c>
      <c r="K19" s="303"/>
      <c r="L19" s="300">
        <f t="shared" si="3"/>
        <v>-613283.98593160999</v>
      </c>
      <c r="M19" s="294"/>
      <c r="N19" s="2" t="s">
        <v>370</v>
      </c>
    </row>
    <row r="20" spans="1:15" ht="12.75" customHeight="1" x14ac:dyDescent="0.35">
      <c r="A20" s="234" t="s">
        <v>1513</v>
      </c>
      <c r="B20" s="304" t="s">
        <v>1400</v>
      </c>
      <c r="C20" s="256"/>
      <c r="D20" s="301">
        <v>-484120.67070399999</v>
      </c>
      <c r="E20" s="188"/>
      <c r="F20" s="302">
        <f t="shared" si="0"/>
        <v>1</v>
      </c>
      <c r="G20" s="303"/>
      <c r="H20" s="188">
        <f t="shared" si="2"/>
        <v>-484120.67070399999</v>
      </c>
      <c r="I20" s="188"/>
      <c r="J20" s="302">
        <f t="shared" si="1"/>
        <v>1</v>
      </c>
      <c r="K20" s="303"/>
      <c r="L20" s="300">
        <f t="shared" si="3"/>
        <v>-484120.67070399999</v>
      </c>
      <c r="M20" s="294"/>
      <c r="N20" s="2" t="s">
        <v>370</v>
      </c>
    </row>
    <row r="21" spans="1:15" ht="12.75" customHeight="1" x14ac:dyDescent="0.35">
      <c r="A21" s="234" t="s">
        <v>1514</v>
      </c>
      <c r="B21" s="304" t="s">
        <v>1401</v>
      </c>
      <c r="C21" s="256"/>
      <c r="D21" s="301">
        <v>-68609463.845238104</v>
      </c>
      <c r="E21" s="188"/>
      <c r="F21" s="302">
        <f t="shared" si="0"/>
        <v>1</v>
      </c>
      <c r="G21" s="303"/>
      <c r="H21" s="188">
        <f t="shared" si="2"/>
        <v>-68609463.845238104</v>
      </c>
      <c r="I21" s="188"/>
      <c r="J21" s="302">
        <f t="shared" si="1"/>
        <v>1</v>
      </c>
      <c r="K21" s="303"/>
      <c r="L21" s="300">
        <f t="shared" si="3"/>
        <v>-68609463.845238104</v>
      </c>
      <c r="M21" s="294"/>
      <c r="N21" s="2" t="s">
        <v>370</v>
      </c>
    </row>
    <row r="22" spans="1:15" ht="12.75" customHeight="1" x14ac:dyDescent="0.35">
      <c r="A22" s="234" t="s">
        <v>1515</v>
      </c>
      <c r="B22" s="304" t="s">
        <v>1402</v>
      </c>
      <c r="C22" s="256"/>
      <c r="D22" s="301">
        <v>-5859245.1103395503</v>
      </c>
      <c r="E22" s="188"/>
      <c r="F22" s="302">
        <f t="shared" si="0"/>
        <v>1</v>
      </c>
      <c r="G22" s="303"/>
      <c r="H22" s="188">
        <f t="shared" si="2"/>
        <v>-5859245.1103395503</v>
      </c>
      <c r="I22" s="188"/>
      <c r="J22" s="302">
        <f>$F$98</f>
        <v>0.10661366484685977</v>
      </c>
      <c r="K22" s="303"/>
      <c r="L22" s="300">
        <f t="shared" si="3"/>
        <v>-624675.59444934269</v>
      </c>
      <c r="M22" s="294"/>
      <c r="N22" s="2" t="s">
        <v>370</v>
      </c>
    </row>
    <row r="23" spans="1:15" ht="12.75" customHeight="1" x14ac:dyDescent="0.35">
      <c r="A23" s="234" t="s">
        <v>1516</v>
      </c>
      <c r="B23" s="304" t="s">
        <v>1403</v>
      </c>
      <c r="C23" s="256"/>
      <c r="D23" s="301">
        <v>-2691.2300180536799</v>
      </c>
      <c r="E23" s="188"/>
      <c r="F23" s="302">
        <f t="shared" si="0"/>
        <v>1</v>
      </c>
      <c r="G23" s="303"/>
      <c r="H23" s="188">
        <f t="shared" si="2"/>
        <v>-2691.2300180536799</v>
      </c>
      <c r="I23" s="188"/>
      <c r="J23" s="302">
        <f>$F$98</f>
        <v>0.10661366484685977</v>
      </c>
      <c r="K23" s="303"/>
      <c r="L23" s="300">
        <f t="shared" si="3"/>
        <v>-286.92189517058341</v>
      </c>
      <c r="M23" s="294"/>
      <c r="N23" s="2" t="s">
        <v>370</v>
      </c>
    </row>
    <row r="24" spans="1:15" ht="12.75" customHeight="1" x14ac:dyDescent="0.35">
      <c r="A24" s="234" t="s">
        <v>1517</v>
      </c>
      <c r="B24" s="304" t="s">
        <v>1404</v>
      </c>
      <c r="C24" s="256"/>
      <c r="D24" s="301">
        <v>-923074.87338460598</v>
      </c>
      <c r="E24" s="188"/>
      <c r="F24" s="302">
        <f t="shared" si="0"/>
        <v>1</v>
      </c>
      <c r="G24" s="303"/>
      <c r="H24" s="188">
        <f t="shared" si="2"/>
        <v>-923074.87338460598</v>
      </c>
      <c r="I24" s="188"/>
      <c r="J24" s="302">
        <f>F100</f>
        <v>0.38822161606989619</v>
      </c>
      <c r="K24" s="303"/>
      <c r="L24" s="300">
        <f t="shared" si="3"/>
        <v>-358357.61909888656</v>
      </c>
      <c r="M24" s="294"/>
      <c r="N24" s="2" t="s">
        <v>370</v>
      </c>
    </row>
    <row r="25" spans="1:15" ht="12.75" customHeight="1" x14ac:dyDescent="0.35">
      <c r="A25" s="234" t="s">
        <v>1518</v>
      </c>
      <c r="B25" s="235" t="s">
        <v>1408</v>
      </c>
      <c r="C25" s="1"/>
      <c r="D25" s="301">
        <v>-610367.79367716424</v>
      </c>
      <c r="E25" s="188"/>
      <c r="F25" s="302">
        <f t="shared" si="0"/>
        <v>1</v>
      </c>
      <c r="G25" s="303"/>
      <c r="H25" s="188">
        <f t="shared" si="2"/>
        <v>-610367.79367716424</v>
      </c>
      <c r="I25" s="188"/>
      <c r="J25" s="302">
        <f t="shared" ref="J25" si="4">$F$98</f>
        <v>0.10661366484685977</v>
      </c>
      <c r="K25" s="303"/>
      <c r="L25" s="300">
        <f t="shared" si="3"/>
        <v>-65073.547388414445</v>
      </c>
      <c r="M25" s="294"/>
      <c r="N25" s="2" t="s">
        <v>370</v>
      </c>
    </row>
    <row r="26" spans="1:15" ht="12.75" customHeight="1" thickBot="1" x14ac:dyDescent="0.4">
      <c r="A26" s="18">
        <v>3</v>
      </c>
      <c r="B26" s="1" t="s">
        <v>458</v>
      </c>
      <c r="C26" s="1"/>
      <c r="D26" s="305">
        <f>SUM(D13:D25)</f>
        <v>-89936580.137632132</v>
      </c>
      <c r="E26" s="300"/>
      <c r="F26" s="306"/>
      <c r="G26" s="303"/>
      <c r="H26" s="305">
        <f>SUM(H13:H25)</f>
        <v>-89936580.137632132</v>
      </c>
      <c r="I26" s="300"/>
      <c r="J26" s="306"/>
      <c r="K26" s="303"/>
      <c r="L26" s="305">
        <f>SUM(L13:L25)</f>
        <v>-83589594.813044578</v>
      </c>
      <c r="M26" s="300"/>
      <c r="N26" s="2"/>
      <c r="O26" s="743"/>
    </row>
    <row r="27" spans="1:15" ht="12.75" customHeight="1" thickTop="1" x14ac:dyDescent="0.35">
      <c r="A27" s="18">
        <v>4</v>
      </c>
      <c r="B27" s="1" t="s">
        <v>485</v>
      </c>
      <c r="C27" s="1"/>
      <c r="D27" s="307"/>
      <c r="E27" s="300"/>
      <c r="F27" s="306"/>
      <c r="G27" s="303"/>
      <c r="H27" s="300"/>
      <c r="I27" s="300"/>
      <c r="J27" s="306"/>
      <c r="K27" s="303"/>
      <c r="L27" s="293"/>
      <c r="M27" s="300"/>
      <c r="N27" s="2"/>
    </row>
    <row r="28" spans="1:15" ht="12.75" customHeight="1" x14ac:dyDescent="0.35">
      <c r="A28" s="18"/>
      <c r="B28" s="1"/>
      <c r="C28" s="1"/>
      <c r="D28" s="188"/>
      <c r="E28" s="188"/>
      <c r="F28" s="250"/>
      <c r="G28" s="299"/>
      <c r="H28" s="188"/>
      <c r="I28" s="188"/>
      <c r="J28" s="250"/>
      <c r="K28" s="299"/>
      <c r="L28" s="294"/>
      <c r="M28" s="294"/>
      <c r="N28" s="2"/>
    </row>
    <row r="29" spans="1:15" ht="12.75" customHeight="1" x14ac:dyDescent="0.35">
      <c r="A29" s="18">
        <f>A27+1</f>
        <v>5</v>
      </c>
      <c r="B29" s="253" t="s">
        <v>622</v>
      </c>
      <c r="C29" s="110"/>
      <c r="D29" s="188"/>
      <c r="E29" s="188"/>
      <c r="F29" s="250"/>
      <c r="G29" s="299"/>
      <c r="H29" s="188"/>
      <c r="I29" s="188"/>
      <c r="J29" s="250"/>
      <c r="K29" s="299"/>
      <c r="L29" s="294"/>
      <c r="M29" s="294"/>
      <c r="N29" s="1"/>
    </row>
    <row r="30" spans="1:15" ht="12.75" customHeight="1" x14ac:dyDescent="0.35">
      <c r="A30" s="234" t="s">
        <v>448</v>
      </c>
      <c r="B30" s="235" t="s">
        <v>1405</v>
      </c>
      <c r="C30" s="1"/>
      <c r="D30" s="301">
        <v>-1723438.9595532068</v>
      </c>
      <c r="E30" s="188"/>
      <c r="F30" s="302">
        <f>$F$96</f>
        <v>1</v>
      </c>
      <c r="G30" s="303"/>
      <c r="H30" s="188">
        <f>D30*F30</f>
        <v>-1723438.9595532068</v>
      </c>
      <c r="I30" s="188"/>
      <c r="J30" s="302">
        <f>$F$98</f>
        <v>0.10661366484685977</v>
      </c>
      <c r="K30" s="303"/>
      <c r="L30" s="300">
        <f>J30*H30</f>
        <v>-183742.14361782631</v>
      </c>
      <c r="M30" s="294"/>
      <c r="N30" s="2" t="s">
        <v>370</v>
      </c>
    </row>
    <row r="31" spans="1:15" ht="12.75" customHeight="1" x14ac:dyDescent="0.35">
      <c r="A31" s="234" t="s">
        <v>1527</v>
      </c>
      <c r="B31" s="235" t="s">
        <v>1406</v>
      </c>
      <c r="C31" s="1"/>
      <c r="D31" s="301">
        <v>-289820.94623380905</v>
      </c>
      <c r="E31" s="188"/>
      <c r="F31" s="302">
        <f>$F$96</f>
        <v>1</v>
      </c>
      <c r="G31" s="303"/>
      <c r="H31" s="188">
        <f>D31*F31</f>
        <v>-289820.94623380905</v>
      </c>
      <c r="I31" s="188"/>
      <c r="J31" s="302">
        <f>$F$98</f>
        <v>0.10661366484685977</v>
      </c>
      <c r="K31" s="303"/>
      <c r="L31" s="300">
        <f>J31*H31</f>
        <v>-30898.873227371085</v>
      </c>
      <c r="M31" s="294"/>
      <c r="N31" s="2" t="s">
        <v>370</v>
      </c>
    </row>
    <row r="32" spans="1:15" ht="12.75" customHeight="1" x14ac:dyDescent="0.35">
      <c r="A32" s="234" t="s">
        <v>1528</v>
      </c>
      <c r="B32" s="235" t="s">
        <v>1407</v>
      </c>
      <c r="C32" s="1"/>
      <c r="D32" s="301">
        <v>1041566.9137609272</v>
      </c>
      <c r="E32" s="188"/>
      <c r="F32" s="302">
        <f>$F$96</f>
        <v>1</v>
      </c>
      <c r="G32" s="303"/>
      <c r="H32" s="188">
        <f t="shared" ref="H32:H34" si="5">D32*F32</f>
        <v>1041566.9137609272</v>
      </c>
      <c r="I32" s="188"/>
      <c r="J32" s="302">
        <f>$F$98</f>
        <v>0.10661366484685977</v>
      </c>
      <c r="K32" s="303"/>
      <c r="L32" s="300">
        <f t="shared" ref="L32:L34" si="6">J32*H32</f>
        <v>111045.26585928559</v>
      </c>
      <c r="M32" s="294"/>
      <c r="N32" s="2" t="s">
        <v>370</v>
      </c>
    </row>
    <row r="33" spans="1:14" ht="12.75" customHeight="1" x14ac:dyDescent="0.35">
      <c r="A33" s="234" t="s">
        <v>1529</v>
      </c>
      <c r="B33" s="235" t="s">
        <v>1409</v>
      </c>
      <c r="C33" s="1"/>
      <c r="D33" s="301">
        <v>-375503.23848895304</v>
      </c>
      <c r="E33" s="188"/>
      <c r="F33" s="302">
        <f>$F$96</f>
        <v>1</v>
      </c>
      <c r="G33" s="303"/>
      <c r="H33" s="188">
        <f t="shared" si="5"/>
        <v>-375503.23848895304</v>
      </c>
      <c r="I33" s="188"/>
      <c r="J33" s="302">
        <f>$F$98</f>
        <v>0.10661366484685977</v>
      </c>
      <c r="K33" s="303"/>
      <c r="L33" s="300">
        <f t="shared" si="6"/>
        <v>-40033.776417171692</v>
      </c>
      <c r="M33" s="294"/>
      <c r="N33" s="2" t="s">
        <v>370</v>
      </c>
    </row>
    <row r="34" spans="1:14" ht="12.75" customHeight="1" x14ac:dyDescent="0.35">
      <c r="A34" s="234" t="s">
        <v>1530</v>
      </c>
      <c r="B34" s="235" t="s">
        <v>1410</v>
      </c>
      <c r="C34" s="1"/>
      <c r="D34" s="301">
        <v>-465018.85746475973</v>
      </c>
      <c r="E34" s="188"/>
      <c r="F34" s="302">
        <f>F97</f>
        <v>0.82202736933699416</v>
      </c>
      <c r="G34" s="303"/>
      <c r="H34" s="188">
        <f t="shared" si="5"/>
        <v>-382258.22809385107</v>
      </c>
      <c r="I34" s="188"/>
      <c r="J34" s="302">
        <f>F99</f>
        <v>0.48087484060124469</v>
      </c>
      <c r="K34" s="303"/>
      <c r="L34" s="300">
        <f t="shared" si="6"/>
        <v>-183818.36450314487</v>
      </c>
      <c r="M34" s="294"/>
      <c r="N34" s="2" t="s">
        <v>370</v>
      </c>
    </row>
    <row r="35" spans="1:14" ht="12.75" customHeight="1" thickBot="1" x14ac:dyDescent="0.4">
      <c r="A35" s="18">
        <v>7</v>
      </c>
      <c r="B35" s="1" t="s">
        <v>460</v>
      </c>
      <c r="C35" s="1"/>
      <c r="D35" s="305">
        <f>SUM(D30:D34)</f>
        <v>-1812215.0879798015</v>
      </c>
      <c r="E35" s="300"/>
      <c r="F35" s="306"/>
      <c r="G35" s="303"/>
      <c r="H35" s="305">
        <f>SUM(H30:H34)</f>
        <v>-1729454.4586088927</v>
      </c>
      <c r="I35" s="300"/>
      <c r="J35" s="306"/>
      <c r="K35" s="303"/>
      <c r="L35" s="305">
        <f>SUM(L30:L34)</f>
        <v>-327447.89190622838</v>
      </c>
      <c r="M35" s="300"/>
      <c r="N35" s="2"/>
    </row>
    <row r="36" spans="1:14" ht="12.75" customHeight="1" thickTop="1" x14ac:dyDescent="0.35">
      <c r="A36" s="18">
        <v>8</v>
      </c>
      <c r="B36" s="1" t="s">
        <v>486</v>
      </c>
      <c r="C36" s="1"/>
      <c r="D36" s="307"/>
      <c r="E36" s="300"/>
      <c r="F36" s="306"/>
      <c r="G36" s="303"/>
      <c r="H36" s="300"/>
      <c r="I36" s="300"/>
      <c r="J36" s="306"/>
      <c r="K36" s="303"/>
      <c r="L36" s="293"/>
      <c r="M36" s="300"/>
      <c r="N36" s="2"/>
    </row>
    <row r="37" spans="1:14" ht="12.75" customHeight="1" x14ac:dyDescent="0.35">
      <c r="A37" s="18"/>
      <c r="B37" s="1"/>
      <c r="C37" s="1"/>
      <c r="D37" s="188"/>
      <c r="E37" s="188"/>
      <c r="F37" s="250"/>
      <c r="G37" s="299"/>
      <c r="H37" s="188"/>
      <c r="I37" s="188"/>
      <c r="J37" s="250"/>
      <c r="K37" s="299"/>
      <c r="L37" s="294"/>
      <c r="M37" s="294"/>
      <c r="N37" s="2"/>
    </row>
    <row r="38" spans="1:14" ht="12.75" customHeight="1" x14ac:dyDescent="0.35">
      <c r="A38" s="18">
        <v>9</v>
      </c>
      <c r="B38" s="253" t="s">
        <v>623</v>
      </c>
      <c r="C38" s="110"/>
      <c r="D38" s="188"/>
      <c r="E38" s="188"/>
      <c r="F38" s="250"/>
      <c r="G38" s="299"/>
      <c r="H38" s="188"/>
      <c r="I38" s="188"/>
      <c r="J38" s="250"/>
      <c r="K38" s="299"/>
      <c r="L38" s="294"/>
      <c r="M38" s="294"/>
      <c r="N38" s="1"/>
    </row>
    <row r="39" spans="1:14" ht="12.75" customHeight="1" x14ac:dyDescent="0.35">
      <c r="A39" s="234" t="s">
        <v>449</v>
      </c>
      <c r="B39" s="235" t="s">
        <v>1411</v>
      </c>
      <c r="C39" s="1"/>
      <c r="D39" s="301">
        <v>7066252.2627715403</v>
      </c>
      <c r="E39" s="188"/>
      <c r="F39" s="302">
        <f t="shared" ref="F39:F43" si="7">$F$96</f>
        <v>1</v>
      </c>
      <c r="G39" s="303"/>
      <c r="H39" s="188">
        <f>D39*F39</f>
        <v>7066252.2627715403</v>
      </c>
      <c r="I39" s="188"/>
      <c r="J39" s="302">
        <f t="shared" ref="J39:J40" si="8">$F$98</f>
        <v>0.10661366484685977</v>
      </c>
      <c r="K39" s="303"/>
      <c r="L39" s="300">
        <f>J39*H39</f>
        <v>753359.05046648951</v>
      </c>
      <c r="M39" s="294"/>
      <c r="N39" s="2" t="s">
        <v>370</v>
      </c>
    </row>
    <row r="40" spans="1:14" ht="12.75" customHeight="1" x14ac:dyDescent="0.35">
      <c r="A40" s="234" t="s">
        <v>1531</v>
      </c>
      <c r="B40" s="235" t="s">
        <v>1412</v>
      </c>
      <c r="C40" s="1"/>
      <c r="D40" s="301">
        <v>257542.14600000001</v>
      </c>
      <c r="E40" s="188"/>
      <c r="F40" s="302">
        <f t="shared" si="7"/>
        <v>1</v>
      </c>
      <c r="G40" s="303"/>
      <c r="H40" s="188">
        <f>D40*F40</f>
        <v>257542.14600000001</v>
      </c>
      <c r="I40" s="188"/>
      <c r="J40" s="302">
        <f t="shared" si="8"/>
        <v>0.10661366484685977</v>
      </c>
      <c r="K40" s="303"/>
      <c r="L40" s="300">
        <f>J40*H40</f>
        <v>27457.512037585027</v>
      </c>
      <c r="M40" s="294"/>
      <c r="N40" s="2" t="s">
        <v>370</v>
      </c>
    </row>
    <row r="41" spans="1:14" ht="12.75" customHeight="1" x14ac:dyDescent="0.35">
      <c r="A41" s="234" t="s">
        <v>1532</v>
      </c>
      <c r="B41" s="235" t="s">
        <v>1413</v>
      </c>
      <c r="C41" s="1"/>
      <c r="D41" s="301">
        <v>1034695.86089445</v>
      </c>
      <c r="E41" s="188"/>
      <c r="F41" s="302">
        <f t="shared" si="7"/>
        <v>1</v>
      </c>
      <c r="G41" s="303"/>
      <c r="H41" s="188">
        <f t="shared" ref="H41:H47" si="9">D41*F41</f>
        <v>1034695.86089445</v>
      </c>
      <c r="I41" s="188"/>
      <c r="J41" s="302">
        <f>$F$100</f>
        <v>0.38822161606989619</v>
      </c>
      <c r="K41" s="303"/>
      <c r="L41" s="300">
        <f t="shared" ref="L41:L47" si="10">J41*H41</f>
        <v>401691.29925727588</v>
      </c>
      <c r="M41" s="294"/>
      <c r="N41" s="2" t="s">
        <v>370</v>
      </c>
    </row>
    <row r="42" spans="1:14" ht="12.75" customHeight="1" x14ac:dyDescent="0.35">
      <c r="A42" s="234" t="s">
        <v>1533</v>
      </c>
      <c r="B42" s="235" t="s">
        <v>1414</v>
      </c>
      <c r="C42" s="1"/>
      <c r="D42" s="301">
        <v>-805420.42910452001</v>
      </c>
      <c r="E42" s="188"/>
      <c r="F42" s="302">
        <f t="shared" si="7"/>
        <v>1</v>
      </c>
      <c r="G42" s="303"/>
      <c r="H42" s="188">
        <f t="shared" si="9"/>
        <v>-805420.42910452001</v>
      </c>
      <c r="I42" s="188"/>
      <c r="J42" s="302">
        <f t="shared" ref="J42:J43" si="11">$F$98</f>
        <v>0.10661366484685977</v>
      </c>
      <c r="K42" s="303"/>
      <c r="L42" s="300">
        <f t="shared" si="10"/>
        <v>-85868.823689363286</v>
      </c>
      <c r="M42" s="294"/>
      <c r="N42" s="2" t="s">
        <v>370</v>
      </c>
    </row>
    <row r="43" spans="1:14" ht="12.75" customHeight="1" x14ac:dyDescent="0.35">
      <c r="A43" s="234" t="s">
        <v>1534</v>
      </c>
      <c r="B43" s="235" t="s">
        <v>1415</v>
      </c>
      <c r="C43" s="1"/>
      <c r="D43" s="301">
        <v>487403.64868808398</v>
      </c>
      <c r="E43" s="188"/>
      <c r="F43" s="302">
        <f t="shared" si="7"/>
        <v>1</v>
      </c>
      <c r="G43" s="303"/>
      <c r="H43" s="188">
        <f t="shared" si="9"/>
        <v>487403.64868808398</v>
      </c>
      <c r="I43" s="188"/>
      <c r="J43" s="302">
        <f t="shared" si="11"/>
        <v>0.10661366484685977</v>
      </c>
      <c r="K43" s="303"/>
      <c r="L43" s="300">
        <f t="shared" si="10"/>
        <v>51963.889246367973</v>
      </c>
      <c r="M43" s="294"/>
      <c r="N43" s="2" t="s">
        <v>370</v>
      </c>
    </row>
    <row r="44" spans="1:14" ht="12.75" customHeight="1" x14ac:dyDescent="0.35">
      <c r="A44" s="234" t="s">
        <v>1535</v>
      </c>
      <c r="B44" s="235" t="s">
        <v>1416</v>
      </c>
      <c r="C44" s="1"/>
      <c r="D44" s="301">
        <v>0</v>
      </c>
      <c r="E44" s="188"/>
      <c r="F44" s="302">
        <f>F97</f>
        <v>0.82202736933699416</v>
      </c>
      <c r="G44" s="303"/>
      <c r="H44" s="188">
        <f t="shared" si="9"/>
        <v>0</v>
      </c>
      <c r="I44" s="188"/>
      <c r="J44" s="302">
        <f>F99</f>
        <v>0.48087484060124469</v>
      </c>
      <c r="K44" s="303"/>
      <c r="L44" s="300">
        <f t="shared" si="10"/>
        <v>0</v>
      </c>
      <c r="M44" s="294"/>
      <c r="N44" s="2" t="s">
        <v>370</v>
      </c>
    </row>
    <row r="45" spans="1:14" ht="12.75" customHeight="1" x14ac:dyDescent="0.35">
      <c r="A45" s="234" t="s">
        <v>1536</v>
      </c>
      <c r="B45" s="235" t="s">
        <v>1417</v>
      </c>
      <c r="C45" s="1"/>
      <c r="D45" s="301">
        <v>295940.67380831903</v>
      </c>
      <c r="E45" s="188"/>
      <c r="F45" s="302">
        <f t="shared" ref="F45:F47" si="12">$F$96</f>
        <v>1</v>
      </c>
      <c r="G45" s="303"/>
      <c r="H45" s="188">
        <f t="shared" si="9"/>
        <v>295940.67380831903</v>
      </c>
      <c r="I45" s="188"/>
      <c r="J45" s="302">
        <f>$F$98</f>
        <v>0.10661366484685977</v>
      </c>
      <c r="K45" s="303"/>
      <c r="L45" s="300">
        <f t="shared" si="10"/>
        <v>31551.319811953977</v>
      </c>
      <c r="M45" s="294"/>
      <c r="N45" s="2" t="s">
        <v>370</v>
      </c>
    </row>
    <row r="46" spans="1:14" ht="12.75" customHeight="1" x14ac:dyDescent="0.35">
      <c r="A46" s="234" t="s">
        <v>1537</v>
      </c>
      <c r="B46" s="235" t="s">
        <v>1418</v>
      </c>
      <c r="C46" s="1"/>
      <c r="D46" s="301">
        <v>0</v>
      </c>
      <c r="E46" s="188"/>
      <c r="F46" s="302">
        <f t="shared" si="12"/>
        <v>1</v>
      </c>
      <c r="G46" s="303"/>
      <c r="H46" s="188">
        <f t="shared" si="9"/>
        <v>0</v>
      </c>
      <c r="I46" s="188"/>
      <c r="J46" s="302">
        <f>$F$100</f>
        <v>0.38822161606989619</v>
      </c>
      <c r="K46" s="303"/>
      <c r="L46" s="300">
        <f t="shared" si="10"/>
        <v>0</v>
      </c>
      <c r="M46" s="294"/>
      <c r="N46" s="2" t="s">
        <v>370</v>
      </c>
    </row>
    <row r="47" spans="1:14" ht="12.75" customHeight="1" x14ac:dyDescent="0.35">
      <c r="A47" s="234" t="s">
        <v>1538</v>
      </c>
      <c r="B47" s="235" t="s">
        <v>1419</v>
      </c>
      <c r="C47" s="1"/>
      <c r="D47" s="301">
        <v>0</v>
      </c>
      <c r="E47" s="188"/>
      <c r="F47" s="302">
        <f t="shared" si="12"/>
        <v>1</v>
      </c>
      <c r="G47" s="303"/>
      <c r="H47" s="188">
        <f t="shared" si="9"/>
        <v>0</v>
      </c>
      <c r="I47" s="188"/>
      <c r="J47" s="302">
        <f>F101</f>
        <v>1</v>
      </c>
      <c r="K47" s="303"/>
      <c r="L47" s="300">
        <f t="shared" si="10"/>
        <v>0</v>
      </c>
      <c r="M47" s="294"/>
      <c r="N47" s="2" t="s">
        <v>370</v>
      </c>
    </row>
    <row r="48" spans="1:14" ht="12.75" customHeight="1" thickBot="1" x14ac:dyDescent="0.4">
      <c r="A48" s="18">
        <v>11</v>
      </c>
      <c r="B48" s="1" t="s">
        <v>459</v>
      </c>
      <c r="C48" s="1"/>
      <c r="D48" s="305">
        <f>SUM(D39:D47)</f>
        <v>8336414.163057873</v>
      </c>
      <c r="E48" s="300"/>
      <c r="F48" s="303"/>
      <c r="G48" s="303"/>
      <c r="H48" s="305">
        <f>SUM(H39:H47)</f>
        <v>8336414.163057873</v>
      </c>
      <c r="I48" s="300"/>
      <c r="J48" s="303"/>
      <c r="K48" s="303"/>
      <c r="L48" s="305">
        <f>SUM(L39:L47)</f>
        <v>1180154.2471303092</v>
      </c>
      <c r="M48" s="300"/>
      <c r="N48" s="2"/>
    </row>
    <row r="49" spans="1:14" ht="12.75" customHeight="1" thickTop="1" x14ac:dyDescent="0.35">
      <c r="A49" s="18">
        <v>12</v>
      </c>
      <c r="B49" s="1" t="s">
        <v>487</v>
      </c>
      <c r="C49" s="1"/>
      <c r="D49" s="307"/>
      <c r="E49" s="300"/>
      <c r="F49" s="299"/>
      <c r="G49" s="299"/>
      <c r="H49" s="188"/>
      <c r="I49" s="188"/>
      <c r="J49" s="299"/>
      <c r="K49" s="299"/>
      <c r="L49" s="294"/>
      <c r="M49" s="294"/>
      <c r="N49" s="2"/>
    </row>
    <row r="50" spans="1:14" ht="12.75" customHeight="1" x14ac:dyDescent="0.35">
      <c r="A50" s="18"/>
      <c r="B50" s="1"/>
      <c r="C50" s="1"/>
      <c r="D50" s="300"/>
      <c r="E50" s="300"/>
      <c r="F50" s="299"/>
      <c r="G50" s="299"/>
      <c r="H50" s="188"/>
      <c r="I50" s="188"/>
      <c r="J50" s="299"/>
      <c r="K50" s="299"/>
      <c r="L50" s="294"/>
      <c r="M50" s="294"/>
      <c r="N50" s="2"/>
    </row>
    <row r="51" spans="1:14" ht="12.75" customHeight="1" x14ac:dyDescent="0.35">
      <c r="A51" s="1"/>
      <c r="B51" s="1"/>
      <c r="C51" s="1"/>
      <c r="D51" s="1"/>
      <c r="E51" s="1"/>
      <c r="F51" s="1"/>
      <c r="G51" s="1"/>
      <c r="H51" s="1"/>
      <c r="I51" s="1"/>
      <c r="J51" s="1"/>
      <c r="K51" s="1"/>
      <c r="L51" s="1"/>
      <c r="M51" s="1"/>
      <c r="N51" s="1"/>
    </row>
    <row r="52" spans="1:14" ht="12.75" customHeight="1" x14ac:dyDescent="0.35">
      <c r="B52" s="59" t="s">
        <v>115</v>
      </c>
      <c r="C52" s="2"/>
      <c r="D52" s="286" t="s">
        <v>12</v>
      </c>
      <c r="E52" s="286"/>
      <c r="F52" s="287" t="s">
        <v>16</v>
      </c>
      <c r="G52" s="287"/>
      <c r="H52" s="288" t="s">
        <v>251</v>
      </c>
      <c r="I52" s="289"/>
      <c r="J52" s="287" t="s">
        <v>17</v>
      </c>
      <c r="K52" s="287"/>
      <c r="L52" s="288" t="s">
        <v>250</v>
      </c>
      <c r="M52" s="288"/>
      <c r="N52" s="18" t="s">
        <v>20</v>
      </c>
    </row>
    <row r="53" spans="1:14" ht="12.75" customHeight="1" x14ac:dyDescent="0.35">
      <c r="A53" s="308"/>
      <c r="D53" s="296"/>
      <c r="E53" s="296"/>
      <c r="F53" s="309"/>
      <c r="G53" s="309"/>
      <c r="H53" s="283"/>
      <c r="I53" s="284"/>
      <c r="J53" s="309"/>
      <c r="K53" s="309"/>
      <c r="L53" s="283"/>
      <c r="M53" s="283"/>
      <c r="N53" s="18"/>
    </row>
    <row r="54" spans="1:14" ht="26.5" x14ac:dyDescent="0.35">
      <c r="A54" s="111" t="s">
        <v>424</v>
      </c>
      <c r="B54" s="111" t="s">
        <v>480</v>
      </c>
      <c r="C54" s="254"/>
      <c r="D54" s="295" t="s">
        <v>1420</v>
      </c>
      <c r="E54" s="296"/>
      <c r="F54" s="111" t="s">
        <v>481</v>
      </c>
      <c r="G54" s="254"/>
      <c r="H54" s="297" t="s">
        <v>482</v>
      </c>
      <c r="I54" s="298"/>
      <c r="J54" s="111" t="s">
        <v>483</v>
      </c>
      <c r="K54" s="254"/>
      <c r="L54" s="297" t="s">
        <v>484</v>
      </c>
      <c r="M54" s="298"/>
      <c r="N54" s="33" t="s">
        <v>1</v>
      </c>
    </row>
    <row r="55" spans="1:14" ht="12.75" customHeight="1" x14ac:dyDescent="0.35">
      <c r="A55" s="18"/>
      <c r="B55" s="1"/>
      <c r="C55" s="1"/>
      <c r="D55" s="188"/>
      <c r="E55" s="188"/>
      <c r="F55" s="299"/>
      <c r="G55" s="299"/>
      <c r="H55" s="294"/>
      <c r="I55" s="300"/>
      <c r="J55" s="299"/>
      <c r="K55" s="299"/>
      <c r="L55" s="294"/>
      <c r="M55" s="294"/>
      <c r="N55" s="18"/>
    </row>
    <row r="56" spans="1:14" ht="12.75" customHeight="1" x14ac:dyDescent="0.35">
      <c r="A56" s="18">
        <v>13</v>
      </c>
      <c r="B56" s="253" t="s">
        <v>621</v>
      </c>
      <c r="C56" s="110"/>
      <c r="D56" s="188"/>
      <c r="E56" s="188"/>
      <c r="F56" s="299"/>
      <c r="G56" s="299"/>
      <c r="H56" s="188"/>
      <c r="I56" s="188"/>
      <c r="J56" s="299"/>
      <c r="K56" s="299"/>
      <c r="L56" s="294"/>
      <c r="M56" s="294"/>
      <c r="N56" s="1"/>
    </row>
    <row r="57" spans="1:14" ht="12.75" customHeight="1" x14ac:dyDescent="0.35">
      <c r="A57" s="234" t="s">
        <v>450</v>
      </c>
      <c r="B57" s="235" t="s">
        <v>1393</v>
      </c>
      <c r="C57" s="1"/>
      <c r="D57" s="301">
        <v>-2811368.8302860502</v>
      </c>
      <c r="E57" s="188"/>
      <c r="F57" s="302">
        <v>1</v>
      </c>
      <c r="G57" s="303"/>
      <c r="H57" s="188">
        <f>D57*F57</f>
        <v>-2811368.8302860502</v>
      </c>
      <c r="I57" s="188"/>
      <c r="J57" s="302">
        <v>1</v>
      </c>
      <c r="K57" s="303"/>
      <c r="L57" s="300">
        <f>J57*H57</f>
        <v>-2811368.8302860502</v>
      </c>
      <c r="M57" s="294"/>
      <c r="N57" s="2" t="s">
        <v>370</v>
      </c>
    </row>
    <row r="58" spans="1:14" ht="12.75" customHeight="1" x14ac:dyDescent="0.35">
      <c r="A58" s="234" t="s">
        <v>583</v>
      </c>
      <c r="B58" s="304" t="s">
        <v>1394</v>
      </c>
      <c r="C58" s="256"/>
      <c r="D58" s="301">
        <v>8741131.9114025291</v>
      </c>
      <c r="E58" s="188"/>
      <c r="F58" s="302">
        <v>1</v>
      </c>
      <c r="G58" s="303"/>
      <c r="H58" s="188">
        <f>D58*F58</f>
        <v>8741131.9114025291</v>
      </c>
      <c r="I58" s="188"/>
      <c r="J58" s="302">
        <v>1</v>
      </c>
      <c r="K58" s="303"/>
      <c r="L58" s="300">
        <f>J58*H58</f>
        <v>8741131.9114025291</v>
      </c>
      <c r="M58" s="294"/>
      <c r="N58" s="2" t="s">
        <v>370</v>
      </c>
    </row>
    <row r="59" spans="1:14" ht="12.75" customHeight="1" x14ac:dyDescent="0.35">
      <c r="A59" s="234" t="s">
        <v>1392</v>
      </c>
      <c r="B59" s="304" t="s">
        <v>1395</v>
      </c>
      <c r="C59" s="256"/>
      <c r="D59" s="301">
        <v>260143.1420330815</v>
      </c>
      <c r="E59" s="188"/>
      <c r="F59" s="302">
        <v>1</v>
      </c>
      <c r="G59" s="303"/>
      <c r="H59" s="188">
        <f t="shared" ref="H59:H68" si="13">D59*F59</f>
        <v>260143.1420330815</v>
      </c>
      <c r="I59" s="188"/>
      <c r="J59" s="302">
        <v>1</v>
      </c>
      <c r="K59" s="303"/>
      <c r="L59" s="300">
        <f t="shared" ref="L59:L68" si="14">J59*H59</f>
        <v>260143.1420330815</v>
      </c>
      <c r="M59" s="294"/>
      <c r="N59" s="2" t="s">
        <v>370</v>
      </c>
    </row>
    <row r="60" spans="1:14" ht="12.75" customHeight="1" x14ac:dyDescent="0.35">
      <c r="A60" s="234" t="s">
        <v>1539</v>
      </c>
      <c r="B60" s="304" t="s">
        <v>1396</v>
      </c>
      <c r="C60" s="256"/>
      <c r="D60" s="301">
        <v>-15590855.784746159</v>
      </c>
      <c r="E60" s="188"/>
      <c r="F60" s="302">
        <v>1</v>
      </c>
      <c r="G60" s="303"/>
      <c r="H60" s="188">
        <f t="shared" si="13"/>
        <v>-15590855.784746159</v>
      </c>
      <c r="I60" s="188"/>
      <c r="J60" s="302">
        <v>1</v>
      </c>
      <c r="K60" s="303"/>
      <c r="L60" s="300">
        <f t="shared" si="14"/>
        <v>-15590855.784746159</v>
      </c>
      <c r="M60" s="294"/>
      <c r="N60" s="2" t="s">
        <v>370</v>
      </c>
    </row>
    <row r="61" spans="1:14" ht="12.75" customHeight="1" x14ac:dyDescent="0.35">
      <c r="A61" s="234" t="s">
        <v>1540</v>
      </c>
      <c r="B61" s="304" t="s">
        <v>1397</v>
      </c>
      <c r="C61" s="256"/>
      <c r="D61" s="301">
        <v>-3250300.1743708467</v>
      </c>
      <c r="E61" s="188"/>
      <c r="F61" s="302">
        <v>1</v>
      </c>
      <c r="G61" s="303"/>
      <c r="H61" s="188">
        <f t="shared" si="13"/>
        <v>-3250300.1743708467</v>
      </c>
      <c r="I61" s="188"/>
      <c r="J61" s="302">
        <v>1</v>
      </c>
      <c r="K61" s="303"/>
      <c r="L61" s="300">
        <f t="shared" si="14"/>
        <v>-3250300.1743708467</v>
      </c>
      <c r="M61" s="294"/>
      <c r="N61" s="2" t="s">
        <v>370</v>
      </c>
    </row>
    <row r="62" spans="1:14" ht="12.75" customHeight="1" x14ac:dyDescent="0.35">
      <c r="A62" s="234" t="s">
        <v>1541</v>
      </c>
      <c r="B62" s="304" t="s">
        <v>1398</v>
      </c>
      <c r="C62" s="256"/>
      <c r="D62" s="301">
        <v>85988.802937229993</v>
      </c>
      <c r="E62" s="188"/>
      <c r="F62" s="302">
        <v>1</v>
      </c>
      <c r="G62" s="303"/>
      <c r="H62" s="188">
        <f t="shared" si="13"/>
        <v>85988.802937229993</v>
      </c>
      <c r="I62" s="188"/>
      <c r="J62" s="302">
        <v>1</v>
      </c>
      <c r="K62" s="303"/>
      <c r="L62" s="300">
        <f t="shared" si="14"/>
        <v>85988.802937229993</v>
      </c>
      <c r="M62" s="294"/>
      <c r="N62" s="2" t="s">
        <v>370</v>
      </c>
    </row>
    <row r="63" spans="1:14" ht="12.75" customHeight="1" x14ac:dyDescent="0.35">
      <c r="A63" s="234" t="s">
        <v>1542</v>
      </c>
      <c r="B63" s="304" t="s">
        <v>1399</v>
      </c>
      <c r="C63" s="256"/>
      <c r="D63" s="301">
        <v>-497668.98472365772</v>
      </c>
      <c r="E63" s="188"/>
      <c r="F63" s="302">
        <v>1</v>
      </c>
      <c r="G63" s="303"/>
      <c r="H63" s="188">
        <f t="shared" si="13"/>
        <v>-497668.98472365772</v>
      </c>
      <c r="I63" s="188"/>
      <c r="J63" s="302">
        <v>1</v>
      </c>
      <c r="K63" s="303"/>
      <c r="L63" s="300">
        <f t="shared" si="14"/>
        <v>-497668.98472365772</v>
      </c>
      <c r="M63" s="294"/>
      <c r="N63" s="2" t="s">
        <v>370</v>
      </c>
    </row>
    <row r="64" spans="1:14" ht="12.75" customHeight="1" x14ac:dyDescent="0.35">
      <c r="A64" s="234" t="s">
        <v>1543</v>
      </c>
      <c r="B64" s="304" t="s">
        <v>1400</v>
      </c>
      <c r="C64" s="256"/>
      <c r="D64" s="301">
        <v>-484120.67070399999</v>
      </c>
      <c r="E64" s="188"/>
      <c r="F64" s="302">
        <v>1</v>
      </c>
      <c r="G64" s="303"/>
      <c r="H64" s="188">
        <f t="shared" si="13"/>
        <v>-484120.67070399999</v>
      </c>
      <c r="I64" s="188"/>
      <c r="J64" s="302">
        <v>1</v>
      </c>
      <c r="K64" s="303"/>
      <c r="L64" s="300">
        <f t="shared" si="14"/>
        <v>-484120.67070399999</v>
      </c>
      <c r="M64" s="294"/>
      <c r="N64" s="2" t="s">
        <v>370</v>
      </c>
    </row>
    <row r="65" spans="1:14" ht="12.75" customHeight="1" x14ac:dyDescent="0.35">
      <c r="A65" s="234" t="s">
        <v>1544</v>
      </c>
      <c r="B65" s="304" t="s">
        <v>1401</v>
      </c>
      <c r="C65" s="256"/>
      <c r="D65" s="301">
        <v>-68398519.4324985</v>
      </c>
      <c r="E65" s="188"/>
      <c r="F65" s="302">
        <v>1</v>
      </c>
      <c r="G65" s="303"/>
      <c r="H65" s="188">
        <f t="shared" si="13"/>
        <v>-68398519.4324985</v>
      </c>
      <c r="I65" s="188"/>
      <c r="J65" s="302">
        <v>1</v>
      </c>
      <c r="K65" s="303"/>
      <c r="L65" s="300">
        <f t="shared" si="14"/>
        <v>-68398519.4324985</v>
      </c>
      <c r="M65" s="294"/>
      <c r="N65" s="2" t="s">
        <v>370</v>
      </c>
    </row>
    <row r="66" spans="1:14" ht="12.75" customHeight="1" x14ac:dyDescent="0.35">
      <c r="A66" s="234" t="s">
        <v>1545</v>
      </c>
      <c r="B66" s="304" t="s">
        <v>1402</v>
      </c>
      <c r="C66" s="256"/>
      <c r="D66" s="301">
        <v>-4451359</v>
      </c>
      <c r="E66" s="188"/>
      <c r="F66" s="302">
        <v>1</v>
      </c>
      <c r="G66" s="303"/>
      <c r="H66" s="188">
        <f t="shared" si="13"/>
        <v>-4451359</v>
      </c>
      <c r="I66" s="188"/>
      <c r="J66" s="302">
        <v>0.12045683985416489</v>
      </c>
      <c r="K66" s="303"/>
      <c r="L66" s="300">
        <f t="shared" si="14"/>
        <v>-536196.63819639559</v>
      </c>
      <c r="M66" s="294"/>
      <c r="N66" s="2" t="s">
        <v>370</v>
      </c>
    </row>
    <row r="67" spans="1:14" ht="12.75" customHeight="1" x14ac:dyDescent="0.35">
      <c r="A67" s="234" t="s">
        <v>1546</v>
      </c>
      <c r="B67" s="304" t="s">
        <v>1403</v>
      </c>
      <c r="C67" s="256"/>
      <c r="D67" s="301">
        <v>-2498.8831140536818</v>
      </c>
      <c r="E67" s="188"/>
      <c r="F67" s="302">
        <v>1</v>
      </c>
      <c r="G67" s="303"/>
      <c r="H67" s="188">
        <f t="shared" si="13"/>
        <v>-2498.8831140536818</v>
      </c>
      <c r="I67" s="188"/>
      <c r="J67" s="302">
        <v>0.12045683985416489</v>
      </c>
      <c r="K67" s="303"/>
      <c r="L67" s="300">
        <f t="shared" si="14"/>
        <v>-301.00756308384121</v>
      </c>
      <c r="M67" s="294"/>
      <c r="N67" s="2" t="s">
        <v>370</v>
      </c>
    </row>
    <row r="68" spans="1:14" ht="12.75" customHeight="1" x14ac:dyDescent="0.35">
      <c r="A68" s="234" t="s">
        <v>1547</v>
      </c>
      <c r="B68" s="304" t="s">
        <v>1404</v>
      </c>
      <c r="C68" s="256"/>
      <c r="D68" s="301">
        <v>-1980150.3600590234</v>
      </c>
      <c r="E68" s="188"/>
      <c r="F68" s="302">
        <v>1</v>
      </c>
      <c r="G68" s="303"/>
      <c r="H68" s="188">
        <f t="shared" si="13"/>
        <v>-1980150.3600590234</v>
      </c>
      <c r="I68" s="188"/>
      <c r="J68" s="302">
        <v>0.42229213459394621</v>
      </c>
      <c r="K68" s="303"/>
      <c r="L68" s="300">
        <f t="shared" si="14"/>
        <v>-836201.92236629617</v>
      </c>
      <c r="M68" s="294"/>
      <c r="N68" s="2" t="s">
        <v>370</v>
      </c>
    </row>
    <row r="69" spans="1:14" ht="12.75" customHeight="1" thickBot="1" x14ac:dyDescent="0.4">
      <c r="A69" s="18">
        <v>15</v>
      </c>
      <c r="B69" s="1" t="s">
        <v>488</v>
      </c>
      <c r="C69" s="1"/>
      <c r="D69" s="305">
        <f>SUM(D57:D68)</f>
        <v>-88379578.264129445</v>
      </c>
      <c r="E69" s="300"/>
      <c r="F69" s="306"/>
      <c r="G69" s="303"/>
      <c r="H69" s="305">
        <f>SUM(H57:H68)</f>
        <v>-88379578.264129445</v>
      </c>
      <c r="I69" s="300"/>
      <c r="J69" s="306"/>
      <c r="K69" s="303"/>
      <c r="L69" s="305">
        <f>SUM(L57:L68)</f>
        <v>-83318269.589082137</v>
      </c>
      <c r="M69" s="294"/>
      <c r="N69" s="2"/>
    </row>
    <row r="70" spans="1:14" ht="12.75" customHeight="1" thickTop="1" x14ac:dyDescent="0.35">
      <c r="A70" s="18">
        <v>16</v>
      </c>
      <c r="B70" s="1" t="s">
        <v>485</v>
      </c>
      <c r="C70" s="1"/>
      <c r="D70" s="307"/>
      <c r="E70" s="300"/>
      <c r="F70" s="306"/>
      <c r="G70" s="303"/>
      <c r="H70" s="300"/>
      <c r="I70" s="300"/>
      <c r="J70" s="306"/>
      <c r="K70" s="303"/>
      <c r="L70" s="293"/>
      <c r="M70" s="294"/>
      <c r="N70" s="2"/>
    </row>
    <row r="71" spans="1:14" ht="12.75" customHeight="1" x14ac:dyDescent="0.35">
      <c r="A71" s="18"/>
      <c r="B71" s="1"/>
      <c r="C71" s="1"/>
      <c r="D71" s="188"/>
      <c r="E71" s="188"/>
      <c r="F71" s="250"/>
      <c r="G71" s="299"/>
      <c r="H71" s="188"/>
      <c r="I71" s="188"/>
      <c r="J71" s="250"/>
      <c r="K71" s="299"/>
      <c r="L71" s="294"/>
      <c r="M71" s="294"/>
      <c r="N71" s="2"/>
    </row>
    <row r="72" spans="1:14" ht="12.75" customHeight="1" x14ac:dyDescent="0.35">
      <c r="A72" s="18">
        <v>17</v>
      </c>
      <c r="B72" s="253" t="s">
        <v>622</v>
      </c>
      <c r="C72" s="110"/>
      <c r="D72" s="188"/>
      <c r="E72" s="188"/>
      <c r="F72" s="250"/>
      <c r="G72" s="299"/>
      <c r="H72" s="188"/>
      <c r="I72" s="188"/>
      <c r="J72" s="250"/>
      <c r="K72" s="299"/>
      <c r="L72" s="294"/>
      <c r="M72" s="294"/>
      <c r="N72" s="1"/>
    </row>
    <row r="73" spans="1:14" ht="12.75" customHeight="1" x14ac:dyDescent="0.35">
      <c r="A73" s="234" t="s">
        <v>451</v>
      </c>
      <c r="B73" s="235" t="s">
        <v>1405</v>
      </c>
      <c r="C73" s="1"/>
      <c r="D73" s="301">
        <v>-1728838.2477010908</v>
      </c>
      <c r="E73" s="188"/>
      <c r="F73" s="302">
        <v>1</v>
      </c>
      <c r="G73" s="303"/>
      <c r="H73" s="188">
        <f>D73*F73</f>
        <v>-1728838.2477010908</v>
      </c>
      <c r="I73" s="188"/>
      <c r="J73" s="302">
        <v>0.12045683985416489</v>
      </c>
      <c r="K73" s="303"/>
      <c r="L73" s="300">
        <f>J73*H73</f>
        <v>-208250.39193708534</v>
      </c>
      <c r="M73" s="294"/>
      <c r="N73" s="2" t="s">
        <v>370</v>
      </c>
    </row>
    <row r="74" spans="1:14" ht="12.75" customHeight="1" x14ac:dyDescent="0.35">
      <c r="A74" s="234" t="s">
        <v>1548</v>
      </c>
      <c r="B74" s="235" t="s">
        <v>1406</v>
      </c>
      <c r="C74" s="1"/>
      <c r="D74" s="301">
        <v>-211537.75815955244</v>
      </c>
      <c r="E74" s="188"/>
      <c r="F74" s="302">
        <v>1</v>
      </c>
      <c r="G74" s="303"/>
      <c r="H74" s="188">
        <f>D74*F74</f>
        <v>-211537.75815955244</v>
      </c>
      <c r="I74" s="188"/>
      <c r="J74" s="302">
        <v>0.12045683985416489</v>
      </c>
      <c r="K74" s="303"/>
      <c r="L74" s="300">
        <f>J74*H74</f>
        <v>-25481.169857734269</v>
      </c>
      <c r="M74" s="294"/>
      <c r="N74" s="2" t="s">
        <v>370</v>
      </c>
    </row>
    <row r="75" spans="1:14" ht="12.75" customHeight="1" x14ac:dyDescent="0.35">
      <c r="A75" s="234" t="s">
        <v>1549</v>
      </c>
      <c r="B75" s="235" t="s">
        <v>1407</v>
      </c>
      <c r="C75" s="1"/>
      <c r="D75" s="301">
        <v>-212546.44988227001</v>
      </c>
      <c r="E75" s="188"/>
      <c r="F75" s="302">
        <v>1</v>
      </c>
      <c r="G75" s="303"/>
      <c r="H75" s="188">
        <f t="shared" ref="H75:H78" si="15">D75*F75</f>
        <v>-212546.44988227001</v>
      </c>
      <c r="I75" s="188"/>
      <c r="J75" s="302">
        <v>0.12045683985416489</v>
      </c>
      <c r="K75" s="303"/>
      <c r="L75" s="300">
        <f t="shared" ref="L75:L78" si="16">J75*H75</f>
        <v>-25602.673675039881</v>
      </c>
      <c r="M75" s="294"/>
      <c r="N75" s="2" t="s">
        <v>370</v>
      </c>
    </row>
    <row r="76" spans="1:14" ht="12.75" customHeight="1" x14ac:dyDescent="0.35">
      <c r="A76" s="234" t="s">
        <v>1550</v>
      </c>
      <c r="B76" s="235" t="s">
        <v>1408</v>
      </c>
      <c r="C76" s="1"/>
      <c r="D76" s="301">
        <v>-105559.3614259313</v>
      </c>
      <c r="E76" s="188"/>
      <c r="F76" s="302">
        <v>1</v>
      </c>
      <c r="G76" s="303"/>
      <c r="H76" s="188">
        <f t="shared" si="15"/>
        <v>-105559.3614259313</v>
      </c>
      <c r="I76" s="188"/>
      <c r="J76" s="302">
        <v>0.12045683985416489</v>
      </c>
      <c r="K76" s="303"/>
      <c r="L76" s="300">
        <f t="shared" si="16"/>
        <v>-12715.347094391318</v>
      </c>
      <c r="M76" s="294"/>
      <c r="N76" s="2" t="s">
        <v>370</v>
      </c>
    </row>
    <row r="77" spans="1:14" ht="12.75" customHeight="1" x14ac:dyDescent="0.35">
      <c r="A77" s="234" t="s">
        <v>1551</v>
      </c>
      <c r="B77" s="235" t="s">
        <v>1409</v>
      </c>
      <c r="C77" s="1"/>
      <c r="D77" s="301">
        <v>-231642.27930404301</v>
      </c>
      <c r="E77" s="188"/>
      <c r="F77" s="302">
        <v>1</v>
      </c>
      <c r="G77" s="303"/>
      <c r="H77" s="188">
        <f t="shared" si="15"/>
        <v>-231642.27930404301</v>
      </c>
      <c r="I77" s="188"/>
      <c r="J77" s="302">
        <v>0.12045683985416489</v>
      </c>
      <c r="K77" s="303"/>
      <c r="L77" s="300">
        <f t="shared" si="16"/>
        <v>-27902.896941580842</v>
      </c>
      <c r="M77" s="294"/>
      <c r="N77" s="2" t="s">
        <v>370</v>
      </c>
    </row>
    <row r="78" spans="1:14" ht="12.75" customHeight="1" x14ac:dyDescent="0.35">
      <c r="A78" s="234" t="s">
        <v>1552</v>
      </c>
      <c r="B78" s="235" t="s">
        <v>1410</v>
      </c>
      <c r="C78" s="1"/>
      <c r="D78" s="301">
        <v>-460951.68356544955</v>
      </c>
      <c r="E78" s="188"/>
      <c r="F78" s="302">
        <v>0.82028698314135706</v>
      </c>
      <c r="G78" s="303"/>
      <c r="H78" s="188">
        <f t="shared" si="15"/>
        <v>-378112.66588583204</v>
      </c>
      <c r="I78" s="188"/>
      <c r="J78" s="302">
        <v>0.49278710745490895</v>
      </c>
      <c r="K78" s="303"/>
      <c r="L78" s="300">
        <f t="shared" si="16"/>
        <v>-186329.0469139436</v>
      </c>
      <c r="M78" s="294"/>
      <c r="N78" s="2" t="s">
        <v>370</v>
      </c>
    </row>
    <row r="79" spans="1:14" ht="12.75" customHeight="1" thickBot="1" x14ac:dyDescent="0.4">
      <c r="A79" s="18">
        <v>19</v>
      </c>
      <c r="B79" s="1" t="s">
        <v>489</v>
      </c>
      <c r="C79" s="1"/>
      <c r="D79" s="310">
        <f>SUM(D73:D78)</f>
        <v>-2951075.7800383368</v>
      </c>
      <c r="E79" s="188"/>
      <c r="F79" s="306"/>
      <c r="G79" s="303"/>
      <c r="H79" s="310">
        <f>SUM(H73:H78)</f>
        <v>-2868236.7623587195</v>
      </c>
      <c r="I79" s="188"/>
      <c r="J79" s="306"/>
      <c r="K79" s="303"/>
      <c r="L79" s="310">
        <f>SUM(L73:L78)</f>
        <v>-486281.52641977527</v>
      </c>
      <c r="M79" s="294"/>
      <c r="N79" s="2"/>
    </row>
    <row r="80" spans="1:14" ht="12.75" customHeight="1" thickTop="1" x14ac:dyDescent="0.35">
      <c r="A80" s="18">
        <v>20</v>
      </c>
      <c r="B80" s="1" t="s">
        <v>486</v>
      </c>
      <c r="C80" s="1"/>
      <c r="D80" s="307"/>
      <c r="E80" s="300"/>
      <c r="F80" s="306"/>
      <c r="G80" s="303"/>
      <c r="H80" s="188"/>
      <c r="I80" s="188"/>
      <c r="J80" s="306"/>
      <c r="K80" s="303"/>
      <c r="L80" s="290"/>
      <c r="M80" s="294"/>
      <c r="N80" s="2"/>
    </row>
    <row r="81" spans="1:14" ht="12.75" customHeight="1" x14ac:dyDescent="0.35">
      <c r="A81" s="18"/>
      <c r="B81" s="1"/>
      <c r="C81" s="1"/>
      <c r="D81" s="188"/>
      <c r="E81" s="188"/>
      <c r="F81" s="250"/>
      <c r="G81" s="299"/>
      <c r="H81" s="188"/>
      <c r="I81" s="188"/>
      <c r="J81" s="250"/>
      <c r="K81" s="299"/>
      <c r="L81" s="294"/>
      <c r="M81" s="294"/>
      <c r="N81" s="2"/>
    </row>
    <row r="82" spans="1:14" ht="12.75" customHeight="1" x14ac:dyDescent="0.35">
      <c r="A82" s="18">
        <v>21</v>
      </c>
      <c r="B82" s="253" t="s">
        <v>623</v>
      </c>
      <c r="C82" s="110"/>
      <c r="D82" s="188"/>
      <c r="E82" s="188"/>
      <c r="F82" s="250"/>
      <c r="G82" s="299"/>
      <c r="H82" s="188"/>
      <c r="I82" s="188"/>
      <c r="J82" s="250"/>
      <c r="K82" s="299"/>
      <c r="L82" s="294"/>
      <c r="M82" s="294"/>
      <c r="N82" s="1"/>
    </row>
    <row r="83" spans="1:14" ht="12.75" customHeight="1" x14ac:dyDescent="0.35">
      <c r="A83" s="234" t="s">
        <v>452</v>
      </c>
      <c r="B83" s="235" t="s">
        <v>1411</v>
      </c>
      <c r="C83" s="1"/>
      <c r="D83" s="301">
        <v>7296005.8270957507</v>
      </c>
      <c r="E83" s="188"/>
      <c r="F83" s="302">
        <v>1</v>
      </c>
      <c r="G83" s="303"/>
      <c r="H83" s="188">
        <f>D83*F83</f>
        <v>7296005.8270957507</v>
      </c>
      <c r="I83" s="188"/>
      <c r="J83" s="302">
        <v>0.12045683985416489</v>
      </c>
      <c r="K83" s="303"/>
      <c r="L83" s="300">
        <f>J83*H83</f>
        <v>878853.80548952671</v>
      </c>
      <c r="M83" s="294"/>
      <c r="N83" s="2" t="s">
        <v>370</v>
      </c>
    </row>
    <row r="84" spans="1:14" ht="12.75" customHeight="1" x14ac:dyDescent="0.35">
      <c r="A84" s="234" t="s">
        <v>1553</v>
      </c>
      <c r="B84" s="235" t="s">
        <v>1412</v>
      </c>
      <c r="C84" s="1"/>
      <c r="D84" s="301">
        <v>209568.609</v>
      </c>
      <c r="E84" s="188"/>
      <c r="F84" s="302">
        <v>1</v>
      </c>
      <c r="G84" s="303"/>
      <c r="H84" s="188">
        <f>D84*F84</f>
        <v>209568.609</v>
      </c>
      <c r="I84" s="188"/>
      <c r="J84" s="302">
        <v>0.12045683985416489</v>
      </c>
      <c r="K84" s="303"/>
      <c r="L84" s="300">
        <f>J84*H84</f>
        <v>25243.9723727731</v>
      </c>
      <c r="M84" s="294"/>
      <c r="N84" s="2" t="s">
        <v>370</v>
      </c>
    </row>
    <row r="85" spans="1:14" ht="12.75" customHeight="1" x14ac:dyDescent="0.35">
      <c r="A85" s="234" t="s">
        <v>1554</v>
      </c>
      <c r="B85" s="235" t="s">
        <v>1413</v>
      </c>
      <c r="C85" s="1"/>
      <c r="D85" s="301">
        <v>620241.95598870807</v>
      </c>
      <c r="E85" s="188"/>
      <c r="F85" s="302">
        <v>1</v>
      </c>
      <c r="G85" s="303"/>
      <c r="H85" s="188">
        <f t="shared" ref="H85:H91" si="17">D85*F85</f>
        <v>620241.95598870807</v>
      </c>
      <c r="I85" s="188"/>
      <c r="J85" s="302">
        <v>0.42229213459394621</v>
      </c>
      <c r="K85" s="303"/>
      <c r="L85" s="300">
        <f t="shared" ref="L85:L91" si="18">J85*H85</f>
        <v>261923.29955919596</v>
      </c>
      <c r="M85" s="294"/>
      <c r="N85" s="2" t="s">
        <v>370</v>
      </c>
    </row>
    <row r="86" spans="1:14" ht="12.75" customHeight="1" x14ac:dyDescent="0.35">
      <c r="A86" s="234" t="s">
        <v>1555</v>
      </c>
      <c r="B86" s="235" t="s">
        <v>1414</v>
      </c>
      <c r="C86" s="1"/>
      <c r="D86" s="301">
        <v>-415598.44368751999</v>
      </c>
      <c r="E86" s="188"/>
      <c r="F86" s="302">
        <v>1</v>
      </c>
      <c r="G86" s="303"/>
      <c r="H86" s="188">
        <f t="shared" si="17"/>
        <v>-415598.44368751999</v>
      </c>
      <c r="I86" s="188"/>
      <c r="J86" s="302">
        <v>0.12045683985416489</v>
      </c>
      <c r="K86" s="303"/>
      <c r="L86" s="300">
        <f t="shared" si="18"/>
        <v>-50061.675174907759</v>
      </c>
      <c r="M86" s="294"/>
      <c r="N86" s="2" t="s">
        <v>370</v>
      </c>
    </row>
    <row r="87" spans="1:14" ht="12.75" customHeight="1" x14ac:dyDescent="0.35">
      <c r="A87" s="234" t="s">
        <v>1556</v>
      </c>
      <c r="B87" s="235" t="s">
        <v>1415</v>
      </c>
      <c r="C87" s="1"/>
      <c r="D87" s="301">
        <v>511027.53506008501</v>
      </c>
      <c r="E87" s="188"/>
      <c r="F87" s="302">
        <v>1</v>
      </c>
      <c r="G87" s="303"/>
      <c r="H87" s="188">
        <f t="shared" si="17"/>
        <v>511027.53506008501</v>
      </c>
      <c r="I87" s="188"/>
      <c r="J87" s="302">
        <v>0.12045683985416489</v>
      </c>
      <c r="K87" s="303"/>
      <c r="L87" s="300">
        <f t="shared" si="18"/>
        <v>61556.761951801294</v>
      </c>
      <c r="M87" s="294"/>
      <c r="N87" s="2" t="s">
        <v>370</v>
      </c>
    </row>
    <row r="88" spans="1:14" ht="12.75" customHeight="1" x14ac:dyDescent="0.35">
      <c r="A88" s="234" t="s">
        <v>1557</v>
      </c>
      <c r="B88" s="235" t="s">
        <v>1416</v>
      </c>
      <c r="C88" s="1"/>
      <c r="D88" s="301">
        <v>1322892.2826802428</v>
      </c>
      <c r="E88" s="188"/>
      <c r="F88" s="302">
        <v>0.82028698314135706</v>
      </c>
      <c r="G88" s="303"/>
      <c r="H88" s="188">
        <f t="shared" si="17"/>
        <v>1085151.3195807596</v>
      </c>
      <c r="I88" s="188"/>
      <c r="J88" s="302">
        <v>0.49278710745490895</v>
      </c>
      <c r="K88" s="303"/>
      <c r="L88" s="300">
        <f t="shared" si="18"/>
        <v>534748.57992708008</v>
      </c>
      <c r="M88" s="294"/>
      <c r="N88" s="2" t="s">
        <v>370</v>
      </c>
    </row>
    <row r="89" spans="1:14" ht="12.75" customHeight="1" x14ac:dyDescent="0.35">
      <c r="A89" s="234" t="s">
        <v>1558</v>
      </c>
      <c r="B89" s="235" t="s">
        <v>1417</v>
      </c>
      <c r="C89" s="1"/>
      <c r="D89" s="301">
        <v>274035.8120118698</v>
      </c>
      <c r="E89" s="188"/>
      <c r="F89" s="302">
        <v>1</v>
      </c>
      <c r="G89" s="303"/>
      <c r="H89" s="188">
        <f t="shared" si="17"/>
        <v>274035.8120118698</v>
      </c>
      <c r="I89" s="188"/>
      <c r="J89" s="302">
        <v>0.12045683985416489</v>
      </c>
      <c r="K89" s="303"/>
      <c r="L89" s="300">
        <f t="shared" si="18"/>
        <v>33009.487921819833</v>
      </c>
      <c r="M89" s="294"/>
      <c r="N89" s="2" t="s">
        <v>370</v>
      </c>
    </row>
    <row r="90" spans="1:14" ht="12.75" customHeight="1" x14ac:dyDescent="0.35">
      <c r="A90" s="234" t="s">
        <v>1559</v>
      </c>
      <c r="B90" s="235" t="s">
        <v>1418</v>
      </c>
      <c r="C90" s="1"/>
      <c r="D90" s="301">
        <v>243429.21518638832</v>
      </c>
      <c r="E90" s="188"/>
      <c r="F90" s="302">
        <v>1</v>
      </c>
      <c r="G90" s="303"/>
      <c r="H90" s="188">
        <f t="shared" si="17"/>
        <v>243429.21518638832</v>
      </c>
      <c r="I90" s="188"/>
      <c r="J90" s="302">
        <v>0.42229213459394621</v>
      </c>
      <c r="K90" s="303"/>
      <c r="L90" s="300">
        <f t="shared" si="18"/>
        <v>102798.24290358899</v>
      </c>
      <c r="M90" s="294"/>
      <c r="N90" s="2" t="s">
        <v>370</v>
      </c>
    </row>
    <row r="91" spans="1:14" ht="12.75" customHeight="1" x14ac:dyDescent="0.35">
      <c r="A91" s="234" t="s">
        <v>1560</v>
      </c>
      <c r="B91" s="235" t="s">
        <v>1419</v>
      </c>
      <c r="C91" s="1"/>
      <c r="D91" s="301">
        <v>21828.800975999999</v>
      </c>
      <c r="E91" s="188"/>
      <c r="F91" s="302">
        <v>1</v>
      </c>
      <c r="G91" s="303"/>
      <c r="H91" s="188">
        <f t="shared" si="17"/>
        <v>21828.800975999999</v>
      </c>
      <c r="I91" s="188"/>
      <c r="J91" s="302">
        <v>1</v>
      </c>
      <c r="K91" s="303"/>
      <c r="L91" s="300">
        <f t="shared" si="18"/>
        <v>21828.800975999999</v>
      </c>
      <c r="M91" s="294"/>
      <c r="N91" s="2" t="s">
        <v>370</v>
      </c>
    </row>
    <row r="92" spans="1:14" ht="12.75" customHeight="1" thickBot="1" x14ac:dyDescent="0.4">
      <c r="A92" s="18">
        <v>23</v>
      </c>
      <c r="B92" s="1" t="s">
        <v>490</v>
      </c>
      <c r="C92" s="1"/>
      <c r="D92" s="305">
        <f>SUM(D83:D91)</f>
        <v>10083431.594311526</v>
      </c>
      <c r="E92" s="300"/>
      <c r="F92" s="303"/>
      <c r="G92" s="303"/>
      <c r="H92" s="305">
        <f>SUM(H83:H91)</f>
        <v>9845690.6312120426</v>
      </c>
      <c r="I92" s="300"/>
      <c r="J92" s="303"/>
      <c r="K92" s="303"/>
      <c r="L92" s="305">
        <f>SUM(L83:L91)</f>
        <v>1869901.2759268782</v>
      </c>
      <c r="M92" s="1"/>
      <c r="N92" s="2"/>
    </row>
    <row r="93" spans="1:14" ht="12.75" customHeight="1" thickTop="1" x14ac:dyDescent="0.35">
      <c r="A93" s="18">
        <v>24</v>
      </c>
      <c r="B93" s="1" t="s">
        <v>487</v>
      </c>
      <c r="C93" s="1"/>
      <c r="D93" s="307"/>
      <c r="E93" s="300"/>
      <c r="F93" s="303"/>
      <c r="G93" s="303"/>
      <c r="H93" s="300"/>
      <c r="I93" s="300"/>
      <c r="J93" s="303"/>
      <c r="K93" s="303"/>
      <c r="L93" s="293"/>
      <c r="M93" s="1"/>
      <c r="N93" s="2"/>
    </row>
    <row r="94" spans="1:14" ht="12.75" customHeight="1" x14ac:dyDescent="0.35">
      <c r="A94" s="18"/>
      <c r="B94" s="1"/>
      <c r="C94" s="1"/>
      <c r="D94" s="188"/>
      <c r="E94" s="188"/>
      <c r="F94" s="299"/>
      <c r="G94" s="299"/>
      <c r="H94" s="188"/>
      <c r="I94" s="188"/>
      <c r="J94" s="299"/>
      <c r="K94" s="299"/>
      <c r="L94" s="294"/>
      <c r="M94" s="1"/>
      <c r="N94" s="2"/>
    </row>
    <row r="95" spans="1:14" ht="12.75" customHeight="1" x14ac:dyDescent="0.35">
      <c r="A95" s="145" t="s">
        <v>265</v>
      </c>
      <c r="B95" s="95"/>
      <c r="C95" s="95"/>
      <c r="D95" s="95"/>
      <c r="E95" s="95"/>
      <c r="F95" s="13"/>
      <c r="G95" s="13"/>
      <c r="H95" s="203"/>
      <c r="I95" s="203"/>
      <c r="J95" s="203"/>
      <c r="K95" s="203"/>
      <c r="L95" s="103"/>
      <c r="M95" s="100"/>
      <c r="N95" s="52"/>
    </row>
    <row r="96" spans="1:14" ht="12.75" customHeight="1" x14ac:dyDescent="0.35">
      <c r="A96" s="100">
        <f>+A93+1</f>
        <v>25</v>
      </c>
      <c r="B96" s="95" t="s">
        <v>491</v>
      </c>
      <c r="C96" s="95"/>
      <c r="E96" s="244"/>
      <c r="F96" s="311">
        <v>1</v>
      </c>
      <c r="G96" s="1"/>
      <c r="H96" s="203"/>
      <c r="I96" s="203"/>
      <c r="L96" s="103"/>
      <c r="M96" s="100"/>
    </row>
    <row r="97" spans="1:14" ht="12.75" customHeight="1" x14ac:dyDescent="0.35">
      <c r="A97" s="100">
        <f t="shared" ref="A97:A102" si="19">A96+1</f>
        <v>26</v>
      </c>
      <c r="B97" s="95" t="s">
        <v>492</v>
      </c>
      <c r="C97" s="95"/>
      <c r="E97" s="244"/>
      <c r="F97" s="311">
        <f>'ATT VP-1, WS 4'!$H$44</f>
        <v>0.82202736933699416</v>
      </c>
      <c r="G97" s="1"/>
      <c r="H97" s="203"/>
      <c r="I97" s="203"/>
      <c r="L97" s="103"/>
      <c r="M97" s="100"/>
      <c r="N97" s="259" t="s">
        <v>1001</v>
      </c>
    </row>
    <row r="98" spans="1:14" ht="12.75" customHeight="1" x14ac:dyDescent="0.35">
      <c r="A98" s="100">
        <f t="shared" si="19"/>
        <v>27</v>
      </c>
      <c r="B98" s="95" t="s">
        <v>493</v>
      </c>
      <c r="C98" s="95"/>
      <c r="E98" s="244"/>
      <c r="F98" s="311">
        <f>'WS 5 Allocation Factors'!$D$19</f>
        <v>0.10661366484685977</v>
      </c>
      <c r="G98" s="1"/>
      <c r="H98" s="203"/>
      <c r="I98" s="203"/>
      <c r="L98" s="103"/>
      <c r="M98" s="100"/>
      <c r="N98" s="337" t="s">
        <v>382</v>
      </c>
    </row>
    <row r="99" spans="1:14" ht="12.75" customHeight="1" x14ac:dyDescent="0.35">
      <c r="A99" s="100">
        <f t="shared" si="19"/>
        <v>28</v>
      </c>
      <c r="B99" s="95" t="s">
        <v>494</v>
      </c>
      <c r="C99" s="95"/>
      <c r="E99" s="244"/>
      <c r="F99" s="311">
        <f>'WS 5 Allocation Factors'!$D$29</f>
        <v>0.48087484060124469</v>
      </c>
      <c r="G99" s="1"/>
      <c r="H99" s="1"/>
      <c r="I99" s="1"/>
      <c r="L99" s="1"/>
      <c r="M99" s="1"/>
      <c r="N99" s="337" t="s">
        <v>383</v>
      </c>
    </row>
    <row r="100" spans="1:14" ht="12.75" customHeight="1" x14ac:dyDescent="0.35">
      <c r="A100" s="100">
        <f t="shared" si="19"/>
        <v>29</v>
      </c>
      <c r="B100" s="95" t="s">
        <v>495</v>
      </c>
      <c r="C100" s="95"/>
      <c r="E100" s="244"/>
      <c r="F100" s="311">
        <f>'ATT VP-1, WS 4'!$D$16</f>
        <v>0.38822161606989619</v>
      </c>
      <c r="G100" s="1"/>
      <c r="H100" s="203"/>
      <c r="I100" s="203"/>
      <c r="L100" s="103"/>
      <c r="M100" s="100"/>
      <c r="N100" s="259" t="s">
        <v>1002</v>
      </c>
    </row>
    <row r="101" spans="1:14" ht="12.75" customHeight="1" x14ac:dyDescent="0.35">
      <c r="A101" s="100">
        <f t="shared" si="19"/>
        <v>30</v>
      </c>
      <c r="B101" s="95" t="s">
        <v>496</v>
      </c>
      <c r="C101" s="95"/>
      <c r="E101" s="244"/>
      <c r="F101" s="311">
        <v>1</v>
      </c>
      <c r="G101" s="1"/>
      <c r="H101" s="1"/>
      <c r="I101" s="1"/>
      <c r="L101" s="1"/>
      <c r="M101" s="1"/>
      <c r="N101" s="260" t="s">
        <v>59</v>
      </c>
    </row>
    <row r="102" spans="1:14" ht="12.75" customHeight="1" x14ac:dyDescent="0.35">
      <c r="A102" s="100">
        <f t="shared" si="19"/>
        <v>31</v>
      </c>
      <c r="B102" s="95" t="s">
        <v>497</v>
      </c>
      <c r="C102" s="95"/>
      <c r="E102" s="244"/>
      <c r="F102" s="311">
        <v>0</v>
      </c>
      <c r="G102" s="1"/>
      <c r="H102" s="1"/>
      <c r="I102" s="1"/>
      <c r="L102" s="1"/>
      <c r="M102" s="1"/>
      <c r="N102" s="260"/>
    </row>
    <row r="103" spans="1:14" ht="12.75" customHeight="1" x14ac:dyDescent="0.35">
      <c r="A103" s="100"/>
      <c r="B103" s="95"/>
      <c r="C103" s="95"/>
      <c r="D103" s="244"/>
      <c r="E103" s="244"/>
      <c r="F103" s="1"/>
      <c r="G103" s="1"/>
      <c r="H103" s="1"/>
      <c r="I103" s="1"/>
      <c r="L103" s="1"/>
      <c r="M103" s="1"/>
      <c r="N103" s="260"/>
    </row>
    <row r="104" spans="1:14" ht="12.75" customHeight="1" x14ac:dyDescent="0.35">
      <c r="A104" s="206" t="s">
        <v>754</v>
      </c>
      <c r="B104" s="1"/>
      <c r="C104" s="1"/>
      <c r="D104" s="1"/>
      <c r="E104" s="1"/>
      <c r="F104" s="1"/>
      <c r="G104" s="1"/>
      <c r="H104" s="1"/>
      <c r="I104" s="1"/>
      <c r="J104" s="1"/>
      <c r="K104" s="1"/>
      <c r="L104" s="1"/>
      <c r="M104" s="1"/>
      <c r="N104" s="1"/>
    </row>
    <row r="105" spans="1:14" ht="12.75" customHeight="1" x14ac:dyDescent="0.35">
      <c r="A105" s="18" t="s">
        <v>56</v>
      </c>
      <c r="B105" s="95" t="s">
        <v>317</v>
      </c>
      <c r="C105" s="95"/>
      <c r="D105" s="1"/>
      <c r="E105" s="1"/>
      <c r="F105" s="1"/>
      <c r="G105" s="1"/>
      <c r="H105" s="1"/>
      <c r="I105" s="1"/>
      <c r="J105" s="1"/>
      <c r="K105" s="1"/>
      <c r="L105" s="1"/>
      <c r="M105" s="1"/>
      <c r="N105" s="1"/>
    </row>
    <row r="106" spans="1:14" ht="12.75" customHeight="1" x14ac:dyDescent="0.35">
      <c r="A106" s="100" t="s">
        <v>57</v>
      </c>
      <c r="B106" s="95" t="s">
        <v>498</v>
      </c>
      <c r="C106" s="95"/>
      <c r="D106" s="1"/>
      <c r="E106" s="1"/>
      <c r="F106" s="1"/>
      <c r="G106" s="1"/>
      <c r="H106" s="1"/>
      <c r="I106" s="1"/>
      <c r="J106" s="1"/>
      <c r="K106" s="1"/>
      <c r="L106" s="1"/>
      <c r="M106" s="1"/>
      <c r="N106" s="1"/>
    </row>
    <row r="107" spans="1:14" ht="12.75" customHeight="1" x14ac:dyDescent="0.35">
      <c r="A107" s="18" t="s">
        <v>59</v>
      </c>
      <c r="B107" s="95" t="s">
        <v>321</v>
      </c>
      <c r="C107" s="1"/>
      <c r="D107" s="1"/>
      <c r="E107" s="1"/>
      <c r="F107" s="1"/>
      <c r="G107" s="1"/>
      <c r="H107" s="1"/>
      <c r="I107" s="1"/>
      <c r="J107" s="1"/>
      <c r="K107" s="1"/>
      <c r="L107" s="1"/>
      <c r="M107" s="1"/>
      <c r="N107" s="1"/>
    </row>
    <row r="108" spans="1:14" ht="12.75" customHeight="1" x14ac:dyDescent="0.35">
      <c r="B108" s="95"/>
      <c r="C108" s="95"/>
    </row>
    <row r="109" spans="1:14" ht="12.75" customHeight="1" x14ac:dyDescent="0.35">
      <c r="B109" s="95"/>
      <c r="C109" s="95"/>
    </row>
  </sheetData>
  <mergeCells count="6">
    <mergeCell ref="A6:N6"/>
    <mergeCell ref="A1:N1"/>
    <mergeCell ref="A2:N2"/>
    <mergeCell ref="A3:N3"/>
    <mergeCell ref="A4:N4"/>
    <mergeCell ref="A5:N5"/>
  </mergeCells>
  <pageMargins left="0.7" right="0.7" top="0.75" bottom="0.75" header="0.3" footer="0.3"/>
  <pageSetup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DFCC-BCB4-4758-BB2F-38C7538EE29E}">
  <sheetPr>
    <tabColor theme="1"/>
  </sheetPr>
  <dimension ref="A1"/>
  <sheetViews>
    <sheetView workbookViewId="0">
      <selection activeCell="N31" sqref="N31"/>
    </sheetView>
  </sheetViews>
  <sheetFormatPr defaultRowHeight="14.5" x14ac:dyDescent="0.35"/>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066B-FC03-491B-AB6A-E3B917CCC04D}">
  <sheetPr>
    <pageSetUpPr fitToPage="1"/>
  </sheetPr>
  <dimension ref="A1:H82"/>
  <sheetViews>
    <sheetView zoomScaleNormal="100" zoomScalePageLayoutView="70" workbookViewId="0">
      <selection sqref="A1:V1"/>
    </sheetView>
  </sheetViews>
  <sheetFormatPr defaultColWidth="8.81640625" defaultRowHeight="14.5" x14ac:dyDescent="0.35"/>
  <cols>
    <col min="1" max="1" width="15.453125" style="109" bestFit="1" customWidth="1"/>
    <col min="2" max="2" width="1.81640625" style="109" customWidth="1"/>
    <col min="3" max="3" width="82.54296875" style="109" bestFit="1" customWidth="1"/>
    <col min="4" max="4" width="1.81640625" style="109" customWidth="1"/>
    <col min="5" max="5" width="39.81640625" style="109" bestFit="1" customWidth="1"/>
    <col min="6" max="16384" width="8.81640625" style="109"/>
  </cols>
  <sheetData>
    <row r="1" spans="1:8" x14ac:dyDescent="0.35">
      <c r="A1" s="749" t="s">
        <v>1070</v>
      </c>
      <c r="B1" s="749"/>
      <c r="C1" s="749"/>
      <c r="D1" s="749"/>
      <c r="E1" s="749"/>
      <c r="F1" s="110"/>
    </row>
    <row r="2" spans="1:8" x14ac:dyDescent="0.35">
      <c r="A2" s="750" t="s">
        <v>5</v>
      </c>
      <c r="B2" s="750"/>
      <c r="C2" s="750"/>
      <c r="D2" s="750"/>
      <c r="E2" s="750"/>
      <c r="F2" s="110"/>
    </row>
    <row r="3" spans="1:8" ht="14.5" customHeight="1" x14ac:dyDescent="0.35">
      <c r="A3" s="750" t="s">
        <v>189</v>
      </c>
      <c r="B3" s="750"/>
      <c r="C3" s="750"/>
      <c r="D3" s="750"/>
      <c r="E3" s="750"/>
      <c r="F3" s="110"/>
    </row>
    <row r="4" spans="1:8" x14ac:dyDescent="0.35">
      <c r="A4" s="750" t="s">
        <v>1071</v>
      </c>
      <c r="B4" s="750"/>
      <c r="C4" s="750"/>
      <c r="D4" s="750"/>
      <c r="E4" s="750"/>
      <c r="F4" s="110"/>
    </row>
    <row r="5" spans="1:8" x14ac:dyDescent="0.35">
      <c r="A5" s="539"/>
      <c r="B5" s="539"/>
      <c r="C5" s="59" t="s">
        <v>115</v>
      </c>
      <c r="D5" s="110"/>
      <c r="E5" s="233" t="s">
        <v>12</v>
      </c>
      <c r="F5" s="110"/>
    </row>
    <row r="6" spans="1:8" x14ac:dyDescent="0.35">
      <c r="E6" s="542"/>
    </row>
    <row r="7" spans="1:8" x14ac:dyDescent="0.35">
      <c r="A7" s="33" t="s">
        <v>1072</v>
      </c>
      <c r="B7" s="1"/>
      <c r="C7" s="33" t="s">
        <v>25</v>
      </c>
      <c r="E7" s="33" t="s">
        <v>686</v>
      </c>
    </row>
    <row r="8" spans="1:8" x14ac:dyDescent="0.35">
      <c r="A8" s="234">
        <v>1</v>
      </c>
      <c r="B8" s="1"/>
      <c r="C8" s="235" t="s">
        <v>1073</v>
      </c>
      <c r="E8" s="543"/>
    </row>
    <row r="9" spans="1:8" x14ac:dyDescent="0.35">
      <c r="A9" s="234">
        <v>2</v>
      </c>
      <c r="B9" s="1"/>
      <c r="C9" s="235" t="s">
        <v>1074</v>
      </c>
      <c r="E9" s="543"/>
    </row>
    <row r="10" spans="1:8" x14ac:dyDescent="0.35">
      <c r="A10" s="234">
        <v>3</v>
      </c>
      <c r="B10" s="1"/>
      <c r="C10" s="235" t="s">
        <v>1075</v>
      </c>
      <c r="D10" s="110"/>
      <c r="E10" s="543"/>
      <c r="F10" s="110"/>
      <c r="G10" s="110"/>
      <c r="H10" s="110"/>
    </row>
    <row r="11" spans="1:8" x14ac:dyDescent="0.35">
      <c r="A11" s="234">
        <v>4</v>
      </c>
      <c r="B11" s="1"/>
      <c r="C11" s="235" t="s">
        <v>1076</v>
      </c>
      <c r="D11" s="110"/>
      <c r="E11" s="543"/>
      <c r="F11" s="110"/>
      <c r="G11" s="110"/>
      <c r="H11" s="110"/>
    </row>
    <row r="12" spans="1:8" x14ac:dyDescent="0.35">
      <c r="A12" s="234">
        <v>5</v>
      </c>
      <c r="B12" s="1"/>
      <c r="C12" s="235" t="s">
        <v>1077</v>
      </c>
      <c r="D12" s="110"/>
      <c r="E12" s="543"/>
      <c r="F12" s="110"/>
      <c r="G12" s="110"/>
      <c r="H12" s="110"/>
    </row>
    <row r="13" spans="1:8" x14ac:dyDescent="0.35">
      <c r="A13" s="234">
        <v>6</v>
      </c>
      <c r="B13" s="1"/>
      <c r="C13" s="59" t="s">
        <v>125</v>
      </c>
      <c r="D13" s="110"/>
      <c r="E13" s="543"/>
      <c r="F13" s="110"/>
      <c r="G13" s="110"/>
      <c r="H13" s="110"/>
    </row>
    <row r="15" spans="1:8" customFormat="1" x14ac:dyDescent="0.35"/>
    <row r="16" spans="1:8" customFormat="1" x14ac:dyDescent="0.35"/>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sheetData>
  <mergeCells count="4">
    <mergeCell ref="A1:E1"/>
    <mergeCell ref="A2:E2"/>
    <mergeCell ref="A3:E3"/>
    <mergeCell ref="A4:E4"/>
  </mergeCells>
  <pageMargins left="0.7" right="0.7" top="0.75" bottom="0.75" header="0.3" footer="0.3"/>
  <pageSetup scale="8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9C6-5283-4282-82CE-7304EDBC4BA1}">
  <sheetPr>
    <pageSetUpPr fitToPage="1"/>
  </sheetPr>
  <dimension ref="A1:K207"/>
  <sheetViews>
    <sheetView zoomScale="85" zoomScaleNormal="85" workbookViewId="0">
      <selection activeCell="D83" sqref="D83"/>
    </sheetView>
  </sheetViews>
  <sheetFormatPr defaultColWidth="10.453125" defaultRowHeight="15.5" x14ac:dyDescent="0.35"/>
  <cols>
    <col min="1" max="1" width="6.453125" style="544" customWidth="1"/>
    <col min="2" max="2" width="4.54296875" style="544" customWidth="1"/>
    <col min="3" max="3" width="66.81640625" style="544" customWidth="1"/>
    <col min="4" max="5" width="17.54296875" style="579" customWidth="1"/>
    <col min="6" max="6" width="17.453125" style="579" customWidth="1"/>
    <col min="7" max="7" width="33.1796875" style="579" bestFit="1" customWidth="1"/>
    <col min="8" max="8" width="3.7265625" style="579" customWidth="1"/>
    <col min="9" max="9" width="17.453125" style="579" customWidth="1"/>
    <col min="10" max="10" width="3.26953125" style="544" customWidth="1"/>
    <col min="11" max="11" width="38.453125" style="544" customWidth="1"/>
    <col min="12" max="16384" width="10.453125" style="544"/>
  </cols>
  <sheetData>
    <row r="1" spans="1:11" x14ac:dyDescent="0.35">
      <c r="A1" s="749" t="s">
        <v>1070</v>
      </c>
      <c r="B1" s="749"/>
      <c r="C1" s="749"/>
      <c r="D1" s="749"/>
      <c r="E1" s="749"/>
      <c r="F1" s="749"/>
      <c r="G1" s="749"/>
      <c r="H1" s="749"/>
      <c r="I1" s="749"/>
      <c r="J1" s="749"/>
      <c r="K1" s="749"/>
    </row>
    <row r="2" spans="1:11" x14ac:dyDescent="0.35">
      <c r="A2" s="750" t="s">
        <v>5</v>
      </c>
      <c r="B2" s="750"/>
      <c r="C2" s="750"/>
      <c r="D2" s="750"/>
      <c r="E2" s="750"/>
      <c r="F2" s="750"/>
      <c r="G2" s="750"/>
      <c r="H2" s="750"/>
      <c r="I2" s="750"/>
      <c r="J2" s="750"/>
      <c r="K2" s="750"/>
    </row>
    <row r="3" spans="1:11" x14ac:dyDescent="0.35">
      <c r="A3" s="750" t="s">
        <v>323</v>
      </c>
      <c r="B3" s="750"/>
      <c r="C3" s="750"/>
      <c r="D3" s="750"/>
      <c r="E3" s="750"/>
      <c r="F3" s="750"/>
      <c r="G3" s="750"/>
      <c r="H3" s="750"/>
      <c r="I3" s="750"/>
      <c r="J3" s="750"/>
      <c r="K3" s="750"/>
    </row>
    <row r="4" spans="1:11" x14ac:dyDescent="0.35">
      <c r="A4" s="750" t="s">
        <v>1078</v>
      </c>
      <c r="B4" s="750"/>
      <c r="C4" s="750"/>
      <c r="D4" s="750"/>
      <c r="E4" s="750"/>
      <c r="F4" s="750"/>
      <c r="G4" s="750"/>
      <c r="H4" s="750"/>
      <c r="I4" s="750"/>
      <c r="J4" s="750"/>
      <c r="K4" s="750"/>
    </row>
    <row r="5" spans="1:11" x14ac:dyDescent="0.35">
      <c r="A5" s="749" t="s">
        <v>1079</v>
      </c>
      <c r="B5" s="749"/>
      <c r="C5" s="749"/>
      <c r="D5" s="749"/>
      <c r="E5" s="749"/>
      <c r="F5" s="749"/>
      <c r="G5" s="749"/>
      <c r="H5" s="749"/>
      <c r="I5" s="749"/>
      <c r="J5" s="749"/>
      <c r="K5" s="749"/>
    </row>
    <row r="6" spans="1:11" x14ac:dyDescent="0.35">
      <c r="A6" s="749" t="s">
        <v>1425</v>
      </c>
      <c r="B6" s="749"/>
      <c r="C6" s="749"/>
      <c r="D6" s="749"/>
      <c r="E6" s="749"/>
      <c r="F6" s="749"/>
      <c r="G6" s="749"/>
      <c r="H6" s="749"/>
      <c r="I6" s="749"/>
      <c r="J6" s="749"/>
      <c r="K6" s="749"/>
    </row>
    <row r="7" spans="1:11" x14ac:dyDescent="0.35">
      <c r="A7" s="545"/>
      <c r="B7" s="545"/>
      <c r="C7" s="545"/>
      <c r="D7" s="546"/>
      <c r="E7" s="546"/>
      <c r="F7" s="546"/>
      <c r="G7" s="547"/>
      <c r="H7" s="546"/>
      <c r="I7" s="546"/>
      <c r="J7" s="545"/>
      <c r="K7" s="545"/>
    </row>
    <row r="8" spans="1:11" x14ac:dyDescent="0.35">
      <c r="A8" s="545"/>
      <c r="B8" s="545"/>
      <c r="C8" s="545"/>
      <c r="D8" s="548" t="s">
        <v>1080</v>
      </c>
      <c r="E8" s="548" t="s">
        <v>1081</v>
      </c>
      <c r="F8" s="548" t="s">
        <v>1082</v>
      </c>
      <c r="G8" s="548"/>
      <c r="H8" s="548"/>
      <c r="I8" s="548" t="s">
        <v>1083</v>
      </c>
      <c r="J8" s="545"/>
      <c r="K8" s="545"/>
    </row>
    <row r="9" spans="1:11" x14ac:dyDescent="0.35">
      <c r="A9" s="545"/>
      <c r="B9" s="545"/>
      <c r="C9" s="545"/>
      <c r="D9" s="548"/>
      <c r="E9" s="548"/>
      <c r="F9" s="548"/>
      <c r="G9" s="548"/>
      <c r="H9" s="548"/>
      <c r="I9" s="548"/>
      <c r="J9" s="545"/>
      <c r="K9" s="545"/>
    </row>
    <row r="10" spans="1:11" x14ac:dyDescent="0.35">
      <c r="A10" s="549" t="s">
        <v>45</v>
      </c>
      <c r="B10" s="550" t="s">
        <v>25</v>
      </c>
      <c r="C10" s="550"/>
      <c r="D10" s="551" t="s">
        <v>1084</v>
      </c>
      <c r="E10" s="551" t="s">
        <v>1085</v>
      </c>
      <c r="F10" s="551" t="s">
        <v>2</v>
      </c>
      <c r="G10" s="551" t="s">
        <v>1086</v>
      </c>
      <c r="H10" s="548"/>
      <c r="I10" s="551" t="s">
        <v>1087</v>
      </c>
      <c r="J10" s="545"/>
      <c r="K10" s="551" t="s">
        <v>1088</v>
      </c>
    </row>
    <row r="11" spans="1:11" x14ac:dyDescent="0.35">
      <c r="A11" s="552"/>
      <c r="B11" s="545"/>
      <c r="C11" s="545"/>
      <c r="D11" s="553"/>
      <c r="E11" s="553"/>
      <c r="F11" s="553"/>
      <c r="G11" s="547"/>
      <c r="H11" s="546"/>
      <c r="I11" s="554"/>
      <c r="J11" s="545"/>
      <c r="K11" s="545"/>
    </row>
    <row r="12" spans="1:11" x14ac:dyDescent="0.35">
      <c r="A12" s="555">
        <v>1</v>
      </c>
      <c r="B12" s="556" t="s">
        <v>1089</v>
      </c>
      <c r="C12" s="545"/>
      <c r="D12" s="545"/>
      <c r="E12" s="553"/>
      <c r="F12" s="553"/>
      <c r="G12" s="547"/>
      <c r="H12" s="546"/>
      <c r="I12" s="554"/>
      <c r="J12" s="545"/>
      <c r="K12" s="545"/>
    </row>
    <row r="13" spans="1:11" x14ac:dyDescent="0.35">
      <c r="A13" s="555">
        <v>2</v>
      </c>
      <c r="B13" s="545"/>
      <c r="C13" s="545" t="s">
        <v>1090</v>
      </c>
      <c r="D13" s="557">
        <f>'ATT VP-1, WS 4'!F41+'Attachment Supp - 4'!C13+'Attachment Supp - 4'!C21</f>
        <v>1322135521</v>
      </c>
      <c r="E13" s="557">
        <v>285274865.3300001</v>
      </c>
      <c r="F13" s="557">
        <f>D13+E13</f>
        <v>1607410386.3300002</v>
      </c>
      <c r="G13" s="552" t="s">
        <v>1091</v>
      </c>
      <c r="H13" s="546"/>
      <c r="I13" s="557">
        <v>1607410386</v>
      </c>
      <c r="J13" s="545"/>
      <c r="K13" s="545" t="s">
        <v>1092</v>
      </c>
    </row>
    <row r="14" spans="1:11" x14ac:dyDescent="0.35">
      <c r="A14" s="555">
        <v>3</v>
      </c>
      <c r="B14" s="545"/>
      <c r="C14" s="545" t="s">
        <v>142</v>
      </c>
      <c r="D14" s="557">
        <f>'WS 7 Transmission Plant'!P17+'Attachment Supp - 4'!C13</f>
        <v>601648779.84000003</v>
      </c>
      <c r="E14" s="557">
        <v>101570711.22</v>
      </c>
      <c r="F14" s="557">
        <f t="shared" ref="F14:F20" si="0">D14+E14</f>
        <v>703219491.06000006</v>
      </c>
      <c r="G14" s="548" t="s">
        <v>1093</v>
      </c>
      <c r="H14" s="546"/>
      <c r="I14" s="557">
        <v>703219489</v>
      </c>
      <c r="J14" s="545"/>
      <c r="K14" s="545" t="s">
        <v>1094</v>
      </c>
    </row>
    <row r="15" spans="1:11" x14ac:dyDescent="0.35">
      <c r="A15" s="555">
        <v>4</v>
      </c>
      <c r="B15" s="545"/>
      <c r="C15" s="545" t="s">
        <v>1095</v>
      </c>
      <c r="D15" s="557">
        <v>0</v>
      </c>
      <c r="E15" s="557">
        <v>0</v>
      </c>
      <c r="F15" s="557">
        <f t="shared" si="0"/>
        <v>0</v>
      </c>
      <c r="G15" s="558"/>
      <c r="H15" s="546"/>
      <c r="I15" s="557"/>
      <c r="J15" s="545"/>
      <c r="K15" s="545" t="s">
        <v>1096</v>
      </c>
    </row>
    <row r="16" spans="1:11" x14ac:dyDescent="0.35">
      <c r="A16" s="555">
        <v>5</v>
      </c>
      <c r="B16" s="545"/>
      <c r="C16" s="545" t="s">
        <v>580</v>
      </c>
      <c r="D16" s="557">
        <f>'ATT VP-1, WS 1'!H22</f>
        <v>118245747.09999999</v>
      </c>
      <c r="E16" s="557">
        <v>31454085.98</v>
      </c>
      <c r="F16" s="557">
        <f t="shared" si="0"/>
        <v>149699833.07999998</v>
      </c>
      <c r="G16" s="548" t="s">
        <v>1097</v>
      </c>
      <c r="H16" s="546"/>
      <c r="I16" s="557">
        <v>149699833</v>
      </c>
      <c r="J16" s="545"/>
      <c r="K16" s="545" t="s">
        <v>1098</v>
      </c>
    </row>
    <row r="17" spans="1:11" x14ac:dyDescent="0.35">
      <c r="A17" s="555">
        <v>6</v>
      </c>
      <c r="B17" s="545"/>
      <c r="C17" s="545" t="s">
        <v>581</v>
      </c>
      <c r="D17" s="557">
        <f>'ATT VP-1, WS 1'!H15+'Attachment Supp - 4'!C21</f>
        <v>68908069</v>
      </c>
      <c r="E17" s="557">
        <v>17172056.949999999</v>
      </c>
      <c r="F17" s="557">
        <f t="shared" si="0"/>
        <v>86080125.950000003</v>
      </c>
      <c r="G17" s="548" t="s">
        <v>1097</v>
      </c>
      <c r="H17" s="546"/>
      <c r="I17" s="557">
        <v>86080126</v>
      </c>
      <c r="J17" s="560"/>
      <c r="K17" s="545" t="s">
        <v>1099</v>
      </c>
    </row>
    <row r="18" spans="1:11" x14ac:dyDescent="0.35">
      <c r="A18" s="555">
        <v>7</v>
      </c>
      <c r="B18" s="545"/>
      <c r="C18" s="545" t="s">
        <v>1568</v>
      </c>
      <c r="D18" s="557">
        <f>-'WS 3a 5-Qtr Avg. Inv. Base'!N34-'Attachment Supp - 4'!D13</f>
        <v>158870827.66999999</v>
      </c>
      <c r="E18" s="557">
        <v>12628446.960000001</v>
      </c>
      <c r="F18" s="557">
        <f t="shared" si="0"/>
        <v>171499274.63</v>
      </c>
      <c r="G18" s="548" t="s">
        <v>1100</v>
      </c>
      <c r="H18" s="546"/>
      <c r="I18" s="557">
        <v>171499275</v>
      </c>
      <c r="J18" s="560"/>
      <c r="K18" s="545" t="s">
        <v>1101</v>
      </c>
    </row>
    <row r="19" spans="1:11" x14ac:dyDescent="0.35">
      <c r="A19" s="555">
        <v>8</v>
      </c>
      <c r="B19" s="545"/>
      <c r="C19" s="545" t="s">
        <v>1102</v>
      </c>
      <c r="D19" s="557">
        <f>-'ATT VP-1, WS 1'!H36</f>
        <v>38142003.32</v>
      </c>
      <c r="E19" s="557">
        <v>4689370.66</v>
      </c>
      <c r="F19" s="557">
        <f t="shared" si="0"/>
        <v>42831373.980000004</v>
      </c>
      <c r="G19" s="548" t="s">
        <v>1097</v>
      </c>
      <c r="H19" s="546"/>
      <c r="I19" s="557">
        <v>42831374</v>
      </c>
      <c r="J19" s="560"/>
      <c r="K19" s="545" t="s">
        <v>1103</v>
      </c>
    </row>
    <row r="20" spans="1:11" x14ac:dyDescent="0.35">
      <c r="A20" s="555">
        <v>9</v>
      </c>
      <c r="B20" s="545"/>
      <c r="C20" s="545" t="s">
        <v>1104</v>
      </c>
      <c r="D20" s="557">
        <f>-'ATT VP-1, WS 1'!H29-'Attachment Supp - 4'!D21</f>
        <v>28411950</v>
      </c>
      <c r="E20" s="557">
        <v>4149302.95</v>
      </c>
      <c r="F20" s="557">
        <f t="shared" si="0"/>
        <v>32561252.949999999</v>
      </c>
      <c r="G20" s="548" t="s">
        <v>1097</v>
      </c>
      <c r="H20" s="546"/>
      <c r="I20" s="557">
        <v>32561253</v>
      </c>
      <c r="J20" s="560"/>
      <c r="K20" s="545" t="s">
        <v>1105</v>
      </c>
    </row>
    <row r="21" spans="1:11" x14ac:dyDescent="0.35">
      <c r="A21" s="555">
        <v>10</v>
      </c>
      <c r="B21" s="545"/>
      <c r="C21" s="545"/>
      <c r="D21" s="554"/>
      <c r="E21" s="546"/>
      <c r="F21" s="546"/>
      <c r="G21" s="548"/>
      <c r="H21" s="546"/>
      <c r="I21" s="546"/>
      <c r="J21" s="560"/>
      <c r="K21" s="545"/>
    </row>
    <row r="22" spans="1:11" x14ac:dyDescent="0.35">
      <c r="A22" s="555">
        <v>11</v>
      </c>
      <c r="B22" s="556" t="s">
        <v>1106</v>
      </c>
      <c r="C22" s="545"/>
      <c r="D22" s="554"/>
      <c r="E22" s="546"/>
      <c r="F22" s="546"/>
      <c r="G22" s="547"/>
      <c r="H22" s="546"/>
      <c r="I22" s="546"/>
      <c r="J22" s="560"/>
      <c r="K22" s="545"/>
    </row>
    <row r="23" spans="1:11" x14ac:dyDescent="0.35">
      <c r="A23" s="555">
        <v>12</v>
      </c>
      <c r="B23" s="545"/>
      <c r="C23" s="545" t="s">
        <v>1107</v>
      </c>
      <c r="D23" s="557">
        <v>61991211.194620542</v>
      </c>
      <c r="E23" s="557">
        <v>14502784.039113302</v>
      </c>
      <c r="F23" s="557">
        <f>D23+E23</f>
        <v>76493995.233733848</v>
      </c>
      <c r="G23" s="552" t="s">
        <v>1091</v>
      </c>
      <c r="H23" s="546"/>
      <c r="I23" s="552" t="s">
        <v>1108</v>
      </c>
      <c r="J23" s="560"/>
      <c r="K23" s="545"/>
    </row>
    <row r="24" spans="1:11" x14ac:dyDescent="0.35">
      <c r="A24" s="555">
        <v>13</v>
      </c>
      <c r="B24" s="545"/>
      <c r="C24" s="561"/>
      <c r="D24" s="546"/>
      <c r="E24" s="546"/>
      <c r="F24" s="546"/>
      <c r="G24" s="547"/>
      <c r="H24" s="546"/>
      <c r="I24" s="546"/>
      <c r="J24" s="560"/>
      <c r="K24" s="545"/>
    </row>
    <row r="25" spans="1:11" x14ac:dyDescent="0.35">
      <c r="A25" s="555">
        <v>14</v>
      </c>
      <c r="B25" s="556" t="s">
        <v>1109</v>
      </c>
      <c r="C25" s="561"/>
      <c r="D25" s="546"/>
      <c r="E25" s="546"/>
      <c r="F25" s="546"/>
      <c r="G25" s="547"/>
      <c r="H25" s="546"/>
      <c r="I25" s="546"/>
      <c r="J25" s="560"/>
      <c r="K25" s="545"/>
    </row>
    <row r="26" spans="1:11" x14ac:dyDescent="0.35">
      <c r="A26" s="555">
        <v>15</v>
      </c>
      <c r="B26" s="545"/>
      <c r="C26" s="545" t="s">
        <v>1110</v>
      </c>
      <c r="D26" s="557">
        <f>'WS 4 O&amp;M Detail'!F13+'Attachment Supp - 4'!F13</f>
        <v>14100673</v>
      </c>
      <c r="E26" s="557">
        <v>2248030.5999999996</v>
      </c>
      <c r="F26" s="557">
        <f t="shared" ref="F26:F27" si="1">D26+E26</f>
        <v>16348703.6</v>
      </c>
      <c r="G26" s="548" t="s">
        <v>1111</v>
      </c>
      <c r="H26" s="546"/>
      <c r="I26" s="557">
        <v>16348703</v>
      </c>
      <c r="J26" s="560"/>
      <c r="K26" s="562" t="s">
        <v>1112</v>
      </c>
    </row>
    <row r="27" spans="1:11" x14ac:dyDescent="0.35">
      <c r="A27" s="555">
        <v>16</v>
      </c>
      <c r="B27" s="545"/>
      <c r="C27" s="545" t="s">
        <v>1113</v>
      </c>
      <c r="D27" s="557">
        <f>'ATT VP-1, WS 3'!F24</f>
        <v>7168802.5</v>
      </c>
      <c r="E27" s="557">
        <v>1404911</v>
      </c>
      <c r="F27" s="557">
        <f t="shared" si="1"/>
        <v>8573713.5</v>
      </c>
      <c r="G27" s="548" t="s">
        <v>1114</v>
      </c>
      <c r="H27" s="546"/>
      <c r="I27" s="557">
        <v>8573713</v>
      </c>
      <c r="J27" s="560"/>
      <c r="K27" s="562" t="s">
        <v>1115</v>
      </c>
    </row>
    <row r="28" spans="1:11" x14ac:dyDescent="0.35">
      <c r="A28" s="555">
        <v>17</v>
      </c>
      <c r="B28" s="545"/>
      <c r="C28" s="545" t="s">
        <v>1116</v>
      </c>
      <c r="D28" s="557">
        <f>'ATT VP-1, WS 3'!F15+'Attachment Supp - 4'!F21</f>
        <v>6470832</v>
      </c>
      <c r="E28" s="557">
        <v>1570574.0399999998</v>
      </c>
      <c r="F28" s="557">
        <f>D28+E28</f>
        <v>8041406.04</v>
      </c>
      <c r="G28" s="548" t="s">
        <v>1114</v>
      </c>
      <c r="H28" s="546"/>
      <c r="I28" s="557">
        <v>8041406</v>
      </c>
      <c r="J28" s="560"/>
      <c r="K28" s="562" t="s">
        <v>1117</v>
      </c>
    </row>
    <row r="29" spans="1:11" x14ac:dyDescent="0.35">
      <c r="A29" s="555">
        <v>18</v>
      </c>
      <c r="B29" s="545"/>
      <c r="C29" s="561"/>
      <c r="D29" s="546"/>
      <c r="E29" s="546"/>
      <c r="F29" s="546"/>
      <c r="G29" s="548"/>
      <c r="H29" s="546"/>
      <c r="I29" s="546"/>
      <c r="J29" s="560"/>
      <c r="K29" s="562"/>
    </row>
    <row r="30" spans="1:11" x14ac:dyDescent="0.35">
      <c r="A30" s="555">
        <v>19</v>
      </c>
      <c r="B30" s="563" t="s">
        <v>217</v>
      </c>
      <c r="C30" s="561"/>
      <c r="D30" s="546"/>
      <c r="E30" s="546"/>
      <c r="F30" s="546"/>
      <c r="G30" s="547"/>
      <c r="H30" s="546"/>
      <c r="I30" s="546"/>
      <c r="J30" s="560"/>
      <c r="K30" s="562"/>
    </row>
    <row r="31" spans="1:11" x14ac:dyDescent="0.35">
      <c r="A31" s="555">
        <v>20</v>
      </c>
      <c r="B31" s="563"/>
      <c r="C31" s="545" t="s">
        <v>1118</v>
      </c>
      <c r="D31" s="564">
        <v>1989943.2326846274</v>
      </c>
      <c r="E31" s="564">
        <v>8185.1873153726774</v>
      </c>
      <c r="F31" s="564">
        <f t="shared" ref="F31" si="2">D31+E31</f>
        <v>1998128.4200000002</v>
      </c>
      <c r="G31" s="547"/>
      <c r="H31" s="546"/>
      <c r="I31" s="564">
        <v>1998128</v>
      </c>
      <c r="J31" s="560"/>
      <c r="K31" s="562" t="s">
        <v>1119</v>
      </c>
    </row>
    <row r="32" spans="1:11" x14ac:dyDescent="0.35">
      <c r="A32" s="555">
        <v>21</v>
      </c>
      <c r="B32" s="563"/>
      <c r="C32" s="545" t="s">
        <v>1120</v>
      </c>
      <c r="D32" s="564">
        <v>1050183.5</v>
      </c>
      <c r="E32" s="564">
        <v>461592.53</v>
      </c>
      <c r="F32" s="564">
        <f>D32+E32</f>
        <v>1511776.03</v>
      </c>
      <c r="G32" s="547"/>
      <c r="H32" s="546"/>
      <c r="I32" s="564">
        <v>1511776</v>
      </c>
      <c r="J32" s="560"/>
      <c r="K32" s="562" t="s">
        <v>1121</v>
      </c>
    </row>
    <row r="33" spans="1:11" x14ac:dyDescent="0.35">
      <c r="A33" s="555">
        <v>22</v>
      </c>
      <c r="B33" s="563"/>
      <c r="C33" s="545" t="s">
        <v>1122</v>
      </c>
      <c r="D33" s="564">
        <v>0</v>
      </c>
      <c r="E33" s="564">
        <v>0</v>
      </c>
      <c r="F33" s="564">
        <f t="shared" ref="F33:F55" si="3">D33+E33</f>
        <v>0</v>
      </c>
      <c r="G33" s="547"/>
      <c r="H33" s="546"/>
      <c r="I33" s="564">
        <v>0</v>
      </c>
      <c r="J33" s="560"/>
      <c r="K33" s="562" t="s">
        <v>1123</v>
      </c>
    </row>
    <row r="34" spans="1:11" x14ac:dyDescent="0.35">
      <c r="A34" s="555">
        <v>23</v>
      </c>
      <c r="B34" s="563"/>
      <c r="C34" s="545" t="s">
        <v>1124</v>
      </c>
      <c r="D34" s="564">
        <v>0</v>
      </c>
      <c r="E34" s="564">
        <v>0</v>
      </c>
      <c r="F34" s="564">
        <f t="shared" si="3"/>
        <v>0</v>
      </c>
      <c r="G34" s="547"/>
      <c r="H34" s="546"/>
      <c r="I34" s="564">
        <v>0</v>
      </c>
      <c r="J34" s="560"/>
      <c r="K34" s="562" t="s">
        <v>1125</v>
      </c>
    </row>
    <row r="35" spans="1:11" x14ac:dyDescent="0.35">
      <c r="A35" s="555">
        <v>24</v>
      </c>
      <c r="B35" s="563"/>
      <c r="C35" s="545" t="s">
        <v>1126</v>
      </c>
      <c r="D35" s="564">
        <v>0</v>
      </c>
      <c r="E35" s="564">
        <v>277067.71000000002</v>
      </c>
      <c r="F35" s="564">
        <f t="shared" si="3"/>
        <v>277067.71000000002</v>
      </c>
      <c r="G35" s="565"/>
      <c r="H35" s="546"/>
      <c r="I35" s="564">
        <v>277068</v>
      </c>
      <c r="J35" s="560"/>
      <c r="K35" s="562" t="s">
        <v>1127</v>
      </c>
    </row>
    <row r="36" spans="1:11" x14ac:dyDescent="0.35">
      <c r="A36" s="555">
        <v>25</v>
      </c>
      <c r="B36" s="563"/>
      <c r="C36" s="545" t="s">
        <v>1128</v>
      </c>
      <c r="D36" s="564">
        <v>29229.99</v>
      </c>
      <c r="E36" s="564">
        <v>322033.74</v>
      </c>
      <c r="F36" s="557">
        <f t="shared" si="3"/>
        <v>351263.73</v>
      </c>
      <c r="G36" s="547"/>
      <c r="H36" s="546"/>
      <c r="I36" s="564">
        <v>351264</v>
      </c>
      <c r="J36" s="560"/>
      <c r="K36" s="562" t="s">
        <v>1129</v>
      </c>
    </row>
    <row r="37" spans="1:11" x14ac:dyDescent="0.35">
      <c r="A37" s="555">
        <v>26</v>
      </c>
      <c r="B37" s="563"/>
      <c r="C37" s="545" t="s">
        <v>1130</v>
      </c>
      <c r="D37" s="564">
        <v>0</v>
      </c>
      <c r="E37" s="564">
        <v>0</v>
      </c>
      <c r="F37" s="557">
        <f t="shared" si="3"/>
        <v>0</v>
      </c>
      <c r="G37" s="547"/>
      <c r="H37" s="546"/>
      <c r="I37" s="564">
        <v>0</v>
      </c>
      <c r="J37" s="560"/>
      <c r="K37" s="562" t="s">
        <v>1131</v>
      </c>
    </row>
    <row r="38" spans="1:11" x14ac:dyDescent="0.35">
      <c r="A38" s="555">
        <v>27</v>
      </c>
      <c r="B38" s="563"/>
      <c r="C38" s="545" t="s">
        <v>1132</v>
      </c>
      <c r="D38" s="564">
        <v>0</v>
      </c>
      <c r="E38" s="564">
        <v>0</v>
      </c>
      <c r="F38" s="557">
        <f t="shared" si="3"/>
        <v>0</v>
      </c>
      <c r="G38" s="547"/>
      <c r="H38" s="546"/>
      <c r="I38" s="564">
        <v>0</v>
      </c>
      <c r="J38" s="560"/>
      <c r="K38" s="562" t="s">
        <v>1133</v>
      </c>
    </row>
    <row r="39" spans="1:11" x14ac:dyDescent="0.35">
      <c r="A39" s="555">
        <v>28</v>
      </c>
      <c r="B39" s="563"/>
      <c r="C39" s="545" t="s">
        <v>1134</v>
      </c>
      <c r="D39" s="564">
        <v>0</v>
      </c>
      <c r="E39" s="564">
        <v>0</v>
      </c>
      <c r="F39" s="557">
        <f t="shared" si="3"/>
        <v>0</v>
      </c>
      <c r="G39" s="547"/>
      <c r="H39" s="546"/>
      <c r="I39" s="564">
        <v>0</v>
      </c>
      <c r="J39" s="560"/>
      <c r="K39" s="562" t="s">
        <v>1135</v>
      </c>
    </row>
    <row r="40" spans="1:11" x14ac:dyDescent="0.35">
      <c r="A40" s="555">
        <v>29</v>
      </c>
      <c r="B40" s="563"/>
      <c r="C40" s="545" t="s">
        <v>1136</v>
      </c>
      <c r="D40" s="564">
        <v>44788.915150251079</v>
      </c>
      <c r="E40" s="564">
        <v>9859.4348497489264</v>
      </c>
      <c r="F40" s="557">
        <f t="shared" si="3"/>
        <v>54648.350000000006</v>
      </c>
      <c r="G40" s="547"/>
      <c r="H40" s="546"/>
      <c r="I40" s="564">
        <v>54648</v>
      </c>
      <c r="J40" s="560"/>
      <c r="K40" s="562" t="s">
        <v>1137</v>
      </c>
    </row>
    <row r="41" spans="1:11" x14ac:dyDescent="0.35">
      <c r="A41" s="555">
        <v>30</v>
      </c>
      <c r="B41" s="563"/>
      <c r="C41" s="545" t="s">
        <v>1138</v>
      </c>
      <c r="D41" s="564">
        <v>394015.70465133485</v>
      </c>
      <c r="E41" s="564">
        <v>86735.125348665111</v>
      </c>
      <c r="F41" s="557">
        <f t="shared" si="3"/>
        <v>480750.82999999996</v>
      </c>
      <c r="G41" s="547"/>
      <c r="H41" s="546"/>
      <c r="I41" s="564">
        <v>480751</v>
      </c>
      <c r="J41" s="560"/>
      <c r="K41" s="562" t="s">
        <v>1139</v>
      </c>
    </row>
    <row r="42" spans="1:11" x14ac:dyDescent="0.35">
      <c r="A42" s="555">
        <v>31</v>
      </c>
      <c r="B42" s="563"/>
      <c r="C42" s="545" t="s">
        <v>1140</v>
      </c>
      <c r="D42" s="564">
        <v>2112.6827439174231</v>
      </c>
      <c r="E42" s="564">
        <v>465.06725608257693</v>
      </c>
      <c r="F42" s="557">
        <f t="shared" si="3"/>
        <v>2577.75</v>
      </c>
      <c r="G42" s="547"/>
      <c r="H42" s="546"/>
      <c r="I42" s="564">
        <v>2578</v>
      </c>
      <c r="J42" s="560"/>
      <c r="K42" s="562" t="s">
        <v>1141</v>
      </c>
    </row>
    <row r="43" spans="1:11" x14ac:dyDescent="0.35">
      <c r="A43" s="555">
        <v>31.1</v>
      </c>
      <c r="B43" s="563"/>
      <c r="C43" s="545" t="s">
        <v>1142</v>
      </c>
      <c r="D43" s="564">
        <v>-1380400.1799999997</v>
      </c>
      <c r="E43" s="564">
        <v>0</v>
      </c>
      <c r="F43" s="557">
        <f t="shared" si="3"/>
        <v>-1380400.1799999997</v>
      </c>
      <c r="G43" s="547"/>
      <c r="H43" s="546"/>
      <c r="I43" s="564">
        <v>-1380400</v>
      </c>
      <c r="J43" s="560"/>
      <c r="K43" s="562" t="s">
        <v>1143</v>
      </c>
    </row>
    <row r="44" spans="1:11" x14ac:dyDescent="0.35">
      <c r="A44" s="555">
        <v>32</v>
      </c>
      <c r="B44" s="563"/>
      <c r="C44" s="545" t="s">
        <v>1144</v>
      </c>
      <c r="D44" s="564">
        <v>67817.161156871152</v>
      </c>
      <c r="E44" s="564">
        <v>14928.668843128849</v>
      </c>
      <c r="F44" s="557">
        <f t="shared" si="3"/>
        <v>82745.83</v>
      </c>
      <c r="G44" s="547"/>
      <c r="H44" s="546"/>
      <c r="I44" s="564">
        <v>82746</v>
      </c>
      <c r="J44" s="560"/>
      <c r="K44" s="562" t="s">
        <v>1145</v>
      </c>
    </row>
    <row r="45" spans="1:11" x14ac:dyDescent="0.35">
      <c r="A45" s="555">
        <v>33</v>
      </c>
      <c r="B45" s="563"/>
      <c r="C45" s="545" t="s">
        <v>1146</v>
      </c>
      <c r="D45" s="564">
        <v>0</v>
      </c>
      <c r="E45" s="564">
        <v>0</v>
      </c>
      <c r="F45" s="557">
        <f t="shared" si="3"/>
        <v>0</v>
      </c>
      <c r="G45" s="547"/>
      <c r="H45" s="546"/>
      <c r="I45" s="564">
        <v>0</v>
      </c>
      <c r="J45" s="560"/>
      <c r="K45" s="562" t="s">
        <v>1147</v>
      </c>
    </row>
    <row r="46" spans="1:11" x14ac:dyDescent="0.35">
      <c r="A46" s="555">
        <v>34</v>
      </c>
      <c r="B46" s="563"/>
      <c r="C46" s="545" t="s">
        <v>1148</v>
      </c>
      <c r="D46" s="564">
        <v>100986.32531349656</v>
      </c>
      <c r="E46" s="564">
        <v>22230.234686503434</v>
      </c>
      <c r="F46" s="557">
        <f t="shared" si="3"/>
        <v>123216.56</v>
      </c>
      <c r="G46" s="547"/>
      <c r="H46" s="546"/>
      <c r="I46" s="564">
        <v>123217</v>
      </c>
      <c r="J46" s="560"/>
      <c r="K46" s="562" t="s">
        <v>1149</v>
      </c>
    </row>
    <row r="47" spans="1:11" x14ac:dyDescent="0.35">
      <c r="A47" s="555">
        <v>35</v>
      </c>
      <c r="B47" s="563"/>
      <c r="C47" s="545" t="s">
        <v>1150</v>
      </c>
      <c r="D47" s="564">
        <v>14155.02765720895</v>
      </c>
      <c r="E47" s="564">
        <v>3115.9623427910483</v>
      </c>
      <c r="F47" s="557">
        <f t="shared" si="3"/>
        <v>17270.989999999998</v>
      </c>
      <c r="G47" s="547"/>
      <c r="H47" s="546"/>
      <c r="I47" s="564">
        <v>17271</v>
      </c>
      <c r="J47" s="560"/>
      <c r="K47" s="562" t="s">
        <v>1151</v>
      </c>
    </row>
    <row r="48" spans="1:11" x14ac:dyDescent="0.35">
      <c r="A48" s="555">
        <v>36</v>
      </c>
      <c r="B48" s="563"/>
      <c r="C48" s="545" t="s">
        <v>1152</v>
      </c>
      <c r="D48" s="564">
        <v>0</v>
      </c>
      <c r="E48" s="564">
        <v>0</v>
      </c>
      <c r="F48" s="557">
        <f t="shared" si="3"/>
        <v>0</v>
      </c>
      <c r="G48" s="547"/>
      <c r="H48" s="546"/>
      <c r="I48" s="564">
        <v>0</v>
      </c>
      <c r="J48" s="560"/>
      <c r="K48" s="562" t="s">
        <v>1153</v>
      </c>
    </row>
    <row r="49" spans="1:11" x14ac:dyDescent="0.35">
      <c r="A49" s="555">
        <v>37</v>
      </c>
      <c r="B49" s="563"/>
      <c r="C49" s="545" t="s">
        <v>1154</v>
      </c>
      <c r="D49" s="564">
        <v>0</v>
      </c>
      <c r="E49" s="564">
        <v>0</v>
      </c>
      <c r="F49" s="557">
        <f t="shared" si="3"/>
        <v>0</v>
      </c>
      <c r="G49" s="547"/>
      <c r="H49" s="546"/>
      <c r="I49" s="564">
        <v>0</v>
      </c>
      <c r="J49" s="560"/>
      <c r="K49" s="562" t="s">
        <v>1155</v>
      </c>
    </row>
    <row r="50" spans="1:11" x14ac:dyDescent="0.35">
      <c r="A50" s="555">
        <v>38</v>
      </c>
      <c r="B50" s="563"/>
      <c r="C50" s="545" t="s">
        <v>1156</v>
      </c>
      <c r="D50" s="564">
        <v>0</v>
      </c>
      <c r="E50" s="564">
        <v>0</v>
      </c>
      <c r="F50" s="557">
        <f t="shared" si="3"/>
        <v>0</v>
      </c>
      <c r="G50" s="547"/>
      <c r="H50" s="546"/>
      <c r="I50" s="564">
        <v>0</v>
      </c>
      <c r="J50" s="560"/>
      <c r="K50" s="562" t="s">
        <v>1157</v>
      </c>
    </row>
    <row r="51" spans="1:11" x14ac:dyDescent="0.35">
      <c r="A51" s="555">
        <v>39</v>
      </c>
      <c r="B51" s="563"/>
      <c r="C51" s="545" t="s">
        <v>1158</v>
      </c>
      <c r="D51" s="564">
        <v>0</v>
      </c>
      <c r="E51" s="564">
        <v>0</v>
      </c>
      <c r="F51" s="557">
        <f t="shared" si="3"/>
        <v>0</v>
      </c>
      <c r="G51" s="547"/>
      <c r="H51" s="546"/>
      <c r="I51" s="564">
        <v>0</v>
      </c>
      <c r="J51" s="560"/>
      <c r="K51" s="562" t="s">
        <v>1159</v>
      </c>
    </row>
    <row r="52" spans="1:11" x14ac:dyDescent="0.35">
      <c r="A52" s="555">
        <v>40</v>
      </c>
      <c r="B52" s="563"/>
      <c r="C52" s="545" t="s">
        <v>1160</v>
      </c>
      <c r="D52" s="564">
        <v>722538.17047866667</v>
      </c>
      <c r="E52" s="564">
        <v>159053.1495213334</v>
      </c>
      <c r="F52" s="557">
        <f t="shared" si="3"/>
        <v>881591.32000000007</v>
      </c>
      <c r="G52" s="547"/>
      <c r="H52" s="546"/>
      <c r="I52" s="564">
        <v>881591</v>
      </c>
      <c r="J52" s="560"/>
      <c r="K52" s="562" t="s">
        <v>1161</v>
      </c>
    </row>
    <row r="53" spans="1:11" x14ac:dyDescent="0.35">
      <c r="A53" s="555">
        <v>41</v>
      </c>
      <c r="B53" s="563"/>
      <c r="C53" s="545" t="s">
        <v>1162</v>
      </c>
      <c r="D53" s="564">
        <v>2413953.7600000007</v>
      </c>
      <c r="E53" s="564">
        <v>524640.64</v>
      </c>
      <c r="F53" s="557">
        <f t="shared" si="3"/>
        <v>2938594.4000000008</v>
      </c>
      <c r="G53" s="547"/>
      <c r="H53" s="546"/>
      <c r="I53" s="564">
        <v>2938594</v>
      </c>
      <c r="J53" s="560"/>
      <c r="K53" s="562" t="s">
        <v>1163</v>
      </c>
    </row>
    <row r="54" spans="1:11" x14ac:dyDescent="0.35">
      <c r="A54" s="555">
        <v>42</v>
      </c>
      <c r="B54" s="563"/>
      <c r="C54" s="545" t="s">
        <v>1164</v>
      </c>
      <c r="D54" s="564">
        <v>39295.940016065768</v>
      </c>
      <c r="E54" s="564">
        <v>8650.2599839342292</v>
      </c>
      <c r="F54" s="557">
        <f t="shared" si="3"/>
        <v>47946.2</v>
      </c>
      <c r="G54" s="547"/>
      <c r="H54" s="546"/>
      <c r="I54" s="564">
        <v>47946</v>
      </c>
      <c r="J54" s="560"/>
      <c r="K54" s="562" t="s">
        <v>1165</v>
      </c>
    </row>
    <row r="55" spans="1:11" x14ac:dyDescent="0.35">
      <c r="A55" s="555">
        <v>43</v>
      </c>
      <c r="B55" s="563"/>
      <c r="C55" s="545" t="s">
        <v>1166</v>
      </c>
      <c r="D55" s="564">
        <v>158028.81677014937</v>
      </c>
      <c r="E55" s="564">
        <v>34787.06322985061</v>
      </c>
      <c r="F55" s="557">
        <f t="shared" si="3"/>
        <v>192815.87999999998</v>
      </c>
      <c r="G55" s="547"/>
      <c r="H55" s="546"/>
      <c r="I55" s="564">
        <v>192816</v>
      </c>
      <c r="J55" s="560"/>
      <c r="K55" s="562" t="s">
        <v>1167</v>
      </c>
    </row>
    <row r="56" spans="1:11" x14ac:dyDescent="0.35">
      <c r="A56" s="555">
        <v>44</v>
      </c>
      <c r="B56" s="563"/>
      <c r="C56" s="561" t="s">
        <v>2</v>
      </c>
      <c r="D56" s="566">
        <f>SUM(D31:D55)</f>
        <v>5646649.0466225902</v>
      </c>
      <c r="E56" s="566">
        <f>SUM(E31:E55)</f>
        <v>1933344.7733774111</v>
      </c>
      <c r="F56" s="566">
        <f>D56+E56</f>
        <v>7579993.8200000012</v>
      </c>
      <c r="G56" s="548" t="s">
        <v>1111</v>
      </c>
      <c r="H56" s="546"/>
      <c r="I56" s="566">
        <f>SUM(I31:I55)</f>
        <v>7579994</v>
      </c>
      <c r="J56" s="560"/>
      <c r="K56" s="562"/>
    </row>
    <row r="57" spans="1:11" x14ac:dyDescent="0.35">
      <c r="A57" s="555">
        <v>45</v>
      </c>
      <c r="B57" s="545"/>
      <c r="C57" s="545"/>
      <c r="D57" s="567"/>
      <c r="E57" s="567"/>
      <c r="F57" s="567"/>
      <c r="G57" s="554"/>
      <c r="H57" s="554"/>
      <c r="I57" s="554"/>
      <c r="J57" s="560"/>
      <c r="K57" s="562"/>
    </row>
    <row r="58" spans="1:11" x14ac:dyDescent="0.35">
      <c r="A58" s="555">
        <v>46</v>
      </c>
      <c r="B58" s="563" t="s">
        <v>1168</v>
      </c>
      <c r="C58" s="545"/>
      <c r="D58" s="554"/>
      <c r="E58" s="568"/>
      <c r="F58" s="554"/>
      <c r="G58" s="554"/>
      <c r="H58" s="554"/>
      <c r="I58" s="554"/>
      <c r="J58" s="560"/>
      <c r="K58" s="545"/>
    </row>
    <row r="59" spans="1:11" x14ac:dyDescent="0.35">
      <c r="A59" s="555">
        <v>47</v>
      </c>
      <c r="B59" s="563"/>
      <c r="C59" s="545" t="s">
        <v>1169</v>
      </c>
      <c r="D59" s="557">
        <v>-27938098.27</v>
      </c>
      <c r="E59" s="557">
        <v>-2833804.48</v>
      </c>
      <c r="F59" s="557">
        <f>SUM(D59:E59)</f>
        <v>-30771902.75</v>
      </c>
      <c r="G59" s="569" t="s">
        <v>1170</v>
      </c>
      <c r="H59" s="546"/>
      <c r="I59" s="557">
        <v>30771903</v>
      </c>
      <c r="J59" s="560"/>
      <c r="K59" s="545" t="s">
        <v>1171</v>
      </c>
    </row>
    <row r="60" spans="1:11" x14ac:dyDescent="0.35">
      <c r="A60" s="555">
        <v>48</v>
      </c>
      <c r="B60" s="545"/>
      <c r="C60" s="545"/>
      <c r="D60" s="554"/>
      <c r="E60" s="570"/>
      <c r="F60" s="554"/>
      <c r="G60" s="554"/>
      <c r="H60" s="554"/>
      <c r="I60" s="554"/>
      <c r="J60" s="560"/>
      <c r="K60" s="545"/>
    </row>
    <row r="61" spans="1:11" x14ac:dyDescent="0.35">
      <c r="A61" s="555">
        <v>49</v>
      </c>
      <c r="B61" s="563" t="s">
        <v>1172</v>
      </c>
      <c r="C61" s="545"/>
      <c r="D61" s="554"/>
      <c r="E61" s="554"/>
      <c r="F61" s="554"/>
      <c r="G61" s="547"/>
      <c r="H61" s="546"/>
      <c r="I61" s="546"/>
      <c r="J61" s="560"/>
      <c r="K61" s="545"/>
    </row>
    <row r="62" spans="1:11" x14ac:dyDescent="0.35">
      <c r="A62" s="555">
        <v>50</v>
      </c>
      <c r="B62" s="563"/>
      <c r="C62" s="545" t="s">
        <v>1173</v>
      </c>
      <c r="D62" s="557">
        <v>0</v>
      </c>
      <c r="E62" s="557">
        <v>-1332646.73</v>
      </c>
      <c r="F62" s="557">
        <f>E62+D62</f>
        <v>-1332646.73</v>
      </c>
      <c r="G62" s="548"/>
      <c r="H62" s="546"/>
      <c r="I62" s="546"/>
      <c r="J62" s="560"/>
      <c r="K62" s="545"/>
    </row>
    <row r="63" spans="1:11" x14ac:dyDescent="0.35">
      <c r="A63" s="555">
        <v>51</v>
      </c>
      <c r="B63" s="563"/>
      <c r="C63" s="545" t="s">
        <v>1174</v>
      </c>
      <c r="D63" s="571">
        <v>-104123074.27</v>
      </c>
      <c r="E63" s="571"/>
      <c r="F63" s="557">
        <f>E63+D63</f>
        <v>-104123074.27</v>
      </c>
      <c r="G63" s="548"/>
      <c r="H63" s="546"/>
      <c r="I63" s="554"/>
      <c r="J63" s="560"/>
      <c r="K63" s="545"/>
    </row>
    <row r="64" spans="1:11" x14ac:dyDescent="0.35">
      <c r="A64" s="555">
        <v>52</v>
      </c>
      <c r="B64" s="563"/>
      <c r="C64" s="545" t="s">
        <v>2</v>
      </c>
      <c r="D64" s="572">
        <f>SUM(D62:D63)</f>
        <v>-104123074.27</v>
      </c>
      <c r="E64" s="572">
        <f>SUM(E62:E63)</f>
        <v>-1332646.73</v>
      </c>
      <c r="F64" s="572">
        <f>SUM(F62:F63)</f>
        <v>-105455721</v>
      </c>
      <c r="G64" s="548" t="s">
        <v>1175</v>
      </c>
      <c r="H64" s="546"/>
      <c r="I64" s="557">
        <v>105455721</v>
      </c>
      <c r="J64" s="560"/>
      <c r="K64" s="545" t="s">
        <v>1176</v>
      </c>
    </row>
    <row r="65" spans="1:11" x14ac:dyDescent="0.35">
      <c r="A65" s="555">
        <v>53</v>
      </c>
      <c r="B65" s="563"/>
      <c r="C65" s="545"/>
      <c r="D65" s="717"/>
      <c r="E65" s="717"/>
      <c r="F65" s="553"/>
      <c r="G65" s="548"/>
      <c r="H65" s="546"/>
      <c r="I65" s="546"/>
      <c r="J65" s="560"/>
      <c r="K65" s="545"/>
    </row>
    <row r="66" spans="1:11" x14ac:dyDescent="0.35">
      <c r="A66" s="555">
        <v>54</v>
      </c>
      <c r="B66" s="556" t="s">
        <v>1177</v>
      </c>
      <c r="C66" s="545"/>
      <c r="D66" s="717"/>
      <c r="E66" s="717"/>
      <c r="F66" s="553"/>
      <c r="G66" s="548"/>
      <c r="H66" s="546"/>
      <c r="I66" s="554"/>
      <c r="J66" s="560"/>
      <c r="K66" s="545"/>
    </row>
    <row r="67" spans="1:11" x14ac:dyDescent="0.35">
      <c r="A67" s="555">
        <v>55</v>
      </c>
      <c r="B67" s="563"/>
      <c r="C67" s="545" t="s">
        <v>1178</v>
      </c>
      <c r="D67" s="557">
        <v>5254868.08</v>
      </c>
      <c r="E67" s="557">
        <v>0</v>
      </c>
      <c r="F67" s="557">
        <f>SUM(D67:E67)</f>
        <v>5254868.08</v>
      </c>
      <c r="G67" s="548"/>
      <c r="H67" s="546"/>
      <c r="I67" s="546"/>
      <c r="J67" s="560"/>
      <c r="K67" s="560"/>
    </row>
    <row r="68" spans="1:11" x14ac:dyDescent="0.35">
      <c r="A68" s="555">
        <v>56</v>
      </c>
      <c r="B68" s="563"/>
      <c r="C68" s="545" t="s">
        <v>1179</v>
      </c>
      <c r="D68" s="557">
        <v>204588292.91999999</v>
      </c>
      <c r="E68" s="557">
        <v>0</v>
      </c>
      <c r="F68" s="557">
        <f>SUM(D68:E68)</f>
        <v>204588292.91999999</v>
      </c>
      <c r="G68" s="548"/>
      <c r="H68" s="546"/>
      <c r="I68" s="554"/>
      <c r="J68" s="560"/>
      <c r="K68" s="545"/>
    </row>
    <row r="69" spans="1:11" x14ac:dyDescent="0.35">
      <c r="A69" s="555">
        <v>57</v>
      </c>
      <c r="B69" s="563"/>
      <c r="C69" s="545" t="s">
        <v>2</v>
      </c>
      <c r="D69" s="572">
        <f>SUM(D67:D68)</f>
        <v>209843161</v>
      </c>
      <c r="E69" s="572">
        <f>SUM(E67:E68)</f>
        <v>0</v>
      </c>
      <c r="F69" s="572">
        <f>SUM(F67:F68)</f>
        <v>209843161</v>
      </c>
      <c r="G69" s="548" t="s">
        <v>1175</v>
      </c>
      <c r="H69" s="546"/>
      <c r="I69" s="557">
        <v>209843161</v>
      </c>
      <c r="J69" s="560"/>
      <c r="K69" s="545" t="s">
        <v>1180</v>
      </c>
    </row>
    <row r="70" spans="1:11" x14ac:dyDescent="0.35">
      <c r="A70" s="555">
        <v>58</v>
      </c>
      <c r="B70" s="545"/>
      <c r="C70" s="545"/>
      <c r="D70" s="570"/>
      <c r="E70" s="573"/>
      <c r="F70" s="554"/>
      <c r="G70" s="574"/>
      <c r="H70" s="554"/>
      <c r="I70" s="570"/>
      <c r="J70" s="560"/>
      <c r="K70" s="545"/>
    </row>
    <row r="71" spans="1:11" x14ac:dyDescent="0.35">
      <c r="A71" s="555">
        <v>59</v>
      </c>
      <c r="B71" s="556" t="s">
        <v>1181</v>
      </c>
      <c r="C71" s="561"/>
      <c r="D71" s="546"/>
      <c r="E71" s="546"/>
      <c r="F71" s="546"/>
      <c r="G71" s="547"/>
      <c r="H71" s="546"/>
      <c r="I71" s="546"/>
      <c r="J71" s="560"/>
      <c r="K71" s="562"/>
    </row>
    <row r="72" spans="1:11" x14ac:dyDescent="0.35">
      <c r="A72" s="555">
        <v>60</v>
      </c>
      <c r="B72" s="545"/>
      <c r="C72" s="561" t="s">
        <v>1182</v>
      </c>
      <c r="D72" s="557">
        <v>5152</v>
      </c>
      <c r="E72" s="557">
        <v>0</v>
      </c>
      <c r="F72" s="557">
        <f t="shared" ref="F72" si="4">D72+E72</f>
        <v>5152</v>
      </c>
      <c r="G72" s="548" t="s">
        <v>1183</v>
      </c>
      <c r="H72" s="546"/>
      <c r="I72" s="557">
        <v>5152</v>
      </c>
      <c r="J72" s="560"/>
      <c r="K72" s="562" t="s">
        <v>1184</v>
      </c>
    </row>
    <row r="73" spans="1:11" x14ac:dyDescent="0.35">
      <c r="A73" s="555">
        <v>61</v>
      </c>
      <c r="B73" s="545"/>
      <c r="C73" s="561"/>
      <c r="D73" s="546"/>
      <c r="E73" s="546"/>
      <c r="F73" s="546"/>
      <c r="G73" s="547"/>
      <c r="H73" s="546"/>
      <c r="I73" s="546"/>
      <c r="J73" s="560"/>
      <c r="K73" s="562"/>
    </row>
    <row r="74" spans="1:11" x14ac:dyDescent="0.35">
      <c r="A74" s="555">
        <v>62</v>
      </c>
      <c r="B74" s="545"/>
      <c r="C74" s="561" t="s">
        <v>1185</v>
      </c>
      <c r="D74" s="557">
        <f>'WS 9 PBOPs'!J11</f>
        <v>1437872</v>
      </c>
      <c r="E74" s="557">
        <v>430893</v>
      </c>
      <c r="F74" s="557">
        <f>E74+D74</f>
        <v>1868765</v>
      </c>
      <c r="G74" s="565" t="s">
        <v>1186</v>
      </c>
      <c r="H74" s="570"/>
      <c r="I74" s="575"/>
      <c r="J74" s="560"/>
      <c r="K74" s="554"/>
    </row>
    <row r="75" spans="1:11" x14ac:dyDescent="0.35">
      <c r="A75" s="555">
        <v>63</v>
      </c>
      <c r="B75" s="545"/>
      <c r="C75" s="561" t="s">
        <v>1187</v>
      </c>
      <c r="D75" s="560"/>
      <c r="E75" s="560"/>
      <c r="F75" s="557">
        <v>8269078</v>
      </c>
      <c r="G75" s="565"/>
      <c r="H75" s="570"/>
      <c r="I75" s="570"/>
      <c r="J75" s="560"/>
      <c r="K75" s="545"/>
    </row>
    <row r="76" spans="1:11" x14ac:dyDescent="0.35">
      <c r="A76" s="555">
        <v>64</v>
      </c>
      <c r="B76" s="545"/>
      <c r="C76" s="561"/>
      <c r="D76" s="560"/>
      <c r="E76" s="560"/>
      <c r="F76" s="566">
        <f>SUM(F74:F75)</f>
        <v>10137843</v>
      </c>
      <c r="G76" s="565"/>
      <c r="H76" s="570"/>
      <c r="I76" s="564">
        <v>10137843</v>
      </c>
      <c r="J76" s="560"/>
      <c r="K76" s="545" t="s">
        <v>1188</v>
      </c>
    </row>
    <row r="77" spans="1:11" x14ac:dyDescent="0.35">
      <c r="A77" s="555">
        <v>65</v>
      </c>
      <c r="B77" s="545"/>
      <c r="C77" s="545"/>
      <c r="D77" s="554"/>
      <c r="E77" s="554"/>
      <c r="F77" s="570"/>
      <c r="G77" s="576"/>
      <c r="H77" s="554"/>
      <c r="I77" s="554"/>
      <c r="J77" s="560"/>
      <c r="K77" s="545"/>
    </row>
    <row r="78" spans="1:11" x14ac:dyDescent="0.35">
      <c r="A78" s="555">
        <v>66</v>
      </c>
      <c r="B78" s="556" t="s">
        <v>1189</v>
      </c>
      <c r="C78" s="545"/>
      <c r="D78" s="554"/>
      <c r="E78" s="554"/>
      <c r="F78" s="554"/>
      <c r="G78" s="574"/>
      <c r="H78" s="554"/>
      <c r="I78" s="570"/>
      <c r="J78" s="560"/>
      <c r="K78" s="545"/>
    </row>
    <row r="79" spans="1:11" x14ac:dyDescent="0.35">
      <c r="A79" s="555">
        <v>67</v>
      </c>
      <c r="B79" s="545"/>
      <c r="C79" s="545" t="s">
        <v>1190</v>
      </c>
      <c r="D79" s="557"/>
      <c r="E79" s="557"/>
      <c r="F79" s="557">
        <f t="shared" ref="F79" si="5">D79+E79</f>
        <v>0</v>
      </c>
      <c r="G79" s="548" t="s">
        <v>1175</v>
      </c>
      <c r="H79" s="554"/>
      <c r="I79" s="554"/>
      <c r="J79" s="560"/>
      <c r="K79" s="545"/>
    </row>
    <row r="80" spans="1:11" x14ac:dyDescent="0.35">
      <c r="A80" s="555">
        <v>68</v>
      </c>
      <c r="B80" s="545"/>
      <c r="C80" s="545" t="s">
        <v>1191</v>
      </c>
      <c r="D80" s="553"/>
      <c r="E80" s="553"/>
      <c r="F80" s="557">
        <v>27978804</v>
      </c>
      <c r="G80" s="547"/>
      <c r="H80" s="554"/>
      <c r="I80" s="554"/>
      <c r="J80" s="560"/>
      <c r="K80" s="545"/>
    </row>
    <row r="81" spans="1:11" x14ac:dyDescent="0.35">
      <c r="A81" s="555">
        <v>69</v>
      </c>
      <c r="B81" s="545"/>
      <c r="C81" s="545" t="s">
        <v>2</v>
      </c>
      <c r="D81" s="553"/>
      <c r="E81" s="553"/>
      <c r="F81" s="577">
        <f>SUM(F79:F80)</f>
        <v>27978804</v>
      </c>
      <c r="G81" s="578"/>
      <c r="H81" s="554"/>
      <c r="I81" s="557">
        <v>27978804</v>
      </c>
      <c r="J81" s="560"/>
      <c r="K81" s="545" t="s">
        <v>1192</v>
      </c>
    </row>
    <row r="82" spans="1:11" x14ac:dyDescent="0.35">
      <c r="A82" s="555">
        <v>70</v>
      </c>
      <c r="B82" s="545"/>
      <c r="C82" s="545"/>
      <c r="D82" s="554"/>
      <c r="E82" s="554"/>
      <c r="F82" s="554"/>
      <c r="G82" s="574"/>
      <c r="H82" s="554"/>
      <c r="I82" s="554"/>
      <c r="J82" s="560"/>
      <c r="K82" s="545"/>
    </row>
    <row r="83" spans="1:11" x14ac:dyDescent="0.35">
      <c r="A83" s="555">
        <v>71</v>
      </c>
      <c r="B83" s="556" t="s">
        <v>1193</v>
      </c>
      <c r="C83" s="545"/>
      <c r="D83" s="546"/>
      <c r="E83" s="546"/>
      <c r="F83" s="546"/>
      <c r="G83" s="547"/>
      <c r="H83" s="546"/>
      <c r="I83" s="546"/>
      <c r="J83" s="560"/>
      <c r="K83" s="545"/>
    </row>
    <row r="84" spans="1:11" x14ac:dyDescent="0.35">
      <c r="A84" s="555">
        <v>72</v>
      </c>
      <c r="B84" s="545"/>
      <c r="C84" s="545" t="s">
        <v>1194</v>
      </c>
      <c r="D84" s="557"/>
      <c r="E84" s="557"/>
      <c r="F84" s="557">
        <f t="shared" ref="F84" si="6">D84+E84</f>
        <v>0</v>
      </c>
      <c r="G84" s="548" t="s">
        <v>1111</v>
      </c>
      <c r="H84" s="554"/>
      <c r="I84" s="554"/>
      <c r="J84" s="560"/>
      <c r="K84" s="545"/>
    </row>
    <row r="85" spans="1:11" x14ac:dyDescent="0.35">
      <c r="A85" s="555">
        <v>73</v>
      </c>
      <c r="B85" s="545"/>
      <c r="C85" s="545" t="s">
        <v>1195</v>
      </c>
      <c r="D85" s="553"/>
      <c r="E85" s="553"/>
      <c r="F85" s="557">
        <v>4984711</v>
      </c>
      <c r="G85" s="547"/>
      <c r="H85" s="554"/>
      <c r="I85" s="554"/>
      <c r="J85" s="560"/>
      <c r="K85" s="545"/>
    </row>
    <row r="86" spans="1:11" x14ac:dyDescent="0.35">
      <c r="A86" s="555">
        <v>74</v>
      </c>
      <c r="B86" s="545"/>
      <c r="C86" s="545" t="s">
        <v>2</v>
      </c>
      <c r="D86" s="545"/>
      <c r="E86" s="545"/>
      <c r="F86" s="577">
        <f>SUM(F84:F85)</f>
        <v>4984711</v>
      </c>
      <c r="G86" s="578"/>
      <c r="H86" s="554"/>
      <c r="I86" s="557">
        <v>4984711</v>
      </c>
      <c r="J86" s="560"/>
      <c r="K86" s="545" t="s">
        <v>1196</v>
      </c>
    </row>
    <row r="87" spans="1:11" x14ac:dyDescent="0.35">
      <c r="A87" s="555">
        <v>75</v>
      </c>
      <c r="B87" s="545"/>
      <c r="C87" s="545"/>
      <c r="D87" s="554"/>
      <c r="E87" s="554"/>
      <c r="F87" s="573"/>
      <c r="G87" s="578"/>
      <c r="H87" s="554"/>
      <c r="I87" s="546"/>
      <c r="J87" s="560"/>
      <c r="K87" s="545"/>
    </row>
    <row r="88" spans="1:11" x14ac:dyDescent="0.35">
      <c r="A88" s="555">
        <v>76</v>
      </c>
      <c r="B88" s="556" t="s">
        <v>1197</v>
      </c>
      <c r="C88" s="545"/>
      <c r="D88" s="546"/>
      <c r="E88" s="546"/>
      <c r="F88" s="546"/>
      <c r="G88" s="547"/>
      <c r="H88" s="546"/>
      <c r="I88" s="546"/>
      <c r="J88" s="560"/>
      <c r="K88" s="545"/>
    </row>
    <row r="89" spans="1:11" x14ac:dyDescent="0.35">
      <c r="A89" s="555">
        <v>77</v>
      </c>
      <c r="B89" s="545"/>
      <c r="C89" s="545" t="s">
        <v>1198</v>
      </c>
      <c r="D89" s="557">
        <v>130730</v>
      </c>
      <c r="E89" s="557">
        <v>17556.059999999998</v>
      </c>
      <c r="F89" s="557">
        <f t="shared" ref="F89:F90" si="7">D89+E89</f>
        <v>148286.06</v>
      </c>
      <c r="G89" s="548" t="s">
        <v>1111</v>
      </c>
      <c r="H89" s="554"/>
      <c r="I89" s="554"/>
      <c r="J89" s="560"/>
      <c r="K89" s="545"/>
    </row>
    <row r="90" spans="1:11" x14ac:dyDescent="0.35">
      <c r="A90" s="555">
        <v>78</v>
      </c>
      <c r="B90" s="545"/>
      <c r="C90" s="545" t="s">
        <v>1199</v>
      </c>
      <c r="D90" s="557">
        <v>867517.73673500004</v>
      </c>
      <c r="E90" s="557">
        <v>591697.01326499996</v>
      </c>
      <c r="F90" s="557">
        <f t="shared" si="7"/>
        <v>1459214.75</v>
      </c>
      <c r="G90" s="548" t="s">
        <v>1111</v>
      </c>
      <c r="H90" s="554"/>
      <c r="I90" s="554"/>
      <c r="J90" s="560"/>
      <c r="K90" s="545"/>
    </row>
    <row r="91" spans="1:11" x14ac:dyDescent="0.35">
      <c r="A91" s="555">
        <v>79</v>
      </c>
      <c r="B91" s="545"/>
      <c r="C91" s="545" t="s">
        <v>1200</v>
      </c>
      <c r="D91" s="571">
        <v>3757206.6</v>
      </c>
      <c r="E91" s="571">
        <v>1186616.5</v>
      </c>
      <c r="F91" s="557">
        <f>E91+D91</f>
        <v>4943823.0999999996</v>
      </c>
      <c r="G91" s="565" t="s">
        <v>1175</v>
      </c>
      <c r="H91" s="554"/>
      <c r="I91" s="554"/>
      <c r="J91" s="560"/>
      <c r="K91" s="554"/>
    </row>
    <row r="92" spans="1:11" x14ac:dyDescent="0.35">
      <c r="A92" s="555">
        <v>80</v>
      </c>
      <c r="B92" s="545"/>
      <c r="C92" s="545" t="s">
        <v>2</v>
      </c>
      <c r="D92" s="554"/>
      <c r="E92" s="554"/>
      <c r="F92" s="577">
        <f>SUM(F89:F91)</f>
        <v>6551323.9100000001</v>
      </c>
      <c r="G92" s="578"/>
      <c r="H92" s="554"/>
      <c r="I92" s="557">
        <v>6551324</v>
      </c>
      <c r="J92" s="560"/>
      <c r="K92" s="545" t="s">
        <v>1201</v>
      </c>
    </row>
    <row r="93" spans="1:11" x14ac:dyDescent="0.35">
      <c r="A93" s="555">
        <v>81</v>
      </c>
      <c r="B93" s="545"/>
      <c r="C93" s="545"/>
      <c r="D93" s="570"/>
      <c r="E93" s="554"/>
      <c r="F93" s="570"/>
      <c r="G93" s="574"/>
      <c r="H93" s="554"/>
      <c r="I93" s="554"/>
      <c r="J93" s="560"/>
      <c r="K93" s="545"/>
    </row>
    <row r="94" spans="1:11" x14ac:dyDescent="0.35">
      <c r="A94" s="555">
        <v>82</v>
      </c>
      <c r="B94" s="556" t="s">
        <v>1202</v>
      </c>
      <c r="C94" s="545"/>
      <c r="D94" s="554"/>
      <c r="E94" s="554"/>
      <c r="F94" s="570"/>
      <c r="G94" s="574"/>
      <c r="H94" s="554"/>
      <c r="J94" s="560"/>
      <c r="K94" s="545"/>
    </row>
    <row r="95" spans="1:11" x14ac:dyDescent="0.35">
      <c r="A95" s="555">
        <v>83</v>
      </c>
      <c r="B95" s="545"/>
      <c r="C95" s="580">
        <v>2023</v>
      </c>
      <c r="D95" s="570"/>
      <c r="E95" s="570"/>
      <c r="F95" s="557">
        <v>15210302</v>
      </c>
      <c r="G95" s="565"/>
      <c r="H95" s="554"/>
      <c r="I95" s="564">
        <v>15210302</v>
      </c>
      <c r="J95" s="560"/>
      <c r="K95" s="545" t="s">
        <v>1203</v>
      </c>
    </row>
    <row r="96" spans="1:11" x14ac:dyDescent="0.35">
      <c r="A96" s="555">
        <v>84</v>
      </c>
      <c r="B96" s="545"/>
      <c r="C96" s="580">
        <v>2022</v>
      </c>
      <c r="D96" s="570"/>
      <c r="E96" s="570"/>
      <c r="F96" s="557">
        <v>2003014</v>
      </c>
      <c r="G96" s="565"/>
      <c r="H96" s="554"/>
      <c r="I96" s="564">
        <v>2003014</v>
      </c>
      <c r="J96" s="560"/>
      <c r="K96" s="545" t="s">
        <v>1203</v>
      </c>
    </row>
    <row r="97" spans="1:11" x14ac:dyDescent="0.35">
      <c r="A97" s="555">
        <v>85</v>
      </c>
      <c r="B97" s="545"/>
      <c r="C97" s="562"/>
      <c r="D97" s="554"/>
      <c r="E97" s="702"/>
      <c r="F97" s="577">
        <f>SUM(F95:F96)</f>
        <v>17213316</v>
      </c>
      <c r="G97" s="565" t="s">
        <v>1114</v>
      </c>
      <c r="H97" s="554"/>
      <c r="I97" s="570"/>
      <c r="J97" s="560"/>
      <c r="K97" s="545"/>
    </row>
    <row r="98" spans="1:11" x14ac:dyDescent="0.35">
      <c r="A98" s="555">
        <v>86</v>
      </c>
      <c r="B98" s="556" t="s">
        <v>15</v>
      </c>
      <c r="C98" s="545"/>
      <c r="D98" s="554"/>
      <c r="E98" s="554"/>
      <c r="F98" s="554"/>
      <c r="G98" s="576"/>
      <c r="H98" s="554"/>
      <c r="I98" s="554"/>
      <c r="J98" s="560"/>
      <c r="K98" s="545"/>
    </row>
    <row r="99" spans="1:11" x14ac:dyDescent="0.35">
      <c r="A99" s="555">
        <v>87</v>
      </c>
      <c r="B99" s="545"/>
      <c r="C99" s="562" t="s">
        <v>1204</v>
      </c>
      <c r="D99" s="570"/>
      <c r="E99" s="570"/>
      <c r="F99" s="564">
        <v>4181180.6100000003</v>
      </c>
      <c r="G99" s="554"/>
      <c r="H99" s="554"/>
      <c r="I99" s="564">
        <v>4181181</v>
      </c>
      <c r="J99" s="560"/>
      <c r="K99" s="545" t="s">
        <v>1203</v>
      </c>
    </row>
    <row r="100" spans="1:11" x14ac:dyDescent="0.35">
      <c r="A100" s="555">
        <v>88</v>
      </c>
      <c r="B100" s="545"/>
      <c r="C100" s="562" t="s">
        <v>1205</v>
      </c>
      <c r="D100" s="554"/>
      <c r="E100" s="554"/>
      <c r="F100" s="564">
        <v>30606.829999999998</v>
      </c>
      <c r="G100" s="554"/>
      <c r="H100" s="554"/>
      <c r="I100" s="564">
        <v>30607</v>
      </c>
      <c r="J100" s="560"/>
      <c r="K100" s="545" t="s">
        <v>1203</v>
      </c>
    </row>
    <row r="101" spans="1:11" x14ac:dyDescent="0.35">
      <c r="A101" s="555">
        <v>89</v>
      </c>
      <c r="B101" s="545"/>
      <c r="C101" s="562" t="s">
        <v>1206</v>
      </c>
      <c r="D101" s="554"/>
      <c r="E101" s="554"/>
      <c r="F101" s="564">
        <v>67411.73</v>
      </c>
      <c r="G101" s="554"/>
      <c r="H101" s="554"/>
      <c r="I101" s="564">
        <v>67412</v>
      </c>
      <c r="J101" s="560"/>
      <c r="K101" s="545" t="s">
        <v>1203</v>
      </c>
    </row>
    <row r="102" spans="1:11" x14ac:dyDescent="0.35">
      <c r="A102" s="555">
        <v>90</v>
      </c>
      <c r="B102" s="545"/>
      <c r="C102" s="562"/>
      <c r="D102" s="554"/>
      <c r="E102" s="554"/>
      <c r="F102" s="577">
        <f>SUM(F99:F101)</f>
        <v>4279199.1700000009</v>
      </c>
      <c r="G102" s="565" t="s">
        <v>1114</v>
      </c>
      <c r="H102" s="554"/>
      <c r="I102" s="554"/>
      <c r="J102" s="560"/>
      <c r="K102" s="545"/>
    </row>
    <row r="103" spans="1:11" x14ac:dyDescent="0.35">
      <c r="A103" s="555">
        <v>91</v>
      </c>
      <c r="B103" s="545"/>
      <c r="C103" s="562"/>
      <c r="D103" s="554"/>
      <c r="E103" s="554"/>
      <c r="F103" s="554"/>
      <c r="G103" s="576"/>
      <c r="H103" s="554"/>
      <c r="I103" s="554"/>
      <c r="J103" s="560"/>
      <c r="K103" s="545"/>
    </row>
    <row r="104" spans="1:11" x14ac:dyDescent="0.35">
      <c r="A104" s="555">
        <v>92</v>
      </c>
      <c r="B104" s="556" t="s">
        <v>1207</v>
      </c>
      <c r="C104" s="545"/>
      <c r="D104" s="554"/>
      <c r="E104" s="554"/>
      <c r="F104" s="572">
        <f>F97+F102</f>
        <v>21492515.170000002</v>
      </c>
      <c r="G104" s="552" t="s">
        <v>1175</v>
      </c>
      <c r="H104" s="554"/>
      <c r="I104" s="564">
        <v>21492516</v>
      </c>
      <c r="J104" s="560"/>
      <c r="K104" s="545" t="s">
        <v>1208</v>
      </c>
    </row>
    <row r="105" spans="1:11" x14ac:dyDescent="0.35">
      <c r="A105" s="555">
        <v>93</v>
      </c>
      <c r="B105" s="545"/>
      <c r="C105" s="545"/>
      <c r="D105" s="554"/>
      <c r="E105" s="554"/>
      <c r="F105" s="554"/>
      <c r="G105" s="574"/>
      <c r="H105" s="554"/>
      <c r="I105" s="554"/>
      <c r="J105" s="560"/>
      <c r="K105" s="545"/>
    </row>
    <row r="106" spans="1:11" x14ac:dyDescent="0.35">
      <c r="A106" s="555">
        <f>A105+1</f>
        <v>94</v>
      </c>
      <c r="B106" s="563" t="s">
        <v>298</v>
      </c>
      <c r="C106" s="545"/>
      <c r="D106" s="554"/>
      <c r="E106" s="554"/>
      <c r="F106" s="554"/>
      <c r="G106" s="574"/>
      <c r="H106" s="554"/>
      <c r="I106" s="554"/>
      <c r="J106" s="560"/>
      <c r="K106" s="545"/>
    </row>
    <row r="107" spans="1:11" x14ac:dyDescent="0.35">
      <c r="A107" s="555">
        <f t="shared" ref="A107:A170" si="8">A106+1</f>
        <v>95</v>
      </c>
      <c r="B107" s="545"/>
      <c r="C107" s="545" t="s">
        <v>1209</v>
      </c>
      <c r="D107" s="557">
        <f>I107-E107</f>
        <v>20053230.899276331</v>
      </c>
      <c r="E107" s="557">
        <v>6397849.1007236689</v>
      </c>
      <c r="F107" s="557">
        <f>E107+D107</f>
        <v>26451080</v>
      </c>
      <c r="G107" s="574"/>
      <c r="H107" s="554"/>
      <c r="I107" s="564">
        <v>26451080</v>
      </c>
      <c r="J107" s="560"/>
      <c r="K107" s="545" t="s">
        <v>1210</v>
      </c>
    </row>
    <row r="108" spans="1:11" x14ac:dyDescent="0.35">
      <c r="A108" s="555">
        <f t="shared" si="8"/>
        <v>96</v>
      </c>
      <c r="B108" s="545"/>
      <c r="C108" s="545" t="s">
        <v>1211</v>
      </c>
      <c r="D108" s="557">
        <f>I108-E108</f>
        <v>420798.37032285938</v>
      </c>
      <c r="E108" s="557">
        <v>91338.629677140605</v>
      </c>
      <c r="F108" s="557">
        <f>E108+D108</f>
        <v>512137</v>
      </c>
      <c r="G108" s="574"/>
      <c r="H108" s="554"/>
      <c r="I108" s="564">
        <v>512137</v>
      </c>
      <c r="J108" s="560"/>
      <c r="K108" s="545" t="s">
        <v>843</v>
      </c>
    </row>
    <row r="109" spans="1:11" x14ac:dyDescent="0.35">
      <c r="A109" s="555">
        <f t="shared" si="8"/>
        <v>97</v>
      </c>
      <c r="B109" s="545"/>
      <c r="C109" s="545" t="s">
        <v>1212</v>
      </c>
      <c r="D109" s="557">
        <f>SUM(D89:D91)</f>
        <v>4755454.3367349999</v>
      </c>
      <c r="E109" s="557">
        <f>SUM(E89:E91)</f>
        <v>1795869.573265</v>
      </c>
      <c r="F109" s="557">
        <f>E109+D109</f>
        <v>6551323.9100000001</v>
      </c>
      <c r="G109" s="576"/>
      <c r="H109" s="554"/>
      <c r="I109" s="564">
        <v>6551324</v>
      </c>
      <c r="J109" s="560"/>
      <c r="K109" s="545" t="s">
        <v>844</v>
      </c>
    </row>
    <row r="110" spans="1:11" x14ac:dyDescent="0.35">
      <c r="A110" s="555">
        <f t="shared" si="8"/>
        <v>98</v>
      </c>
      <c r="B110" s="545"/>
      <c r="C110" s="545"/>
      <c r="D110" s="554"/>
      <c r="E110" s="554"/>
      <c r="F110" s="554"/>
      <c r="G110" s="574"/>
      <c r="H110" s="554"/>
      <c r="I110" s="554"/>
      <c r="J110" s="560"/>
      <c r="K110" s="545"/>
    </row>
    <row r="111" spans="1:11" x14ac:dyDescent="0.35">
      <c r="A111" s="555">
        <f t="shared" si="8"/>
        <v>99</v>
      </c>
      <c r="B111" s="545"/>
      <c r="C111" s="545"/>
      <c r="D111" s="554"/>
      <c r="E111" s="554"/>
      <c r="F111" s="554"/>
      <c r="G111" s="574"/>
      <c r="H111" s="554"/>
      <c r="I111" s="554"/>
      <c r="J111" s="560"/>
      <c r="K111" s="545"/>
    </row>
    <row r="112" spans="1:11" x14ac:dyDescent="0.35">
      <c r="A112" s="555">
        <f t="shared" si="8"/>
        <v>100</v>
      </c>
      <c r="B112" s="556" t="s">
        <v>1213</v>
      </c>
      <c r="C112" s="545"/>
      <c r="D112" s="549" t="s">
        <v>1214</v>
      </c>
      <c r="E112" s="549" t="s">
        <v>1215</v>
      </c>
      <c r="F112" s="549" t="s">
        <v>1216</v>
      </c>
      <c r="G112" s="574"/>
      <c r="H112" s="554"/>
      <c r="I112" s="549" t="s">
        <v>1217</v>
      </c>
      <c r="J112" s="560"/>
      <c r="K112" s="551" t="s">
        <v>1088</v>
      </c>
    </row>
    <row r="113" spans="1:11" x14ac:dyDescent="0.35">
      <c r="A113" s="555">
        <f t="shared" si="8"/>
        <v>101</v>
      </c>
      <c r="B113" s="545"/>
      <c r="C113" s="581" t="s">
        <v>1218</v>
      </c>
      <c r="D113" s="582">
        <v>508868</v>
      </c>
      <c r="E113" s="582">
        <v>66232065</v>
      </c>
      <c r="F113" s="582">
        <v>89213</v>
      </c>
      <c r="G113" s="583"/>
      <c r="H113" s="554"/>
      <c r="I113" s="584" t="s">
        <v>482</v>
      </c>
      <c r="J113" s="560"/>
      <c r="K113" s="545" t="s">
        <v>1219</v>
      </c>
    </row>
    <row r="114" spans="1:11" x14ac:dyDescent="0.35">
      <c r="A114" s="555">
        <f t="shared" si="8"/>
        <v>102</v>
      </c>
      <c r="B114" s="545"/>
      <c r="C114" s="581" t="s">
        <v>1220</v>
      </c>
      <c r="D114" s="582">
        <v>784</v>
      </c>
      <c r="E114" s="582">
        <v>101358</v>
      </c>
      <c r="F114" s="582">
        <v>198</v>
      </c>
      <c r="G114" s="583"/>
      <c r="H114" s="554"/>
      <c r="I114" s="584" t="s">
        <v>482</v>
      </c>
      <c r="J114" s="560"/>
      <c r="K114" s="545" t="s">
        <v>1221</v>
      </c>
    </row>
    <row r="115" spans="1:11" x14ac:dyDescent="0.35">
      <c r="A115" s="555">
        <f t="shared" si="8"/>
        <v>103</v>
      </c>
      <c r="B115" s="545"/>
      <c r="C115" s="581" t="s">
        <v>1222</v>
      </c>
      <c r="D115" s="582">
        <v>5529</v>
      </c>
      <c r="E115" s="582">
        <v>650760</v>
      </c>
      <c r="F115" s="582">
        <v>506</v>
      </c>
      <c r="G115" s="583"/>
      <c r="H115" s="554"/>
      <c r="I115" s="584" t="s">
        <v>482</v>
      </c>
      <c r="J115" s="560"/>
      <c r="K115" s="545" t="s">
        <v>1223</v>
      </c>
    </row>
    <row r="116" spans="1:11" x14ac:dyDescent="0.35">
      <c r="A116" s="555">
        <f t="shared" si="8"/>
        <v>104</v>
      </c>
      <c r="B116" s="545"/>
      <c r="C116" s="581" t="s">
        <v>1224</v>
      </c>
      <c r="D116" s="582">
        <v>114</v>
      </c>
      <c r="E116" s="582">
        <v>10213</v>
      </c>
      <c r="F116" s="582">
        <v>10</v>
      </c>
      <c r="G116" s="583"/>
      <c r="H116" s="554"/>
      <c r="I116" s="584" t="s">
        <v>482</v>
      </c>
      <c r="J116" s="560"/>
      <c r="K116" s="545"/>
    </row>
    <row r="117" spans="1:11" x14ac:dyDescent="0.35">
      <c r="A117" s="555">
        <f t="shared" si="8"/>
        <v>105</v>
      </c>
      <c r="B117" s="545"/>
      <c r="C117" s="581" t="s">
        <v>1225</v>
      </c>
      <c r="D117" s="582">
        <v>52522</v>
      </c>
      <c r="E117" s="582">
        <v>6157028</v>
      </c>
      <c r="F117" s="582">
        <v>6650</v>
      </c>
      <c r="G117" s="583"/>
      <c r="H117" s="554"/>
      <c r="I117" s="584" t="s">
        <v>482</v>
      </c>
      <c r="J117" s="560"/>
      <c r="K117" s="545"/>
    </row>
    <row r="118" spans="1:11" x14ac:dyDescent="0.35">
      <c r="A118" s="555">
        <f t="shared" si="8"/>
        <v>106</v>
      </c>
      <c r="B118" s="545"/>
      <c r="C118" s="581" t="s">
        <v>1226</v>
      </c>
      <c r="D118" s="582">
        <v>104438</v>
      </c>
      <c r="E118" s="582">
        <v>12400890</v>
      </c>
      <c r="F118" s="582">
        <v>11903</v>
      </c>
      <c r="G118" s="583"/>
      <c r="H118" s="554"/>
      <c r="I118" s="584" t="s">
        <v>482</v>
      </c>
      <c r="J118" s="560"/>
      <c r="K118" s="545"/>
    </row>
    <row r="119" spans="1:11" x14ac:dyDescent="0.35">
      <c r="A119" s="555">
        <f t="shared" si="8"/>
        <v>107</v>
      </c>
      <c r="B119" s="545"/>
      <c r="C119" s="581" t="s">
        <v>1227</v>
      </c>
      <c r="D119" s="582">
        <v>145806</v>
      </c>
      <c r="E119" s="582">
        <v>19154631</v>
      </c>
      <c r="F119" s="582">
        <v>17097</v>
      </c>
      <c r="G119" s="583"/>
      <c r="H119" s="554"/>
      <c r="I119" s="584" t="s">
        <v>482</v>
      </c>
      <c r="J119" s="560"/>
      <c r="K119" s="545"/>
    </row>
    <row r="120" spans="1:11" x14ac:dyDescent="0.35">
      <c r="A120" s="555">
        <f t="shared" si="8"/>
        <v>108</v>
      </c>
      <c r="B120" s="545"/>
      <c r="C120" s="581" t="s">
        <v>1228</v>
      </c>
      <c r="D120" s="582">
        <v>10</v>
      </c>
      <c r="E120" s="582">
        <v>1705</v>
      </c>
      <c r="F120" s="582">
        <v>4</v>
      </c>
      <c r="G120" s="583"/>
      <c r="H120" s="554"/>
      <c r="I120" s="584" t="s">
        <v>482</v>
      </c>
      <c r="J120" s="560"/>
      <c r="K120" s="545"/>
    </row>
    <row r="121" spans="1:11" x14ac:dyDescent="0.35">
      <c r="A121" s="555">
        <f t="shared" si="8"/>
        <v>109</v>
      </c>
      <c r="B121" s="545"/>
      <c r="C121" s="581" t="s">
        <v>1470</v>
      </c>
      <c r="D121" s="718">
        <v>11</v>
      </c>
      <c r="E121" s="582">
        <v>1714</v>
      </c>
      <c r="F121" s="718">
        <v>2</v>
      </c>
      <c r="G121" s="583"/>
      <c r="H121" s="545"/>
      <c r="I121" s="584" t="s">
        <v>482</v>
      </c>
      <c r="J121" s="560"/>
      <c r="K121" s="545"/>
    </row>
    <row r="122" spans="1:11" x14ac:dyDescent="0.35">
      <c r="A122" s="555">
        <f t="shared" si="8"/>
        <v>110</v>
      </c>
      <c r="B122" s="545"/>
      <c r="C122" s="581" t="s">
        <v>1229</v>
      </c>
      <c r="D122" s="582">
        <v>17</v>
      </c>
      <c r="E122" s="582">
        <v>1768</v>
      </c>
      <c r="F122" s="582">
        <v>5</v>
      </c>
      <c r="G122" s="583"/>
      <c r="H122" s="554"/>
      <c r="I122" s="584" t="s">
        <v>482</v>
      </c>
      <c r="J122" s="560"/>
      <c r="K122" s="545"/>
    </row>
    <row r="123" spans="1:11" x14ac:dyDescent="0.35">
      <c r="A123" s="555">
        <f t="shared" si="8"/>
        <v>111</v>
      </c>
      <c r="B123" s="545"/>
      <c r="C123" s="581" t="s">
        <v>1230</v>
      </c>
      <c r="D123" s="582">
        <v>14094</v>
      </c>
      <c r="E123" s="582">
        <v>1613776</v>
      </c>
      <c r="F123" s="582">
        <v>953</v>
      </c>
      <c r="G123" s="583"/>
      <c r="H123" s="554"/>
      <c r="I123" s="584" t="s">
        <v>482</v>
      </c>
      <c r="J123" s="560"/>
      <c r="K123" s="545"/>
    </row>
    <row r="124" spans="1:11" x14ac:dyDescent="0.35">
      <c r="A124" s="555">
        <f t="shared" si="8"/>
        <v>112</v>
      </c>
      <c r="B124" s="545"/>
      <c r="C124" s="581" t="s">
        <v>1231</v>
      </c>
      <c r="D124" s="582">
        <v>191</v>
      </c>
      <c r="E124" s="582">
        <v>16820</v>
      </c>
      <c r="F124" s="582">
        <v>18</v>
      </c>
      <c r="G124" s="583"/>
      <c r="H124" s="554"/>
      <c r="I124" s="584" t="s">
        <v>482</v>
      </c>
      <c r="J124" s="560"/>
      <c r="K124" s="545"/>
    </row>
    <row r="125" spans="1:11" x14ac:dyDescent="0.35">
      <c r="A125" s="555">
        <f t="shared" si="8"/>
        <v>113</v>
      </c>
      <c r="B125" s="545"/>
      <c r="C125" s="581" t="s">
        <v>1232</v>
      </c>
      <c r="D125" s="582">
        <v>363749</v>
      </c>
      <c r="E125" s="582">
        <v>33070631</v>
      </c>
      <c r="F125" s="582">
        <v>1618</v>
      </c>
      <c r="G125" s="583"/>
      <c r="H125" s="554"/>
      <c r="I125" s="584" t="s">
        <v>482</v>
      </c>
      <c r="J125" s="560"/>
      <c r="K125" s="545"/>
    </row>
    <row r="126" spans="1:11" x14ac:dyDescent="0.35">
      <c r="A126" s="555">
        <f t="shared" si="8"/>
        <v>114</v>
      </c>
      <c r="B126" s="545"/>
      <c r="C126" s="581" t="s">
        <v>1233</v>
      </c>
      <c r="D126" s="582">
        <v>45576</v>
      </c>
      <c r="E126" s="582">
        <v>3520776</v>
      </c>
      <c r="F126" s="582">
        <v>100</v>
      </c>
      <c r="G126" s="583"/>
      <c r="H126" s="554"/>
      <c r="I126" s="584" t="s">
        <v>482</v>
      </c>
      <c r="J126" s="560"/>
      <c r="K126" s="545"/>
    </row>
    <row r="127" spans="1:11" x14ac:dyDescent="0.35">
      <c r="A127" s="555">
        <f t="shared" si="8"/>
        <v>115</v>
      </c>
      <c r="B127" s="545"/>
      <c r="C127" s="581" t="s">
        <v>1234</v>
      </c>
      <c r="D127" s="582">
        <v>168</v>
      </c>
      <c r="E127" s="582">
        <v>9394</v>
      </c>
      <c r="F127" s="582">
        <v>1</v>
      </c>
      <c r="G127" s="583"/>
      <c r="H127" s="554"/>
      <c r="I127" s="584" t="s">
        <v>482</v>
      </c>
      <c r="J127" s="560"/>
      <c r="K127" s="545"/>
    </row>
    <row r="128" spans="1:11" x14ac:dyDescent="0.35">
      <c r="A128" s="555">
        <f t="shared" si="8"/>
        <v>116</v>
      </c>
      <c r="B128" s="545"/>
      <c r="C128" s="581" t="s">
        <v>1235</v>
      </c>
      <c r="D128" s="582">
        <v>124115</v>
      </c>
      <c r="E128" s="582">
        <v>7269847</v>
      </c>
      <c r="F128" s="582">
        <v>24</v>
      </c>
      <c r="G128" s="583"/>
      <c r="H128" s="554"/>
      <c r="I128" s="584" t="s">
        <v>482</v>
      </c>
      <c r="J128" s="560"/>
      <c r="K128" s="545"/>
    </row>
    <row r="129" spans="1:11" x14ac:dyDescent="0.35">
      <c r="A129" s="555">
        <f t="shared" si="8"/>
        <v>117</v>
      </c>
      <c r="B129" s="545"/>
      <c r="C129" s="581" t="s">
        <v>1236</v>
      </c>
      <c r="D129" s="582">
        <v>23146</v>
      </c>
      <c r="E129" s="582">
        <v>1114821</v>
      </c>
      <c r="F129" s="582">
        <v>19</v>
      </c>
      <c r="G129" s="583"/>
      <c r="H129" s="554"/>
      <c r="I129" s="584" t="s">
        <v>482</v>
      </c>
      <c r="J129" s="560"/>
      <c r="K129" s="545"/>
    </row>
    <row r="130" spans="1:11" x14ac:dyDescent="0.35">
      <c r="A130" s="555">
        <f t="shared" si="8"/>
        <v>118</v>
      </c>
      <c r="B130" s="545"/>
      <c r="C130" s="581" t="s">
        <v>1519</v>
      </c>
      <c r="D130" s="582">
        <v>92128</v>
      </c>
      <c r="E130" s="582">
        <v>3610112</v>
      </c>
      <c r="F130" s="582">
        <v>17</v>
      </c>
      <c r="G130" s="583"/>
      <c r="H130" s="554"/>
      <c r="I130" s="584" t="s">
        <v>482</v>
      </c>
      <c r="J130" s="560"/>
      <c r="K130" s="545"/>
    </row>
    <row r="131" spans="1:11" x14ac:dyDescent="0.35">
      <c r="A131" s="555">
        <f t="shared" si="8"/>
        <v>119</v>
      </c>
      <c r="B131" s="545"/>
      <c r="C131" s="581" t="s">
        <v>1237</v>
      </c>
      <c r="D131" s="582">
        <v>4770</v>
      </c>
      <c r="E131" s="582">
        <v>1851290</v>
      </c>
      <c r="F131" s="582">
        <v>4809</v>
      </c>
      <c r="G131" s="583"/>
      <c r="H131" s="554"/>
      <c r="I131" s="584" t="s">
        <v>482</v>
      </c>
      <c r="J131" s="560"/>
      <c r="K131" s="545"/>
    </row>
    <row r="132" spans="1:11" x14ac:dyDescent="0.35">
      <c r="A132" s="555">
        <f t="shared" si="8"/>
        <v>120</v>
      </c>
      <c r="B132" s="545"/>
      <c r="C132" s="581" t="s">
        <v>1238</v>
      </c>
      <c r="D132" s="586">
        <v>1338</v>
      </c>
      <c r="E132" s="586">
        <v>122974</v>
      </c>
      <c r="F132" s="586">
        <v>39</v>
      </c>
      <c r="G132" s="583"/>
      <c r="H132" s="554"/>
      <c r="I132" s="584" t="s">
        <v>482</v>
      </c>
      <c r="J132" s="560"/>
      <c r="K132" s="545"/>
    </row>
    <row r="133" spans="1:11" x14ac:dyDescent="0.35">
      <c r="A133" s="555">
        <f t="shared" si="8"/>
        <v>121</v>
      </c>
      <c r="B133" s="545"/>
      <c r="C133" s="587" t="s">
        <v>1239</v>
      </c>
      <c r="D133" s="588">
        <f>SUM(D113:D132)</f>
        <v>1487374</v>
      </c>
      <c r="E133" s="588">
        <f t="shared" ref="E133:F133" si="9">SUM(E113:E132)</f>
        <v>156912573</v>
      </c>
      <c r="F133" s="588">
        <f t="shared" si="9"/>
        <v>133186</v>
      </c>
      <c r="G133" s="585"/>
      <c r="H133" s="554"/>
      <c r="I133" s="584"/>
      <c r="J133" s="560"/>
      <c r="K133" s="545"/>
    </row>
    <row r="134" spans="1:11" x14ac:dyDescent="0.35">
      <c r="A134" s="555">
        <f t="shared" si="8"/>
        <v>122</v>
      </c>
      <c r="B134" s="545"/>
      <c r="C134" s="581"/>
      <c r="D134" s="589"/>
      <c r="E134" s="590"/>
      <c r="F134" s="589"/>
      <c r="G134" s="585"/>
      <c r="H134" s="554"/>
      <c r="I134" s="584"/>
      <c r="J134" s="560"/>
      <c r="K134" s="545"/>
    </row>
    <row r="135" spans="1:11" x14ac:dyDescent="0.35">
      <c r="A135" s="555">
        <f t="shared" si="8"/>
        <v>123</v>
      </c>
      <c r="B135" s="545"/>
      <c r="C135" s="581" t="s">
        <v>1240</v>
      </c>
      <c r="D135" s="582">
        <v>137012</v>
      </c>
      <c r="E135" s="582">
        <v>14734094</v>
      </c>
      <c r="F135" s="582">
        <v>22291</v>
      </c>
      <c r="G135" s="583"/>
      <c r="H135" s="554"/>
      <c r="I135" s="584" t="s">
        <v>1241</v>
      </c>
      <c r="J135" s="560"/>
      <c r="K135" s="545"/>
    </row>
    <row r="136" spans="1:11" x14ac:dyDescent="0.35">
      <c r="A136" s="555">
        <f t="shared" si="8"/>
        <v>124</v>
      </c>
      <c r="B136" s="545"/>
      <c r="C136" s="581" t="s">
        <v>1440</v>
      </c>
      <c r="D136" s="582">
        <v>20052</v>
      </c>
      <c r="E136" s="582">
        <v>1880823</v>
      </c>
      <c r="F136" s="582">
        <v>2309</v>
      </c>
      <c r="G136" s="583"/>
      <c r="H136" s="554"/>
      <c r="I136" s="584" t="s">
        <v>1241</v>
      </c>
      <c r="J136" s="560"/>
      <c r="K136" s="545"/>
    </row>
    <row r="137" spans="1:11" x14ac:dyDescent="0.35">
      <c r="A137" s="555">
        <f t="shared" si="8"/>
        <v>125</v>
      </c>
      <c r="B137" s="545"/>
      <c r="C137" s="581" t="s">
        <v>1441</v>
      </c>
      <c r="D137" s="582">
        <v>41157</v>
      </c>
      <c r="E137" s="582">
        <v>3896106</v>
      </c>
      <c r="F137" s="582">
        <v>4332</v>
      </c>
      <c r="G137" s="583"/>
      <c r="H137" s="554"/>
      <c r="I137" s="584" t="s">
        <v>1241</v>
      </c>
      <c r="J137" s="560"/>
      <c r="K137" s="545"/>
    </row>
    <row r="138" spans="1:11" x14ac:dyDescent="0.35">
      <c r="A138" s="555">
        <f t="shared" si="8"/>
        <v>126</v>
      </c>
      <c r="B138" s="545"/>
      <c r="C138" s="581" t="s">
        <v>1242</v>
      </c>
      <c r="D138" s="582">
        <v>85040</v>
      </c>
      <c r="E138" s="582">
        <v>10055251</v>
      </c>
      <c r="F138" s="582">
        <v>7222</v>
      </c>
      <c r="G138" s="583"/>
      <c r="H138" s="554"/>
      <c r="I138" s="584" t="s">
        <v>1241</v>
      </c>
      <c r="J138" s="560"/>
      <c r="K138" s="545"/>
    </row>
    <row r="139" spans="1:11" x14ac:dyDescent="0.35">
      <c r="A139" s="555">
        <f t="shared" si="8"/>
        <v>127</v>
      </c>
      <c r="B139" s="545"/>
      <c r="C139" s="581" t="s">
        <v>1471</v>
      </c>
      <c r="D139" s="582">
        <v>174</v>
      </c>
      <c r="E139" s="582">
        <v>20346</v>
      </c>
      <c r="F139" s="582">
        <v>10</v>
      </c>
      <c r="G139" s="583"/>
      <c r="H139" s="554"/>
      <c r="I139" s="584" t="s">
        <v>1241</v>
      </c>
      <c r="J139" s="560"/>
      <c r="K139" s="545"/>
    </row>
    <row r="140" spans="1:11" x14ac:dyDescent="0.35">
      <c r="A140" s="555">
        <f t="shared" si="8"/>
        <v>128</v>
      </c>
      <c r="B140" s="545"/>
      <c r="C140" s="581" t="s">
        <v>1472</v>
      </c>
      <c r="D140" s="582">
        <v>0</v>
      </c>
      <c r="E140" s="582">
        <v>0</v>
      </c>
      <c r="F140" s="582">
        <v>0</v>
      </c>
      <c r="G140" s="583"/>
      <c r="H140" s="554"/>
      <c r="I140" s="584" t="s">
        <v>1241</v>
      </c>
      <c r="J140" s="560"/>
      <c r="K140" s="545"/>
    </row>
    <row r="141" spans="1:11" x14ac:dyDescent="0.35">
      <c r="A141" s="555">
        <f t="shared" si="8"/>
        <v>129</v>
      </c>
      <c r="B141" s="545"/>
      <c r="C141" s="581" t="s">
        <v>1243</v>
      </c>
      <c r="D141" s="582">
        <v>0</v>
      </c>
      <c r="E141" s="582">
        <v>0</v>
      </c>
      <c r="F141" s="582">
        <v>0</v>
      </c>
      <c r="G141" s="583"/>
      <c r="H141" s="554"/>
      <c r="I141" s="584" t="s">
        <v>1241</v>
      </c>
      <c r="J141" s="560"/>
      <c r="K141" s="545"/>
    </row>
    <row r="142" spans="1:11" x14ac:dyDescent="0.35">
      <c r="A142" s="555">
        <f t="shared" si="8"/>
        <v>130</v>
      </c>
      <c r="B142" s="545"/>
      <c r="C142" s="581" t="s">
        <v>1244</v>
      </c>
      <c r="D142" s="582">
        <v>1909</v>
      </c>
      <c r="E142" s="582">
        <v>150583</v>
      </c>
      <c r="F142" s="582">
        <v>20</v>
      </c>
      <c r="G142" s="583"/>
      <c r="H142" s="554"/>
      <c r="I142" s="584" t="s">
        <v>1241</v>
      </c>
      <c r="J142" s="560"/>
      <c r="K142" s="545"/>
    </row>
    <row r="143" spans="1:11" x14ac:dyDescent="0.35">
      <c r="A143" s="555">
        <f t="shared" si="8"/>
        <v>131</v>
      </c>
      <c r="B143" s="545"/>
      <c r="C143" s="581" t="s">
        <v>1245</v>
      </c>
      <c r="D143" s="582">
        <v>2964</v>
      </c>
      <c r="E143" s="582">
        <v>298829</v>
      </c>
      <c r="F143" s="582">
        <v>29</v>
      </c>
      <c r="G143" s="583"/>
      <c r="H143" s="554"/>
      <c r="I143" s="584" t="s">
        <v>1241</v>
      </c>
      <c r="J143" s="560"/>
      <c r="K143" s="545"/>
    </row>
    <row r="144" spans="1:11" x14ac:dyDescent="0.35">
      <c r="A144" s="555">
        <f t="shared" si="8"/>
        <v>132</v>
      </c>
      <c r="B144" s="545"/>
      <c r="C144" s="581" t="s">
        <v>1246</v>
      </c>
      <c r="D144" s="582">
        <v>4</v>
      </c>
      <c r="E144" s="582">
        <v>812</v>
      </c>
      <c r="F144" s="582">
        <v>2</v>
      </c>
      <c r="G144" s="583"/>
      <c r="H144" s="554"/>
      <c r="I144" s="584" t="s">
        <v>1241</v>
      </c>
      <c r="J144" s="560"/>
      <c r="K144" s="545"/>
    </row>
    <row r="145" spans="1:11" x14ac:dyDescent="0.35">
      <c r="A145" s="555">
        <f t="shared" si="8"/>
        <v>133</v>
      </c>
      <c r="B145" s="545"/>
      <c r="C145" s="581" t="s">
        <v>1247</v>
      </c>
      <c r="D145" s="582">
        <v>63651</v>
      </c>
      <c r="E145" s="582">
        <v>3874408</v>
      </c>
      <c r="F145" s="582">
        <v>191</v>
      </c>
      <c r="G145" s="583"/>
      <c r="H145" s="554"/>
      <c r="I145" s="584" t="s">
        <v>1241</v>
      </c>
      <c r="J145" s="560"/>
      <c r="K145" s="545"/>
    </row>
    <row r="146" spans="1:11" x14ac:dyDescent="0.35">
      <c r="A146" s="555">
        <f t="shared" si="8"/>
        <v>134</v>
      </c>
      <c r="B146" s="545"/>
      <c r="C146" s="581" t="s">
        <v>1248</v>
      </c>
      <c r="D146" s="582">
        <v>11751</v>
      </c>
      <c r="E146" s="582">
        <v>590158</v>
      </c>
      <c r="F146" s="582">
        <v>13</v>
      </c>
      <c r="G146" s="583"/>
      <c r="H146" s="554"/>
      <c r="I146" s="584" t="s">
        <v>1241</v>
      </c>
      <c r="J146" s="560"/>
      <c r="K146" s="545"/>
    </row>
    <row r="147" spans="1:11" x14ac:dyDescent="0.35">
      <c r="A147" s="555">
        <f t="shared" si="8"/>
        <v>135</v>
      </c>
      <c r="B147" s="545"/>
      <c r="C147" s="581" t="s">
        <v>1249</v>
      </c>
      <c r="D147" s="582">
        <v>786</v>
      </c>
      <c r="E147" s="582">
        <v>31768</v>
      </c>
      <c r="F147" s="582">
        <v>1</v>
      </c>
      <c r="G147" s="583"/>
      <c r="H147" s="554"/>
      <c r="I147" s="584" t="s">
        <v>1241</v>
      </c>
      <c r="J147" s="560"/>
      <c r="K147" s="545"/>
    </row>
    <row r="148" spans="1:11" x14ac:dyDescent="0.35">
      <c r="A148" s="555">
        <f t="shared" si="8"/>
        <v>136</v>
      </c>
      <c r="B148" s="545"/>
      <c r="C148" s="581" t="s">
        <v>1250</v>
      </c>
      <c r="D148" s="582">
        <v>237</v>
      </c>
      <c r="E148" s="582">
        <v>22695</v>
      </c>
      <c r="F148" s="582">
        <v>2</v>
      </c>
      <c r="G148" s="583"/>
      <c r="H148" s="554"/>
      <c r="I148" s="584" t="s">
        <v>1241</v>
      </c>
      <c r="J148" s="560"/>
      <c r="K148" s="545"/>
    </row>
    <row r="149" spans="1:11" x14ac:dyDescent="0.35">
      <c r="A149" s="555">
        <f t="shared" si="8"/>
        <v>137</v>
      </c>
      <c r="B149" s="545"/>
      <c r="C149" s="581" t="s">
        <v>1251</v>
      </c>
      <c r="D149" s="582">
        <v>19028</v>
      </c>
      <c r="E149" s="582">
        <v>1068777</v>
      </c>
      <c r="F149" s="582">
        <v>5</v>
      </c>
      <c r="G149" s="583"/>
      <c r="H149" s="554"/>
      <c r="I149" s="584" t="s">
        <v>1241</v>
      </c>
      <c r="J149" s="560"/>
      <c r="K149" s="545"/>
    </row>
    <row r="150" spans="1:11" x14ac:dyDescent="0.35">
      <c r="A150" s="555">
        <f t="shared" si="8"/>
        <v>138</v>
      </c>
      <c r="B150" s="545"/>
      <c r="C150" s="581" t="s">
        <v>1252</v>
      </c>
      <c r="D150" s="582">
        <v>8426</v>
      </c>
      <c r="E150" s="582">
        <v>539458</v>
      </c>
      <c r="F150" s="582">
        <v>3</v>
      </c>
      <c r="G150" s="583"/>
      <c r="H150" s="554"/>
      <c r="I150" s="584" t="s">
        <v>1241</v>
      </c>
      <c r="J150" s="560"/>
      <c r="K150" s="545"/>
    </row>
    <row r="151" spans="1:11" x14ac:dyDescent="0.35">
      <c r="A151" s="555">
        <f t="shared" si="8"/>
        <v>139</v>
      </c>
      <c r="B151" s="545"/>
      <c r="C151" s="581" t="s">
        <v>1253</v>
      </c>
      <c r="D151" s="582">
        <v>65580</v>
      </c>
      <c r="E151" s="582">
        <v>2479243</v>
      </c>
      <c r="F151" s="582">
        <v>3</v>
      </c>
      <c r="G151" s="583"/>
      <c r="H151" s="554"/>
      <c r="I151" s="584" t="s">
        <v>1241</v>
      </c>
      <c r="J151" s="560"/>
      <c r="K151" s="545"/>
    </row>
    <row r="152" spans="1:11" x14ac:dyDescent="0.35">
      <c r="A152" s="555">
        <f t="shared" si="8"/>
        <v>140</v>
      </c>
      <c r="B152" s="545"/>
      <c r="C152" s="581" t="s">
        <v>1254</v>
      </c>
      <c r="D152" s="582">
        <v>16226</v>
      </c>
      <c r="E152" s="582">
        <v>378593</v>
      </c>
      <c r="F152" s="582">
        <v>1</v>
      </c>
      <c r="G152" s="583"/>
      <c r="H152" s="554"/>
      <c r="I152" s="584" t="s">
        <v>1241</v>
      </c>
      <c r="J152" s="560"/>
      <c r="K152" s="545"/>
    </row>
    <row r="153" spans="1:11" x14ac:dyDescent="0.35">
      <c r="A153" s="555">
        <f t="shared" si="8"/>
        <v>141</v>
      </c>
      <c r="B153" s="545"/>
      <c r="C153" s="581" t="s">
        <v>1255</v>
      </c>
      <c r="D153" s="582">
        <v>31968</v>
      </c>
      <c r="E153" s="582">
        <v>735410</v>
      </c>
      <c r="F153" s="582">
        <v>1</v>
      </c>
      <c r="G153" s="583"/>
      <c r="H153" s="554"/>
      <c r="I153" s="584" t="s">
        <v>1241</v>
      </c>
      <c r="J153" s="560"/>
      <c r="K153" s="545"/>
    </row>
    <row r="154" spans="1:11" x14ac:dyDescent="0.35">
      <c r="A154" s="555">
        <f t="shared" si="8"/>
        <v>142</v>
      </c>
      <c r="B154" s="545"/>
      <c r="C154" s="581" t="s">
        <v>1256</v>
      </c>
      <c r="D154" s="582">
        <v>13762</v>
      </c>
      <c r="E154" s="582">
        <v>1417165</v>
      </c>
      <c r="F154" s="582">
        <v>4</v>
      </c>
      <c r="G154" s="583"/>
      <c r="H154" s="554"/>
      <c r="I154" s="584" t="s">
        <v>1241</v>
      </c>
      <c r="J154" s="560"/>
      <c r="K154" s="545"/>
    </row>
    <row r="155" spans="1:11" x14ac:dyDescent="0.35">
      <c r="A155" s="555">
        <f t="shared" si="8"/>
        <v>143</v>
      </c>
      <c r="B155" s="545"/>
      <c r="C155" s="581" t="s">
        <v>1257</v>
      </c>
      <c r="D155" s="582">
        <v>710</v>
      </c>
      <c r="E155" s="582">
        <v>363338</v>
      </c>
      <c r="F155" s="582">
        <v>39</v>
      </c>
      <c r="G155" s="583"/>
      <c r="H155" s="554"/>
      <c r="I155" s="584" t="s">
        <v>1241</v>
      </c>
      <c r="J155" s="560"/>
      <c r="K155" s="545"/>
    </row>
    <row r="156" spans="1:11" x14ac:dyDescent="0.35">
      <c r="A156" s="555">
        <f t="shared" si="8"/>
        <v>144</v>
      </c>
      <c r="B156" s="545"/>
      <c r="C156" s="581" t="s">
        <v>1258</v>
      </c>
      <c r="D156" s="582">
        <v>312</v>
      </c>
      <c r="E156" s="582">
        <v>22569</v>
      </c>
      <c r="F156" s="582">
        <v>1</v>
      </c>
      <c r="G156" s="583"/>
      <c r="H156" s="554"/>
      <c r="I156" s="584" t="s">
        <v>1241</v>
      </c>
      <c r="J156" s="560"/>
      <c r="K156" s="545"/>
    </row>
    <row r="157" spans="1:11" x14ac:dyDescent="0.35">
      <c r="A157" s="555">
        <f t="shared" si="8"/>
        <v>145</v>
      </c>
      <c r="B157" s="545"/>
      <c r="C157" s="581" t="s">
        <v>1259</v>
      </c>
      <c r="D157" s="586">
        <v>1250</v>
      </c>
      <c r="E157" s="586">
        <v>327708</v>
      </c>
      <c r="F157" s="586">
        <v>863</v>
      </c>
      <c r="G157" s="583"/>
      <c r="H157" s="554"/>
      <c r="I157" s="584" t="s">
        <v>1241</v>
      </c>
      <c r="J157" s="560"/>
      <c r="K157" s="545"/>
    </row>
    <row r="158" spans="1:11" x14ac:dyDescent="0.35">
      <c r="A158" s="555">
        <f t="shared" si="8"/>
        <v>146</v>
      </c>
      <c r="B158" s="545"/>
      <c r="C158" s="587" t="s">
        <v>1260</v>
      </c>
      <c r="D158" s="588">
        <f>SUM(D135:D157)</f>
        <v>521999</v>
      </c>
      <c r="E158" s="591">
        <f>SUM(E135:E157)</f>
        <v>42888134</v>
      </c>
      <c r="F158" s="588">
        <f>SUM(F135:F157)</f>
        <v>37342</v>
      </c>
      <c r="G158" s="583"/>
      <c r="H158" s="554"/>
      <c r="I158" s="592"/>
      <c r="J158" s="560"/>
      <c r="K158" s="545"/>
    </row>
    <row r="159" spans="1:11" x14ac:dyDescent="0.35">
      <c r="A159" s="555">
        <f t="shared" si="8"/>
        <v>147</v>
      </c>
      <c r="B159" s="545"/>
      <c r="C159" s="581"/>
      <c r="D159" s="589"/>
      <c r="E159" s="590"/>
      <c r="F159" s="589"/>
      <c r="G159" s="583"/>
      <c r="H159" s="554"/>
      <c r="I159" s="592"/>
      <c r="J159" s="560"/>
      <c r="K159" s="545"/>
    </row>
    <row r="160" spans="1:11" x14ac:dyDescent="0.35">
      <c r="A160" s="555">
        <f t="shared" si="8"/>
        <v>148</v>
      </c>
      <c r="B160" s="545"/>
      <c r="C160" s="581"/>
      <c r="D160" s="589"/>
      <c r="E160" s="590"/>
      <c r="F160" s="589"/>
      <c r="G160" s="583"/>
      <c r="H160" s="554"/>
      <c r="I160" s="592"/>
      <c r="J160" s="545"/>
      <c r="K160" s="545"/>
    </row>
    <row r="161" spans="1:11" x14ac:dyDescent="0.35">
      <c r="A161" s="555">
        <f t="shared" si="8"/>
        <v>149</v>
      </c>
      <c r="B161" s="545"/>
      <c r="C161" s="581"/>
      <c r="D161" s="589"/>
      <c r="E161" s="590"/>
      <c r="F161" s="589"/>
      <c r="G161" s="583"/>
      <c r="H161" s="554"/>
      <c r="I161" s="592"/>
      <c r="J161" s="545"/>
      <c r="K161" s="545"/>
    </row>
    <row r="162" spans="1:11" x14ac:dyDescent="0.35">
      <c r="A162" s="555">
        <f t="shared" si="8"/>
        <v>150</v>
      </c>
      <c r="B162" s="545"/>
      <c r="C162" s="581"/>
      <c r="D162" s="589"/>
      <c r="E162" s="590"/>
      <c r="F162" s="589"/>
      <c r="G162" s="583"/>
      <c r="H162" s="554"/>
      <c r="I162" s="592"/>
      <c r="J162" s="545"/>
      <c r="K162" s="545"/>
    </row>
    <row r="163" spans="1:11" x14ac:dyDescent="0.35">
      <c r="A163" s="555">
        <f t="shared" si="8"/>
        <v>151</v>
      </c>
      <c r="B163" s="545"/>
      <c r="C163" s="581"/>
      <c r="D163" s="589"/>
      <c r="E163" s="590"/>
      <c r="F163" s="589"/>
      <c r="G163" s="583"/>
      <c r="H163" s="554"/>
      <c r="I163" s="592"/>
      <c r="J163" s="545"/>
      <c r="K163" s="545"/>
    </row>
    <row r="164" spans="1:11" x14ac:dyDescent="0.35">
      <c r="A164" s="555">
        <f t="shared" si="8"/>
        <v>152</v>
      </c>
      <c r="B164" s="545"/>
      <c r="C164" s="581"/>
      <c r="D164" s="589"/>
      <c r="E164" s="590"/>
      <c r="F164" s="589"/>
      <c r="G164" s="583"/>
      <c r="H164" s="554"/>
      <c r="I164" s="592"/>
      <c r="J164" s="545"/>
      <c r="K164" s="545"/>
    </row>
    <row r="165" spans="1:11" x14ac:dyDescent="0.35">
      <c r="A165" s="555">
        <f t="shared" si="8"/>
        <v>153</v>
      </c>
      <c r="B165" s="545"/>
      <c r="C165" s="581"/>
      <c r="D165" s="589"/>
      <c r="E165" s="590"/>
      <c r="F165" s="589"/>
      <c r="G165" s="583"/>
      <c r="H165" s="554"/>
      <c r="I165" s="592"/>
      <c r="J165" s="545"/>
      <c r="K165" s="545"/>
    </row>
    <row r="166" spans="1:11" x14ac:dyDescent="0.35">
      <c r="A166" s="555">
        <f t="shared" si="8"/>
        <v>154</v>
      </c>
      <c r="B166" s="545"/>
      <c r="C166" s="581"/>
      <c r="D166" s="589"/>
      <c r="E166" s="590"/>
      <c r="F166" s="589"/>
      <c r="G166" s="583"/>
      <c r="H166" s="554"/>
      <c r="I166" s="592"/>
      <c r="J166" s="545"/>
      <c r="K166" s="545"/>
    </row>
    <row r="167" spans="1:11" x14ac:dyDescent="0.35">
      <c r="A167" s="555">
        <f t="shared" si="8"/>
        <v>155</v>
      </c>
      <c r="B167" s="545"/>
      <c r="C167" s="581"/>
      <c r="D167" s="589"/>
      <c r="E167" s="590"/>
      <c r="F167" s="589"/>
      <c r="G167" s="583"/>
      <c r="H167" s="554"/>
      <c r="I167" s="592"/>
      <c r="J167" s="545"/>
      <c r="K167" s="545"/>
    </row>
    <row r="168" spans="1:11" x14ac:dyDescent="0.35">
      <c r="A168" s="555">
        <f t="shared" si="8"/>
        <v>156</v>
      </c>
      <c r="B168" s="545"/>
      <c r="C168" s="581"/>
      <c r="D168" s="589"/>
      <c r="E168" s="590"/>
      <c r="F168" s="589"/>
      <c r="G168" s="583"/>
      <c r="H168" s="554"/>
      <c r="I168" s="592"/>
      <c r="J168" s="545"/>
      <c r="K168" s="545"/>
    </row>
    <row r="169" spans="1:11" x14ac:dyDescent="0.35">
      <c r="A169" s="555">
        <f t="shared" si="8"/>
        <v>157</v>
      </c>
      <c r="B169" s="545"/>
      <c r="C169" s="581"/>
      <c r="D169" s="589"/>
      <c r="E169" s="590"/>
      <c r="F169" s="589"/>
      <c r="G169" s="583"/>
      <c r="H169" s="554"/>
      <c r="I169" s="592"/>
      <c r="J169" s="545"/>
      <c r="K169" s="545"/>
    </row>
    <row r="170" spans="1:11" x14ac:dyDescent="0.35">
      <c r="A170" s="555">
        <f t="shared" si="8"/>
        <v>158</v>
      </c>
      <c r="B170" s="545"/>
      <c r="C170" s="581"/>
      <c r="D170" s="589"/>
      <c r="E170" s="590"/>
      <c r="F170" s="589"/>
      <c r="G170" s="583"/>
      <c r="H170" s="554"/>
      <c r="I170" s="592"/>
      <c r="J170" s="545"/>
      <c r="K170" s="545"/>
    </row>
    <row r="171" spans="1:11" x14ac:dyDescent="0.35">
      <c r="A171" s="555">
        <f t="shared" ref="A171:A193" si="10">A170+1</f>
        <v>159</v>
      </c>
      <c r="B171" s="545"/>
      <c r="C171" s="581"/>
      <c r="D171" s="589"/>
      <c r="E171" s="590"/>
      <c r="F171" s="589"/>
      <c r="G171" s="583"/>
      <c r="H171" s="554"/>
      <c r="I171" s="592"/>
      <c r="J171" s="545"/>
      <c r="K171" s="545"/>
    </row>
    <row r="172" spans="1:11" x14ac:dyDescent="0.35">
      <c r="A172" s="555">
        <f t="shared" si="10"/>
        <v>160</v>
      </c>
      <c r="B172" s="545"/>
      <c r="C172" s="581"/>
      <c r="D172" s="589"/>
      <c r="E172" s="590"/>
      <c r="F172" s="589"/>
      <c r="G172" s="583"/>
      <c r="H172" s="554"/>
      <c r="I172" s="592"/>
      <c r="J172" s="545"/>
      <c r="K172" s="545"/>
    </row>
    <row r="173" spans="1:11" x14ac:dyDescent="0.35">
      <c r="A173" s="555">
        <f t="shared" si="10"/>
        <v>161</v>
      </c>
      <c r="B173" s="545"/>
      <c r="C173" s="581"/>
      <c r="D173" s="589"/>
      <c r="E173" s="590"/>
      <c r="F173" s="589"/>
      <c r="G173" s="583"/>
      <c r="H173" s="554"/>
      <c r="I173" s="592"/>
      <c r="J173" s="545"/>
      <c r="K173" s="545"/>
    </row>
    <row r="174" spans="1:11" x14ac:dyDescent="0.35">
      <c r="A174" s="555">
        <f t="shared" si="10"/>
        <v>162</v>
      </c>
      <c r="B174" s="545"/>
      <c r="C174" s="581"/>
      <c r="D174" s="589"/>
      <c r="E174" s="590"/>
      <c r="F174" s="589"/>
      <c r="G174" s="583"/>
      <c r="H174" s="554"/>
      <c r="I174" s="592"/>
      <c r="J174" s="545"/>
      <c r="K174" s="545"/>
    </row>
    <row r="175" spans="1:11" x14ac:dyDescent="0.35">
      <c r="A175" s="555">
        <f t="shared" si="10"/>
        <v>163</v>
      </c>
      <c r="B175" s="545"/>
      <c r="C175" s="581"/>
      <c r="D175" s="589"/>
      <c r="E175" s="590"/>
      <c r="F175" s="589"/>
      <c r="G175" s="583"/>
      <c r="H175" s="554"/>
      <c r="I175" s="592"/>
      <c r="J175" s="545"/>
      <c r="K175" s="545"/>
    </row>
    <row r="176" spans="1:11" x14ac:dyDescent="0.35">
      <c r="A176" s="555">
        <f t="shared" si="10"/>
        <v>164</v>
      </c>
      <c r="B176" s="545"/>
      <c r="C176" s="581"/>
      <c r="D176" s="589"/>
      <c r="E176" s="590"/>
      <c r="F176" s="589"/>
      <c r="G176" s="583"/>
      <c r="H176" s="554"/>
      <c r="I176" s="592"/>
      <c r="J176" s="545"/>
      <c r="K176" s="545"/>
    </row>
    <row r="177" spans="1:11" x14ac:dyDescent="0.35">
      <c r="A177" s="555">
        <f t="shared" si="10"/>
        <v>165</v>
      </c>
      <c r="B177" s="545"/>
      <c r="C177" s="581"/>
      <c r="D177" s="589"/>
      <c r="E177" s="590"/>
      <c r="F177" s="589"/>
      <c r="G177" s="583"/>
      <c r="H177" s="554"/>
      <c r="I177" s="592"/>
      <c r="J177" s="545"/>
      <c r="K177" s="545"/>
    </row>
    <row r="178" spans="1:11" x14ac:dyDescent="0.35">
      <c r="A178" s="555">
        <f t="shared" si="10"/>
        <v>166</v>
      </c>
      <c r="B178" s="545"/>
      <c r="C178" s="581"/>
      <c r="D178" s="589"/>
      <c r="E178" s="590"/>
      <c r="F178" s="589"/>
      <c r="G178" s="583"/>
      <c r="H178" s="554"/>
      <c r="I178" s="592"/>
      <c r="J178" s="545"/>
      <c r="K178" s="545"/>
    </row>
    <row r="179" spans="1:11" x14ac:dyDescent="0.35">
      <c r="A179" s="555">
        <f t="shared" si="10"/>
        <v>167</v>
      </c>
      <c r="B179" s="545"/>
      <c r="C179" s="545"/>
      <c r="D179" s="593"/>
      <c r="E179" s="573"/>
      <c r="F179" s="593"/>
      <c r="G179" s="583"/>
      <c r="H179" s="554"/>
      <c r="I179" s="574"/>
      <c r="J179" s="545"/>
      <c r="K179" s="545"/>
    </row>
    <row r="180" spans="1:11" x14ac:dyDescent="0.35">
      <c r="A180" s="555">
        <f t="shared" si="10"/>
        <v>168</v>
      </c>
      <c r="B180" s="556" t="s">
        <v>1261</v>
      </c>
      <c r="C180" s="545"/>
      <c r="D180" s="594" t="s">
        <v>1262</v>
      </c>
      <c r="E180" s="594" t="s">
        <v>1263</v>
      </c>
      <c r="F180" s="594" t="s">
        <v>1264</v>
      </c>
      <c r="G180" s="576"/>
      <c r="H180" s="554"/>
      <c r="I180" s="594" t="s">
        <v>1087</v>
      </c>
      <c r="J180" s="545"/>
      <c r="K180" s="594" t="s">
        <v>1088</v>
      </c>
    </row>
    <row r="181" spans="1:11" x14ac:dyDescent="0.35">
      <c r="A181" s="555">
        <f t="shared" si="10"/>
        <v>169</v>
      </c>
      <c r="B181" s="545"/>
      <c r="C181" s="545" t="s">
        <v>1265</v>
      </c>
      <c r="D181" s="595">
        <v>4366.8200400000005</v>
      </c>
      <c r="E181" s="595">
        <v>7108.2179999999998</v>
      </c>
      <c r="F181" s="595">
        <f t="shared" ref="F181" si="11">D181+E181</f>
        <v>11475.038039999999</v>
      </c>
      <c r="G181" s="596"/>
      <c r="H181" s="554"/>
      <c r="I181" s="597">
        <v>11475</v>
      </c>
      <c r="J181" s="545"/>
      <c r="K181" s="545" t="s">
        <v>1266</v>
      </c>
    </row>
    <row r="182" spans="1:11" x14ac:dyDescent="0.35">
      <c r="A182" s="555">
        <f t="shared" si="10"/>
        <v>170</v>
      </c>
      <c r="B182" s="545"/>
      <c r="C182" s="545" t="s">
        <v>1267</v>
      </c>
      <c r="D182" s="564">
        <v>2767384.6030293135</v>
      </c>
      <c r="E182" s="564">
        <v>1672474.1826836739</v>
      </c>
      <c r="F182" s="564">
        <f>D182+E182</f>
        <v>4439858.7857129872</v>
      </c>
      <c r="G182" s="740"/>
      <c r="H182" s="554"/>
      <c r="I182" s="564">
        <v>4439859</v>
      </c>
      <c r="J182" s="545"/>
      <c r="K182" s="545" t="s">
        <v>1268</v>
      </c>
    </row>
    <row r="183" spans="1:11" x14ac:dyDescent="0.35">
      <c r="A183" s="555">
        <f t="shared" si="10"/>
        <v>171</v>
      </c>
      <c r="B183" s="545"/>
      <c r="C183" s="545"/>
      <c r="D183" s="570"/>
      <c r="E183" s="570"/>
      <c r="F183" s="570"/>
      <c r="G183" s="576"/>
      <c r="H183" s="554"/>
      <c r="I183" s="570"/>
      <c r="J183" s="545"/>
      <c r="K183" s="545"/>
    </row>
    <row r="184" spans="1:11" x14ac:dyDescent="0.35">
      <c r="A184" s="555">
        <f t="shared" si="10"/>
        <v>172</v>
      </c>
      <c r="B184" s="545"/>
      <c r="C184" s="545"/>
      <c r="D184" s="549" t="s">
        <v>1214</v>
      </c>
      <c r="E184" s="549" t="s">
        <v>1215</v>
      </c>
      <c r="F184" s="549" t="s">
        <v>1216</v>
      </c>
      <c r="G184" s="574"/>
      <c r="H184" s="554"/>
      <c r="I184" s="554"/>
      <c r="J184" s="545"/>
      <c r="K184" s="545"/>
    </row>
    <row r="185" spans="1:11" x14ac:dyDescent="0.35">
      <c r="A185" s="555">
        <f t="shared" si="10"/>
        <v>173</v>
      </c>
      <c r="B185" s="545"/>
      <c r="C185" s="598" t="s">
        <v>1269</v>
      </c>
      <c r="D185" s="595">
        <f>SUMIF($I$113:$I$177,"BHD",D$113:D$177)</f>
        <v>1487374</v>
      </c>
      <c r="E185" s="564">
        <f>SUMIF($I$113:$I$177,"BHD",E$113:E$177)</f>
        <v>156912573</v>
      </c>
      <c r="F185" s="595">
        <f>SUMIF($I$113:$I$165,"BHD",F$113:F$165)</f>
        <v>133186</v>
      </c>
      <c r="G185" s="565" t="s">
        <v>1091</v>
      </c>
      <c r="H185" s="554"/>
      <c r="I185" s="554"/>
      <c r="J185" s="545"/>
      <c r="K185" s="545" t="s">
        <v>1270</v>
      </c>
    </row>
    <row r="186" spans="1:11" x14ac:dyDescent="0.35">
      <c r="A186" s="555">
        <f t="shared" si="10"/>
        <v>174</v>
      </c>
      <c r="B186" s="545"/>
      <c r="C186" s="598" t="s">
        <v>1271</v>
      </c>
      <c r="D186" s="595">
        <f>SUMIF($I$113:$I$177,"MPD",D$113:D$177)</f>
        <v>521999</v>
      </c>
      <c r="E186" s="564">
        <f>SUMIF($I$113:$I$177,"MPD",E$113:E$177)</f>
        <v>42888134</v>
      </c>
      <c r="F186" s="595">
        <f>SUMIF($I$113:$I$165,"MPD",F$113:F$165)</f>
        <v>37342</v>
      </c>
      <c r="G186" s="565" t="s">
        <v>1091</v>
      </c>
      <c r="H186" s="554"/>
      <c r="I186" s="554"/>
      <c r="J186" s="545"/>
      <c r="K186" s="545" t="s">
        <v>1272</v>
      </c>
    </row>
    <row r="187" spans="1:11" x14ac:dyDescent="0.35">
      <c r="A187" s="555">
        <f t="shared" si="10"/>
        <v>175</v>
      </c>
      <c r="B187" s="545"/>
      <c r="C187" s="545"/>
      <c r="D187" s="597">
        <f>SUM(D185:D186)</f>
        <v>2009373</v>
      </c>
      <c r="E187" s="572">
        <f>SUM(E185:E186)</f>
        <v>199800707</v>
      </c>
      <c r="F187" s="597">
        <f>SUM(F185:F186)</f>
        <v>170528</v>
      </c>
      <c r="G187" s="599"/>
      <c r="H187" s="554"/>
      <c r="I187" s="554"/>
      <c r="J187" s="545"/>
      <c r="K187" s="545"/>
    </row>
    <row r="188" spans="1:11" x14ac:dyDescent="0.35">
      <c r="A188" s="555">
        <f t="shared" si="10"/>
        <v>176</v>
      </c>
      <c r="B188" s="545"/>
      <c r="C188" s="545"/>
      <c r="D188" s="554"/>
      <c r="E188" s="554"/>
      <c r="F188" s="554"/>
      <c r="G188" s="574"/>
      <c r="H188" s="554"/>
      <c r="I188" s="554"/>
      <c r="J188" s="545"/>
      <c r="K188" s="545"/>
    </row>
    <row r="189" spans="1:11" x14ac:dyDescent="0.35">
      <c r="A189" s="555">
        <f t="shared" si="10"/>
        <v>177</v>
      </c>
      <c r="B189" s="545"/>
      <c r="C189" s="598" t="s">
        <v>1273</v>
      </c>
      <c r="D189" s="595">
        <f>D185+D181</f>
        <v>1491740.8200399999</v>
      </c>
      <c r="E189" s="564">
        <f>E185+D182</f>
        <v>159679957.60302931</v>
      </c>
      <c r="F189" s="600"/>
      <c r="G189" s="565" t="s">
        <v>1091</v>
      </c>
      <c r="H189" s="600"/>
      <c r="I189" s="554"/>
      <c r="J189" s="545"/>
      <c r="K189" s="545" t="s">
        <v>1274</v>
      </c>
    </row>
    <row r="190" spans="1:11" x14ac:dyDescent="0.35">
      <c r="A190" s="555">
        <f t="shared" si="10"/>
        <v>178</v>
      </c>
      <c r="B190" s="545"/>
      <c r="C190" s="598" t="s">
        <v>1275</v>
      </c>
      <c r="D190" s="595">
        <f>D186+E181</f>
        <v>529107.21799999999</v>
      </c>
      <c r="E190" s="564">
        <f>E186+E182</f>
        <v>44560608.182683676</v>
      </c>
      <c r="F190" s="600"/>
      <c r="G190" s="565" t="s">
        <v>1091</v>
      </c>
      <c r="H190" s="600"/>
      <c r="I190" s="554"/>
      <c r="J190" s="545"/>
      <c r="K190" s="545" t="s">
        <v>1276</v>
      </c>
    </row>
    <row r="191" spans="1:11" x14ac:dyDescent="0.35">
      <c r="A191" s="555">
        <f t="shared" si="10"/>
        <v>179</v>
      </c>
      <c r="B191" s="545"/>
      <c r="C191" s="545"/>
      <c r="D191" s="597">
        <f>SUM(D189:D190)</f>
        <v>2020848.03804</v>
      </c>
      <c r="E191" s="572">
        <f>SUM(E189:E190)</f>
        <v>204240565.78571299</v>
      </c>
      <c r="F191" s="600"/>
      <c r="G191" s="601"/>
      <c r="H191" s="554"/>
      <c r="I191" s="570"/>
      <c r="J191" s="545"/>
      <c r="K191" s="545" t="s">
        <v>1277</v>
      </c>
    </row>
    <row r="192" spans="1:11" x14ac:dyDescent="0.35">
      <c r="A192" s="555">
        <f t="shared" si="10"/>
        <v>180</v>
      </c>
      <c r="B192" s="545"/>
      <c r="C192" s="545"/>
      <c r="D192" s="554"/>
      <c r="E192" s="554"/>
      <c r="F192" s="600"/>
      <c r="G192" s="574"/>
      <c r="H192" s="554"/>
      <c r="I192" s="554"/>
      <c r="J192" s="545"/>
      <c r="K192" s="545"/>
    </row>
    <row r="193" spans="1:11" x14ac:dyDescent="0.35">
      <c r="A193" s="555">
        <f t="shared" si="10"/>
        <v>181</v>
      </c>
      <c r="B193" s="545"/>
      <c r="C193" s="545" t="s">
        <v>1278</v>
      </c>
      <c r="D193" s="554"/>
      <c r="E193" s="554"/>
      <c r="G193" s="554"/>
      <c r="H193" s="554"/>
      <c r="I193" s="554"/>
      <c r="J193" s="545"/>
      <c r="K193" s="545"/>
    </row>
    <row r="194" spans="1:11" x14ac:dyDescent="0.35">
      <c r="A194" s="545"/>
      <c r="B194" s="545"/>
      <c r="C194" s="545"/>
      <c r="D194" s="554"/>
      <c r="F194" s="554"/>
      <c r="G194" s="554"/>
      <c r="H194" s="554"/>
      <c r="I194" s="554"/>
      <c r="J194" s="545"/>
      <c r="K194" s="545"/>
    </row>
    <row r="197" spans="1:11" x14ac:dyDescent="0.35">
      <c r="D197" s="602"/>
      <c r="E197" s="602"/>
    </row>
    <row r="202" spans="1:11" s="579" customFormat="1" x14ac:dyDescent="0.35">
      <c r="A202" s="544"/>
      <c r="B202" s="544"/>
      <c r="C202" s="544"/>
      <c r="E202" s="603"/>
      <c r="H202" s="604"/>
      <c r="J202" s="544"/>
      <c r="K202" s="544"/>
    </row>
    <row r="203" spans="1:11" s="579" customFormat="1" x14ac:dyDescent="0.35">
      <c r="A203" s="544"/>
      <c r="B203" s="544"/>
      <c r="C203" s="544"/>
      <c r="E203" s="603"/>
      <c r="H203" s="604"/>
      <c r="J203" s="544"/>
      <c r="K203" s="544"/>
    </row>
    <row r="204" spans="1:11" s="579" customFormat="1" x14ac:dyDescent="0.35">
      <c r="A204" s="544"/>
      <c r="B204" s="544"/>
      <c r="C204" s="544"/>
      <c r="E204" s="603"/>
      <c r="H204" s="604"/>
      <c r="J204" s="544"/>
      <c r="K204" s="544"/>
    </row>
    <row r="205" spans="1:11" s="579" customFormat="1" x14ac:dyDescent="0.35">
      <c r="A205" s="544"/>
      <c r="B205" s="544"/>
      <c r="C205" s="544"/>
      <c r="E205" s="603"/>
      <c r="J205" s="544"/>
      <c r="K205" s="544"/>
    </row>
    <row r="206" spans="1:11" s="579" customFormat="1" x14ac:dyDescent="0.35">
      <c r="A206" s="544"/>
      <c r="B206" s="544"/>
      <c r="C206" s="544"/>
      <c r="E206" s="605"/>
      <c r="H206" s="606"/>
      <c r="J206" s="544"/>
      <c r="K206" s="544"/>
    </row>
    <row r="207" spans="1:11" s="579" customFormat="1" x14ac:dyDescent="0.35">
      <c r="A207" s="544"/>
      <c r="B207" s="544"/>
      <c r="C207" s="544"/>
      <c r="E207" s="607"/>
      <c r="H207" s="604"/>
      <c r="J207" s="544"/>
      <c r="K207" s="544"/>
    </row>
  </sheetData>
  <mergeCells count="6">
    <mergeCell ref="A6:K6"/>
    <mergeCell ref="A1:K1"/>
    <mergeCell ref="A2:K2"/>
    <mergeCell ref="A3:K3"/>
    <mergeCell ref="A4:K4"/>
    <mergeCell ref="A5:K5"/>
  </mergeCells>
  <pageMargins left="0.5" right="0.5" top="0.5" bottom="0.5" header="0.5" footer="0.5"/>
  <pageSetup scale="42" fitToHeight="0" orientation="portrait" r:id="rId1"/>
  <headerFooter alignWithMargins="0">
    <oddHeader>&amp;C&amp;F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DF4D-6BC9-4C0F-9116-27BC36EB788C}">
  <sheetPr>
    <pageSetUpPr fitToPage="1"/>
  </sheetPr>
  <dimension ref="A1:J56"/>
  <sheetViews>
    <sheetView topLeftCell="A10" zoomScale="85" zoomScaleNormal="85" zoomScaleSheetLayoutView="70" workbookViewId="0">
      <selection activeCell="E24" sqref="E24"/>
    </sheetView>
  </sheetViews>
  <sheetFormatPr defaultColWidth="10.453125" defaultRowHeight="15.5" x14ac:dyDescent="0.35"/>
  <cols>
    <col min="1" max="1" width="7.81640625" style="544" customWidth="1"/>
    <col min="2" max="2" width="33.81640625" style="544" customWidth="1"/>
    <col min="3" max="3" width="22.453125" style="544" customWidth="1"/>
    <col min="4" max="4" width="22.453125" style="544" bestFit="1" customWidth="1"/>
    <col min="5" max="5" width="17.1796875" style="544" customWidth="1"/>
    <col min="6" max="6" width="18.7265625" style="544" bestFit="1" customWidth="1"/>
    <col min="7" max="7" width="24" style="544" bestFit="1" customWidth="1"/>
    <col min="8" max="8" width="26.81640625" style="544" bestFit="1" customWidth="1"/>
    <col min="9" max="9" width="3.54296875" style="544" customWidth="1"/>
    <col min="10" max="10" width="43.1796875" style="544" bestFit="1" customWidth="1"/>
    <col min="11" max="16384" width="10.453125" style="544"/>
  </cols>
  <sheetData>
    <row r="1" spans="1:10" x14ac:dyDescent="0.35">
      <c r="A1" s="749" t="s">
        <v>1070</v>
      </c>
      <c r="B1" s="749"/>
      <c r="C1" s="749"/>
      <c r="D1" s="749"/>
      <c r="E1" s="749"/>
      <c r="F1" s="749"/>
      <c r="G1" s="749"/>
      <c r="H1" s="749"/>
      <c r="I1" s="749"/>
      <c r="J1" s="749"/>
    </row>
    <row r="2" spans="1:10" x14ac:dyDescent="0.35">
      <c r="A2" s="750" t="s">
        <v>5</v>
      </c>
      <c r="B2" s="750"/>
      <c r="C2" s="750"/>
      <c r="D2" s="750"/>
      <c r="E2" s="750"/>
      <c r="F2" s="750"/>
      <c r="G2" s="750"/>
      <c r="H2" s="750"/>
      <c r="I2" s="750"/>
      <c r="J2" s="750"/>
    </row>
    <row r="3" spans="1:10" x14ac:dyDescent="0.35">
      <c r="A3" s="750" t="s">
        <v>323</v>
      </c>
      <c r="B3" s="750"/>
      <c r="C3" s="750"/>
      <c r="D3" s="750"/>
      <c r="E3" s="750"/>
      <c r="F3" s="750"/>
      <c r="G3" s="750"/>
      <c r="H3" s="750"/>
      <c r="I3" s="750"/>
      <c r="J3" s="750"/>
    </row>
    <row r="4" spans="1:10" x14ac:dyDescent="0.35">
      <c r="A4" s="750" t="s">
        <v>1074</v>
      </c>
      <c r="B4" s="750"/>
      <c r="C4" s="750"/>
      <c r="D4" s="750"/>
      <c r="E4" s="750"/>
      <c r="F4" s="750"/>
      <c r="G4" s="750"/>
      <c r="H4" s="750"/>
      <c r="I4" s="750"/>
      <c r="J4" s="750"/>
    </row>
    <row r="5" spans="1:10" x14ac:dyDescent="0.35">
      <c r="A5" s="749" t="s">
        <v>1279</v>
      </c>
      <c r="B5" s="749"/>
      <c r="C5" s="749"/>
      <c r="D5" s="749"/>
      <c r="E5" s="749"/>
      <c r="F5" s="749"/>
      <c r="G5" s="749"/>
      <c r="H5" s="749"/>
      <c r="I5" s="749"/>
      <c r="J5" s="749"/>
    </row>
    <row r="6" spans="1:10" x14ac:dyDescent="0.35">
      <c r="A6" s="749" t="s">
        <v>1425</v>
      </c>
      <c r="B6" s="749"/>
      <c r="C6" s="749"/>
      <c r="D6" s="749"/>
      <c r="E6" s="749"/>
      <c r="F6" s="749"/>
      <c r="G6" s="749"/>
      <c r="H6" s="749"/>
      <c r="I6" s="749"/>
      <c r="J6" s="749"/>
    </row>
    <row r="8" spans="1:10" x14ac:dyDescent="0.35">
      <c r="B8" s="59" t="s">
        <v>115</v>
      </c>
    </row>
    <row r="9" spans="1:10" x14ac:dyDescent="0.35">
      <c r="A9" s="608"/>
      <c r="B9" s="609"/>
      <c r="C9" s="609"/>
      <c r="D9" s="609"/>
      <c r="E9" s="609"/>
      <c r="F9" s="609"/>
      <c r="G9" s="609"/>
      <c r="H9" s="609"/>
      <c r="I9" s="609"/>
      <c r="J9" s="609"/>
    </row>
    <row r="10" spans="1:10" x14ac:dyDescent="0.35">
      <c r="C10" s="609" t="s">
        <v>1080</v>
      </c>
      <c r="D10" s="609" t="s">
        <v>1081</v>
      </c>
      <c r="E10" s="609" t="s">
        <v>1280</v>
      </c>
      <c r="F10" s="609" t="s">
        <v>1083</v>
      </c>
      <c r="G10" s="609" t="s">
        <v>1281</v>
      </c>
      <c r="H10" s="609" t="s">
        <v>1282</v>
      </c>
      <c r="I10" s="609"/>
    </row>
    <row r="11" spans="1:10" s="610" customFormat="1" x14ac:dyDescent="0.35">
      <c r="C11" s="609" t="s">
        <v>1283</v>
      </c>
      <c r="D11" s="609" t="s">
        <v>1284</v>
      </c>
      <c r="E11" s="609" t="s">
        <v>1285</v>
      </c>
      <c r="F11" s="609" t="s">
        <v>1286</v>
      </c>
      <c r="G11" s="609" t="s">
        <v>1287</v>
      </c>
      <c r="H11" s="609" t="s">
        <v>1288</v>
      </c>
      <c r="I11" s="609"/>
    </row>
    <row r="12" spans="1:10" s="610" customFormat="1" x14ac:dyDescent="0.35">
      <c r="A12" s="611" t="s">
        <v>45</v>
      </c>
      <c r="B12" s="611" t="s">
        <v>25</v>
      </c>
      <c r="C12" s="612" t="s">
        <v>1422</v>
      </c>
      <c r="D12" s="612" t="s">
        <v>1289</v>
      </c>
      <c r="E12" s="612" t="s">
        <v>1290</v>
      </c>
      <c r="F12" s="612" t="s">
        <v>1284</v>
      </c>
      <c r="G12" s="612" t="s">
        <v>1423</v>
      </c>
      <c r="H12" s="612" t="s">
        <v>1291</v>
      </c>
      <c r="I12" s="612"/>
      <c r="J12" s="612" t="s">
        <v>1292</v>
      </c>
    </row>
    <row r="13" spans="1:10" s="610" customFormat="1" x14ac:dyDescent="0.35">
      <c r="C13" s="609"/>
      <c r="D13" s="609"/>
      <c r="E13" s="609"/>
      <c r="F13" s="609"/>
      <c r="G13" s="609"/>
      <c r="H13" s="609"/>
      <c r="I13" s="609"/>
      <c r="J13" s="609"/>
    </row>
    <row r="14" spans="1:10" x14ac:dyDescent="0.35">
      <c r="A14" s="613">
        <v>1</v>
      </c>
      <c r="C14" s="613"/>
      <c r="D14" s="613"/>
      <c r="E14" s="613"/>
    </row>
    <row r="15" spans="1:10" x14ac:dyDescent="0.35">
      <c r="A15" s="613">
        <f>1+A14</f>
        <v>2</v>
      </c>
      <c r="B15" s="614" t="s">
        <v>1294</v>
      </c>
      <c r="C15" s="617">
        <f>'WS 7 Transmission Plant'!P17</f>
        <v>601606146.22000003</v>
      </c>
      <c r="D15" s="615">
        <v>21221592.4255183</v>
      </c>
      <c r="E15" s="616">
        <v>2.4048626069319399</v>
      </c>
      <c r="F15" s="617">
        <f>ROUND((D15*(E15/100)),0)</f>
        <v>510350</v>
      </c>
      <c r="G15" s="615">
        <v>14097217.68</v>
      </c>
      <c r="H15" s="617">
        <f>+G15-F15</f>
        <v>13586867.68</v>
      </c>
      <c r="I15" s="559"/>
      <c r="J15" s="618" t="s">
        <v>1293</v>
      </c>
    </row>
    <row r="16" spans="1:10" s="620" customFormat="1" x14ac:dyDescent="0.35">
      <c r="A16" s="613">
        <f t="shared" ref="A16:A27" si="0">1+A15</f>
        <v>3</v>
      </c>
      <c r="B16" s="614" t="s">
        <v>1295</v>
      </c>
      <c r="C16" s="617">
        <f>'ATT VP-1, WS 1'!H22</f>
        <v>118245747.09999999</v>
      </c>
      <c r="D16" s="615">
        <v>2891611.6266031601</v>
      </c>
      <c r="E16" s="616">
        <v>6.4139055478580502</v>
      </c>
      <c r="F16" s="617">
        <f>ROUND((D16*(E16/100)),0)</f>
        <v>185465</v>
      </c>
      <c r="G16" s="615">
        <v>7168699.5199999996</v>
      </c>
      <c r="H16" s="617">
        <f>+G16-F16</f>
        <v>6983234.5199999996</v>
      </c>
      <c r="I16" s="619"/>
      <c r="J16" s="618" t="s">
        <v>1293</v>
      </c>
    </row>
    <row r="17" spans="1:10" s="620" customFormat="1" x14ac:dyDescent="0.35">
      <c r="A17" s="613">
        <f t="shared" si="0"/>
        <v>4</v>
      </c>
      <c r="B17" s="614" t="s">
        <v>1296</v>
      </c>
      <c r="C17" s="617">
        <f>'ATT VP-1, WS 1'!H15</f>
        <v>68709952.439999998</v>
      </c>
      <c r="D17" s="615">
        <v>1851479.4855498199</v>
      </c>
      <c r="E17" s="616">
        <v>9.0418751814756799</v>
      </c>
      <c r="F17" s="617">
        <f>ROUND((D17*(E17/100)),0)</f>
        <v>167408</v>
      </c>
      <c r="G17" s="615">
        <v>6470932.9699999997</v>
      </c>
      <c r="H17" s="617">
        <f>+G17-F17</f>
        <v>6303524.9699999997</v>
      </c>
      <c r="I17" s="619"/>
      <c r="J17" s="618" t="s">
        <v>1293</v>
      </c>
    </row>
    <row r="18" spans="1:10" x14ac:dyDescent="0.35">
      <c r="A18" s="613">
        <f t="shared" si="0"/>
        <v>5</v>
      </c>
      <c r="B18" s="614" t="s">
        <v>1297</v>
      </c>
      <c r="C18" s="621">
        <v>0</v>
      </c>
      <c r="D18" s="615">
        <v>0</v>
      </c>
      <c r="E18" s="616">
        <v>0</v>
      </c>
      <c r="F18" s="617">
        <v>0</v>
      </c>
      <c r="G18" s="615">
        <v>0</v>
      </c>
      <c r="H18" s="621">
        <v>0</v>
      </c>
      <c r="I18" s="622"/>
      <c r="J18" s="618" t="s">
        <v>1293</v>
      </c>
    </row>
    <row r="19" spans="1:10" x14ac:dyDescent="0.35">
      <c r="A19" s="613">
        <f t="shared" si="0"/>
        <v>6</v>
      </c>
      <c r="B19" s="614"/>
      <c r="C19" s="621"/>
      <c r="D19" s="621"/>
      <c r="F19" s="621"/>
      <c r="G19" s="621"/>
      <c r="H19" s="621"/>
      <c r="I19" s="622"/>
      <c r="J19" s="623"/>
    </row>
    <row r="20" spans="1:10" x14ac:dyDescent="0.35">
      <c r="A20" s="613">
        <f t="shared" si="0"/>
        <v>7</v>
      </c>
      <c r="B20" s="614" t="s">
        <v>1298</v>
      </c>
      <c r="C20" s="624">
        <f>C15+C16+C17+C18</f>
        <v>788561845.75999999</v>
      </c>
      <c r="D20" s="624">
        <f>D15+D16+D17+D18</f>
        <v>25964683.537671279</v>
      </c>
      <c r="E20" s="625"/>
      <c r="F20" s="624">
        <f>F15+F16+F17+F18</f>
        <v>863223</v>
      </c>
      <c r="G20" s="624">
        <f>G15+G16+G17+G18</f>
        <v>27736850.169999998</v>
      </c>
      <c r="H20" s="624">
        <f>H15+H16+H17+H18</f>
        <v>26873627.169999998</v>
      </c>
      <c r="I20" s="626"/>
      <c r="J20" s="623" t="s">
        <v>1524</v>
      </c>
    </row>
    <row r="21" spans="1:10" x14ac:dyDescent="0.35">
      <c r="A21" s="613">
        <f t="shared" si="0"/>
        <v>8</v>
      </c>
      <c r="B21" s="627"/>
      <c r="C21" s="621"/>
      <c r="D21" s="621"/>
      <c r="E21" s="628"/>
      <c r="F21" s="621"/>
      <c r="G21" s="621"/>
      <c r="H21" s="621"/>
      <c r="J21" s="629"/>
    </row>
    <row r="22" spans="1:10" x14ac:dyDescent="0.35">
      <c r="A22" s="613">
        <f t="shared" si="0"/>
        <v>9</v>
      </c>
      <c r="B22" s="627" t="s">
        <v>1299</v>
      </c>
      <c r="C22" s="559"/>
      <c r="D22" s="559"/>
      <c r="E22" s="628"/>
      <c r="F22" s="621"/>
      <c r="G22" s="621"/>
      <c r="H22" s="621"/>
      <c r="J22" s="629"/>
    </row>
    <row r="23" spans="1:10" x14ac:dyDescent="0.35">
      <c r="A23" s="613">
        <f t="shared" si="0"/>
        <v>10</v>
      </c>
      <c r="B23" s="627" t="s">
        <v>1300</v>
      </c>
      <c r="C23" s="559"/>
      <c r="D23" s="559"/>
      <c r="E23" s="628"/>
      <c r="F23" s="621">
        <f>F15</f>
        <v>510350</v>
      </c>
      <c r="G23" s="621"/>
      <c r="H23" s="621"/>
      <c r="J23" s="629" t="s">
        <v>1520</v>
      </c>
    </row>
    <row r="24" spans="1:10" x14ac:dyDescent="0.35">
      <c r="A24" s="613">
        <f t="shared" si="0"/>
        <v>11</v>
      </c>
      <c r="B24" s="627" t="s">
        <v>1301</v>
      </c>
      <c r="C24" s="559"/>
      <c r="D24" s="559"/>
      <c r="E24" s="628"/>
      <c r="F24" s="617">
        <f>F16*'WS 5 Allocation Factors'!$D$19</f>
        <v>19773.103350822847</v>
      </c>
      <c r="G24" s="621"/>
      <c r="H24" s="621"/>
      <c r="J24" s="629" t="s">
        <v>1521</v>
      </c>
    </row>
    <row r="25" spans="1:10" x14ac:dyDescent="0.35">
      <c r="A25" s="613">
        <f t="shared" si="0"/>
        <v>12</v>
      </c>
      <c r="B25" s="627" t="s">
        <v>1296</v>
      </c>
      <c r="C25" s="559"/>
      <c r="D25" s="559"/>
      <c r="E25" s="628"/>
      <c r="F25" s="741">
        <f>F17*'WS 5 Allocation Factors'!$D$19</f>
        <v>17847.980404683101</v>
      </c>
      <c r="G25" s="621"/>
      <c r="H25" s="621"/>
      <c r="J25" s="629" t="s">
        <v>1522</v>
      </c>
    </row>
    <row r="26" spans="1:10" x14ac:dyDescent="0.35">
      <c r="A26" s="613">
        <f t="shared" si="0"/>
        <v>13</v>
      </c>
      <c r="B26" s="627"/>
      <c r="C26" s="559"/>
      <c r="D26" s="559"/>
      <c r="E26" s="628"/>
      <c r="F26" s="621"/>
      <c r="G26" s="621"/>
      <c r="H26" s="621"/>
      <c r="J26" s="629"/>
    </row>
    <row r="27" spans="1:10" x14ac:dyDescent="0.35">
      <c r="A27" s="613">
        <f t="shared" si="0"/>
        <v>14</v>
      </c>
      <c r="B27" s="627" t="s">
        <v>1302</v>
      </c>
      <c r="C27" s="559"/>
      <c r="D27" s="559"/>
      <c r="E27" s="628"/>
      <c r="F27" s="621">
        <f>F23+F24+F25</f>
        <v>547971.08375550597</v>
      </c>
      <c r="G27" s="621"/>
      <c r="H27" s="621"/>
      <c r="J27" s="629" t="s">
        <v>1523</v>
      </c>
    </row>
    <row r="28" spans="1:10" x14ac:dyDescent="0.35">
      <c r="B28" s="627"/>
      <c r="C28" s="559"/>
      <c r="D28" s="559"/>
      <c r="E28" s="628"/>
      <c r="F28" s="559"/>
      <c r="J28" s="630"/>
    </row>
    <row r="29" spans="1:10" x14ac:dyDescent="0.35">
      <c r="B29" s="614"/>
      <c r="D29" s="619"/>
      <c r="E29" s="622"/>
      <c r="F29" s="622"/>
      <c r="J29" s="614"/>
    </row>
    <row r="30" spans="1:10" x14ac:dyDescent="0.35">
      <c r="B30" s="614"/>
      <c r="E30" s="622"/>
      <c r="F30" s="622"/>
      <c r="J30" s="614"/>
    </row>
    <row r="31" spans="1:10" x14ac:dyDescent="0.35">
      <c r="B31" s="627"/>
      <c r="D31" s="622"/>
      <c r="E31" s="622"/>
      <c r="F31" s="622"/>
      <c r="J31" s="627"/>
    </row>
    <row r="32" spans="1:10" x14ac:dyDescent="0.35">
      <c r="B32" s="627"/>
      <c r="E32" s="622"/>
      <c r="F32" s="622"/>
      <c r="J32" s="627"/>
    </row>
    <row r="33" spans="2:10" x14ac:dyDescent="0.35">
      <c r="B33" s="627"/>
      <c r="D33" s="619"/>
      <c r="E33" s="622"/>
      <c r="F33" s="622"/>
      <c r="J33" s="627"/>
    </row>
    <row r="34" spans="2:10" x14ac:dyDescent="0.35">
      <c r="B34" s="627"/>
      <c r="D34" s="619"/>
      <c r="E34" s="622"/>
      <c r="F34" s="622"/>
      <c r="J34" s="627"/>
    </row>
    <row r="35" spans="2:10" x14ac:dyDescent="0.35">
      <c r="B35" s="614"/>
      <c r="D35" s="619"/>
      <c r="E35" s="622"/>
      <c r="F35" s="622"/>
      <c r="J35" s="614"/>
    </row>
    <row r="36" spans="2:10" x14ac:dyDescent="0.35">
      <c r="B36" s="614"/>
      <c r="D36" s="619"/>
      <c r="E36" s="622"/>
      <c r="F36" s="622"/>
      <c r="J36" s="614"/>
    </row>
    <row r="37" spans="2:10" x14ac:dyDescent="0.35">
      <c r="B37" s="614"/>
      <c r="D37" s="619"/>
      <c r="E37" s="622"/>
      <c r="F37" s="622"/>
      <c r="J37" s="614"/>
    </row>
    <row r="40" spans="2:10" x14ac:dyDescent="0.35">
      <c r="C40" s="622"/>
      <c r="D40" s="619"/>
    </row>
    <row r="41" spans="2:10" x14ac:dyDescent="0.35">
      <c r="D41" s="619"/>
    </row>
    <row r="43" spans="2:10" x14ac:dyDescent="0.35">
      <c r="C43" s="619"/>
    </row>
    <row r="44" spans="2:10" x14ac:dyDescent="0.35">
      <c r="C44" s="619"/>
    </row>
    <row r="45" spans="2:10" x14ac:dyDescent="0.35">
      <c r="C45" s="631"/>
      <c r="D45" s="619"/>
    </row>
    <row r="46" spans="2:10" x14ac:dyDescent="0.35">
      <c r="C46" s="631"/>
    </row>
    <row r="47" spans="2:10" x14ac:dyDescent="0.35">
      <c r="C47" s="631"/>
      <c r="D47" s="619"/>
    </row>
    <row r="48" spans="2:10" x14ac:dyDescent="0.35">
      <c r="C48" s="631"/>
      <c r="D48" s="619"/>
    </row>
    <row r="49" spans="3:5" x14ac:dyDescent="0.35">
      <c r="C49" s="631"/>
    </row>
    <row r="50" spans="3:5" x14ac:dyDescent="0.35">
      <c r="C50" s="631"/>
    </row>
    <row r="51" spans="3:5" x14ac:dyDescent="0.35">
      <c r="C51" s="631"/>
      <c r="D51" s="619"/>
    </row>
    <row r="52" spans="3:5" x14ac:dyDescent="0.35">
      <c r="C52" s="631"/>
      <c r="D52" s="619"/>
    </row>
    <row r="53" spans="3:5" x14ac:dyDescent="0.35">
      <c r="C53" s="631"/>
      <c r="D53" s="619"/>
    </row>
    <row r="54" spans="3:5" x14ac:dyDescent="0.35">
      <c r="C54" s="619"/>
      <c r="D54" s="619"/>
      <c r="E54" s="619"/>
    </row>
    <row r="55" spans="3:5" x14ac:dyDescent="0.35">
      <c r="C55" s="619"/>
    </row>
    <row r="56" spans="3:5" x14ac:dyDescent="0.35">
      <c r="C56" s="619"/>
    </row>
  </sheetData>
  <mergeCells count="6">
    <mergeCell ref="A6:J6"/>
    <mergeCell ref="A1:J1"/>
    <mergeCell ref="A2:J2"/>
    <mergeCell ref="A3:J3"/>
    <mergeCell ref="A4:J4"/>
    <mergeCell ref="A5:J5"/>
  </mergeCells>
  <pageMargins left="0.5" right="0.5" top="0.5" bottom="0.5" header="0.5" footer="0.5"/>
  <pageSetup paperSize="5" scale="75" orientation="landscape" r:id="rId1"/>
  <headerFooter alignWithMargins="0">
    <oddHeader>&amp;C&amp;F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2E65-335E-47E3-AD70-0C9A10CCAD9F}">
  <sheetPr>
    <pageSetUpPr fitToPage="1"/>
  </sheetPr>
  <dimension ref="A1:O13"/>
  <sheetViews>
    <sheetView zoomScaleNormal="100" workbookViewId="0">
      <selection activeCell="I41" sqref="I41"/>
    </sheetView>
  </sheetViews>
  <sheetFormatPr defaultColWidth="8.81640625" defaultRowHeight="13" x14ac:dyDescent="0.3"/>
  <cols>
    <col min="1" max="1" width="5.81640625" style="632" customWidth="1"/>
    <col min="2" max="2" width="44.1796875" style="632" customWidth="1"/>
    <col min="3" max="3" width="2.81640625" style="632" customWidth="1"/>
    <col min="4" max="4" width="12.81640625" style="632" customWidth="1"/>
    <col min="5" max="5" width="2.81640625" style="632" customWidth="1"/>
    <col min="6" max="6" width="73.1796875" style="632" customWidth="1"/>
    <col min="7" max="16384" width="8.81640625" style="632"/>
  </cols>
  <sheetData>
    <row r="1" spans="1:15" x14ac:dyDescent="0.3">
      <c r="A1" s="749" t="str">
        <f>'Attachment Supp - 2'!A1:F1</f>
        <v>Versant Power (Bangor Hydro District)</v>
      </c>
      <c r="B1" s="749"/>
      <c r="C1" s="749"/>
      <c r="D1" s="749"/>
      <c r="E1" s="749"/>
      <c r="F1" s="749"/>
      <c r="G1" s="110"/>
      <c r="H1" s="110"/>
      <c r="I1" s="110"/>
      <c r="J1" s="110"/>
      <c r="K1" s="110"/>
      <c r="L1" s="110"/>
      <c r="M1" s="110"/>
      <c r="N1" s="110"/>
      <c r="O1" s="1"/>
    </row>
    <row r="2" spans="1:15" x14ac:dyDescent="0.3">
      <c r="A2" s="750" t="s">
        <v>5</v>
      </c>
      <c r="B2" s="750"/>
      <c r="C2" s="750"/>
      <c r="D2" s="750"/>
      <c r="E2" s="750"/>
      <c r="F2" s="750"/>
      <c r="G2" s="110"/>
      <c r="H2" s="110"/>
      <c r="I2" s="110"/>
      <c r="J2" s="110"/>
      <c r="K2" s="110"/>
      <c r="L2" s="110"/>
      <c r="M2" s="110"/>
      <c r="N2" s="110"/>
      <c r="O2" s="1"/>
    </row>
    <row r="3" spans="1:15" x14ac:dyDescent="0.3">
      <c r="A3" s="750" t="s">
        <v>189</v>
      </c>
      <c r="B3" s="750"/>
      <c r="C3" s="750"/>
      <c r="D3" s="750"/>
      <c r="E3" s="750"/>
      <c r="F3" s="750"/>
      <c r="G3" s="110"/>
      <c r="H3" s="110"/>
      <c r="I3" s="110"/>
      <c r="J3" s="110"/>
      <c r="K3" s="110"/>
      <c r="L3" s="110"/>
      <c r="M3" s="110"/>
      <c r="N3" s="110"/>
      <c r="O3" s="1"/>
    </row>
    <row r="4" spans="1:15" x14ac:dyDescent="0.3">
      <c r="A4" s="750" t="s">
        <v>1075</v>
      </c>
      <c r="B4" s="750"/>
      <c r="C4" s="750"/>
      <c r="D4" s="750"/>
      <c r="E4" s="750"/>
      <c r="F4" s="750"/>
      <c r="G4" s="110"/>
      <c r="H4" s="110"/>
      <c r="I4" s="110"/>
      <c r="J4" s="110"/>
      <c r="K4" s="110"/>
      <c r="L4" s="110"/>
      <c r="M4" s="110"/>
      <c r="N4" s="110"/>
      <c r="O4" s="1"/>
    </row>
    <row r="5" spans="1:15" x14ac:dyDescent="0.3">
      <c r="A5" s="749" t="s">
        <v>1303</v>
      </c>
      <c r="B5" s="749"/>
      <c r="C5" s="749"/>
      <c r="D5" s="749"/>
      <c r="E5" s="749"/>
      <c r="F5" s="749"/>
      <c r="G5" s="110"/>
      <c r="H5" s="110"/>
      <c r="I5" s="110"/>
      <c r="J5" s="110"/>
      <c r="K5" s="110"/>
      <c r="L5" s="110"/>
      <c r="M5" s="110"/>
      <c r="N5" s="110"/>
      <c r="O5" s="1"/>
    </row>
    <row r="6" spans="1:15" x14ac:dyDescent="0.3">
      <c r="A6" s="749" t="s">
        <v>1425</v>
      </c>
      <c r="B6" s="749"/>
      <c r="C6" s="749"/>
      <c r="D6" s="749"/>
      <c r="E6" s="749"/>
      <c r="F6" s="749"/>
      <c r="G6" s="110"/>
      <c r="H6" s="110"/>
      <c r="I6" s="110"/>
      <c r="J6" s="110"/>
      <c r="K6" s="110"/>
      <c r="L6" s="110"/>
      <c r="M6" s="110"/>
      <c r="N6" s="110"/>
      <c r="O6" s="1"/>
    </row>
    <row r="7" spans="1:15" x14ac:dyDescent="0.3">
      <c r="G7" s="1"/>
      <c r="H7" s="1"/>
      <c r="I7" s="1"/>
      <c r="J7" s="1"/>
      <c r="K7" s="1"/>
      <c r="L7" s="1"/>
      <c r="M7" s="1"/>
      <c r="N7" s="1"/>
      <c r="O7" s="1"/>
    </row>
    <row r="8" spans="1:15" x14ac:dyDescent="0.3">
      <c r="B8" s="59" t="s">
        <v>115</v>
      </c>
      <c r="G8" s="1"/>
      <c r="H8" s="1"/>
      <c r="I8" s="1"/>
      <c r="J8" s="1"/>
      <c r="K8" s="1"/>
      <c r="L8" s="1"/>
      <c r="M8" s="1"/>
      <c r="N8" s="1"/>
      <c r="O8" s="1"/>
    </row>
    <row r="9" spans="1:15" x14ac:dyDescent="0.3">
      <c r="B9" s="2"/>
      <c r="G9" s="1"/>
      <c r="H9" s="1"/>
      <c r="I9" s="1"/>
      <c r="J9" s="1"/>
      <c r="K9" s="1"/>
      <c r="L9" s="1"/>
      <c r="M9" s="1"/>
      <c r="N9" s="1"/>
      <c r="O9" s="1"/>
    </row>
    <row r="10" spans="1:15" x14ac:dyDescent="0.3">
      <c r="B10" s="2"/>
      <c r="D10" s="633" t="s">
        <v>12</v>
      </c>
      <c r="G10" s="1"/>
      <c r="H10" s="1"/>
      <c r="I10" s="1"/>
      <c r="J10" s="1"/>
      <c r="K10" s="1"/>
      <c r="L10" s="1"/>
      <c r="M10" s="1"/>
      <c r="N10" s="1"/>
      <c r="O10" s="1"/>
    </row>
    <row r="11" spans="1:15" ht="26" x14ac:dyDescent="0.3">
      <c r="A11" s="634" t="s">
        <v>1304</v>
      </c>
      <c r="B11" s="635" t="s">
        <v>25</v>
      </c>
      <c r="C11" s="636"/>
      <c r="D11" s="635" t="s">
        <v>1305</v>
      </c>
      <c r="F11" s="635" t="s">
        <v>1306</v>
      </c>
    </row>
    <row r="12" spans="1:15" x14ac:dyDescent="0.3">
      <c r="A12" s="633">
        <v>1</v>
      </c>
      <c r="B12" s="632" t="s">
        <v>1307</v>
      </c>
      <c r="D12" s="637">
        <v>0.21</v>
      </c>
      <c r="F12" s="638" t="s">
        <v>1308</v>
      </c>
    </row>
    <row r="13" spans="1:15" x14ac:dyDescent="0.3">
      <c r="A13" s="633">
        <v>2</v>
      </c>
      <c r="B13" s="632" t="s">
        <v>1309</v>
      </c>
      <c r="D13" s="639">
        <v>8.9300000000000004E-2</v>
      </c>
      <c r="F13" s="638" t="s">
        <v>1310</v>
      </c>
    </row>
  </sheetData>
  <mergeCells count="6">
    <mergeCell ref="A6:F6"/>
    <mergeCell ref="A1:F1"/>
    <mergeCell ref="A2:F2"/>
    <mergeCell ref="A3:F3"/>
    <mergeCell ref="A4:F4"/>
    <mergeCell ref="A5:F5"/>
  </mergeCells>
  <pageMargins left="0.7" right="0.7" top="0.75" bottom="0.75" header="0.3" footer="0.3"/>
  <pageSetup scale="8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F991-178D-44E8-BF23-0BACFDE496FE}">
  <sheetPr>
    <pageSetUpPr fitToPage="1"/>
  </sheetPr>
  <dimension ref="A1:M36"/>
  <sheetViews>
    <sheetView zoomScale="70" zoomScaleNormal="70" zoomScaleSheetLayoutView="70" workbookViewId="0">
      <selection activeCell="D13" sqref="D13"/>
    </sheetView>
  </sheetViews>
  <sheetFormatPr defaultColWidth="10.453125" defaultRowHeight="15.5" x14ac:dyDescent="0.35"/>
  <cols>
    <col min="1" max="1" width="5.54296875" style="544" customWidth="1"/>
    <col min="2" max="2" width="95.453125" style="544" bestFit="1" customWidth="1"/>
    <col min="3" max="6" width="20.7265625" style="544" customWidth="1"/>
    <col min="7" max="7" width="2.54296875" style="544" customWidth="1"/>
    <col min="8" max="8" width="92.453125" style="544" customWidth="1"/>
    <col min="9" max="16384" width="10.453125" style="544"/>
  </cols>
  <sheetData>
    <row r="1" spans="1:13" x14ac:dyDescent="0.35">
      <c r="A1" s="749" t="s">
        <v>1070</v>
      </c>
      <c r="B1" s="749"/>
      <c r="C1" s="749"/>
      <c r="D1" s="749"/>
      <c r="E1" s="749"/>
      <c r="F1" s="749"/>
      <c r="G1" s="749"/>
      <c r="H1" s="749"/>
    </row>
    <row r="2" spans="1:13" x14ac:dyDescent="0.35">
      <c r="A2" s="750" t="s">
        <v>5</v>
      </c>
      <c r="B2" s="750"/>
      <c r="C2" s="750"/>
      <c r="D2" s="750"/>
      <c r="E2" s="750"/>
      <c r="F2" s="750"/>
      <c r="G2" s="750"/>
      <c r="H2" s="750"/>
    </row>
    <row r="3" spans="1:13" x14ac:dyDescent="0.35">
      <c r="A3" s="750" t="s">
        <v>323</v>
      </c>
      <c r="B3" s="750"/>
      <c r="C3" s="750"/>
      <c r="D3" s="750"/>
      <c r="E3" s="750"/>
      <c r="F3" s="750"/>
      <c r="G3" s="750"/>
      <c r="H3" s="750"/>
    </row>
    <row r="4" spans="1:13" x14ac:dyDescent="0.35">
      <c r="A4" s="750" t="s">
        <v>1311</v>
      </c>
      <c r="B4" s="750"/>
      <c r="C4" s="750"/>
      <c r="D4" s="750"/>
      <c r="E4" s="750"/>
      <c r="F4" s="750"/>
      <c r="G4" s="750"/>
      <c r="H4" s="750"/>
    </row>
    <row r="5" spans="1:13" x14ac:dyDescent="0.35">
      <c r="A5" s="749" t="s">
        <v>1312</v>
      </c>
      <c r="B5" s="749"/>
      <c r="C5" s="749"/>
      <c r="D5" s="749"/>
      <c r="E5" s="749"/>
      <c r="F5" s="749"/>
      <c r="G5" s="749"/>
      <c r="H5" s="749"/>
    </row>
    <row r="6" spans="1:13" x14ac:dyDescent="0.35">
      <c r="A6" s="749" t="s">
        <v>1425</v>
      </c>
      <c r="B6" s="749"/>
      <c r="C6" s="749"/>
      <c r="D6" s="749"/>
      <c r="E6" s="749"/>
      <c r="F6" s="749"/>
      <c r="G6" s="749"/>
      <c r="H6" s="749"/>
    </row>
    <row r="7" spans="1:13" x14ac:dyDescent="0.35">
      <c r="A7" s="610"/>
      <c r="B7" s="640"/>
    </row>
    <row r="8" spans="1:13" x14ac:dyDescent="0.35">
      <c r="A8" s="610"/>
      <c r="B8" s="640"/>
    </row>
    <row r="9" spans="1:13" x14ac:dyDescent="0.35">
      <c r="A9" s="610"/>
      <c r="B9" s="640"/>
      <c r="C9" s="784">
        <v>2023</v>
      </c>
      <c r="D9" s="784"/>
      <c r="E9" s="784"/>
      <c r="F9" s="784"/>
    </row>
    <row r="10" spans="1:13" ht="31" x14ac:dyDescent="0.35">
      <c r="A10" s="612" t="s">
        <v>45</v>
      </c>
      <c r="B10" s="641" t="s">
        <v>25</v>
      </c>
      <c r="C10" s="641" t="s">
        <v>1313</v>
      </c>
      <c r="D10" s="641" t="s">
        <v>1314</v>
      </c>
      <c r="E10" s="641" t="s">
        <v>1315</v>
      </c>
      <c r="F10" s="641" t="s">
        <v>1316</v>
      </c>
      <c r="G10" s="612"/>
      <c r="H10" s="612" t="s">
        <v>1292</v>
      </c>
    </row>
    <row r="11" spans="1:13" x14ac:dyDescent="0.35">
      <c r="A11" s="609"/>
      <c r="B11" s="642"/>
      <c r="C11" s="609"/>
      <c r="D11" s="609"/>
      <c r="E11" s="609"/>
      <c r="F11" s="609"/>
      <c r="G11" s="609"/>
      <c r="H11" s="609"/>
    </row>
    <row r="12" spans="1:13" x14ac:dyDescent="0.35">
      <c r="A12" s="643">
        <v>1</v>
      </c>
      <c r="B12" s="644" t="s">
        <v>1317</v>
      </c>
      <c r="C12" s="609"/>
      <c r="D12" s="609"/>
      <c r="E12" s="609"/>
      <c r="F12" s="609"/>
      <c r="G12" s="609"/>
      <c r="H12" s="609"/>
    </row>
    <row r="13" spans="1:13" x14ac:dyDescent="0.35">
      <c r="A13" s="643">
        <f>A12+1</f>
        <v>2</v>
      </c>
      <c r="B13" s="645" t="s">
        <v>1318</v>
      </c>
      <c r="C13" s="646">
        <v>42633.62</v>
      </c>
      <c r="D13" s="646">
        <v>-13659.27892775</v>
      </c>
      <c r="E13" s="646">
        <v>-7276.97</v>
      </c>
      <c r="F13" s="646">
        <v>1539.0736820000002</v>
      </c>
      <c r="G13" s="647"/>
      <c r="H13" s="648" t="s">
        <v>1319</v>
      </c>
      <c r="I13" s="610"/>
      <c r="J13" s="610"/>
      <c r="K13" s="610"/>
      <c r="L13" s="610"/>
      <c r="M13" s="610"/>
    </row>
    <row r="14" spans="1:13" x14ac:dyDescent="0.35">
      <c r="A14" s="643">
        <f>A13+1</f>
        <v>3</v>
      </c>
      <c r="B14" s="645"/>
      <c r="C14" s="649"/>
      <c r="D14" s="649"/>
      <c r="E14" s="649"/>
      <c r="F14" s="649"/>
      <c r="G14" s="647"/>
      <c r="H14" s="650" t="s">
        <v>1320</v>
      </c>
    </row>
    <row r="15" spans="1:13" x14ac:dyDescent="0.35">
      <c r="A15" s="643">
        <v>4</v>
      </c>
      <c r="B15" s="644" t="s">
        <v>1321</v>
      </c>
      <c r="C15" s="647"/>
      <c r="D15" s="647"/>
      <c r="E15" s="647"/>
      <c r="F15" s="647"/>
      <c r="G15" s="647"/>
      <c r="H15" s="648"/>
    </row>
    <row r="16" spans="1:13" ht="31" x14ac:dyDescent="0.35">
      <c r="A16" s="643">
        <v>5</v>
      </c>
      <c r="B16" s="645" t="s">
        <v>1322</v>
      </c>
      <c r="C16" s="646">
        <v>5829.79</v>
      </c>
      <c r="D16" s="646">
        <v>-3694.6294124999999</v>
      </c>
      <c r="E16" s="646">
        <v>-852.61279999999999</v>
      </c>
      <c r="F16" s="646">
        <v>394.09380399999998</v>
      </c>
      <c r="G16" s="647"/>
      <c r="H16" s="648" t="s">
        <v>1323</v>
      </c>
    </row>
    <row r="17" spans="1:8" x14ac:dyDescent="0.35">
      <c r="A17" s="643">
        <v>6</v>
      </c>
      <c r="B17" s="645" t="s">
        <v>1324</v>
      </c>
      <c r="C17" s="646">
        <v>0</v>
      </c>
      <c r="D17" s="646">
        <v>0</v>
      </c>
      <c r="E17" s="646">
        <v>0</v>
      </c>
      <c r="F17" s="646">
        <v>0</v>
      </c>
      <c r="G17" s="647"/>
      <c r="H17" s="648" t="s">
        <v>1325</v>
      </c>
    </row>
    <row r="18" spans="1:8" x14ac:dyDescent="0.35">
      <c r="A18" s="643">
        <v>7</v>
      </c>
      <c r="B18" s="645" t="s">
        <v>1326</v>
      </c>
      <c r="C18" s="646">
        <v>0</v>
      </c>
      <c r="D18" s="646">
        <v>0</v>
      </c>
      <c r="E18" s="646">
        <v>0</v>
      </c>
      <c r="F18" s="646">
        <v>0</v>
      </c>
      <c r="G18" s="647"/>
      <c r="H18" s="648" t="s">
        <v>1327</v>
      </c>
    </row>
    <row r="19" spans="1:8" x14ac:dyDescent="0.35">
      <c r="A19" s="643">
        <v>8</v>
      </c>
      <c r="B19" s="645" t="s">
        <v>1328</v>
      </c>
      <c r="C19" s="646">
        <v>0</v>
      </c>
      <c r="D19" s="646">
        <v>0</v>
      </c>
      <c r="E19" s="646">
        <v>0</v>
      </c>
      <c r="F19" s="646">
        <v>0</v>
      </c>
      <c r="G19" s="647"/>
      <c r="H19" s="648" t="s">
        <v>1329</v>
      </c>
    </row>
    <row r="20" spans="1:8" x14ac:dyDescent="0.35">
      <c r="A20" s="643">
        <v>9</v>
      </c>
      <c r="B20" s="645" t="s">
        <v>1330</v>
      </c>
      <c r="C20" s="646">
        <v>192286.77</v>
      </c>
      <c r="D20" s="646">
        <v>-90349.476649250006</v>
      </c>
      <c r="E20" s="646">
        <v>-40911.357799999998</v>
      </c>
      <c r="F20" s="646">
        <v>9992.5688460000001</v>
      </c>
      <c r="G20" s="647"/>
      <c r="H20" s="648" t="s">
        <v>1331</v>
      </c>
    </row>
    <row r="21" spans="1:8" s="647" customFormat="1" x14ac:dyDescent="0.35">
      <c r="A21" s="643">
        <v>10</v>
      </c>
      <c r="B21" s="651" t="s">
        <v>2</v>
      </c>
      <c r="C21" s="652">
        <f>SUM(C16:C20)</f>
        <v>198116.56</v>
      </c>
      <c r="D21" s="652">
        <f>SUM(D16:D20)</f>
        <v>-94044.106061750004</v>
      </c>
      <c r="E21" s="652">
        <f>SUM(E16:E20)</f>
        <v>-41763.970600000001</v>
      </c>
      <c r="F21" s="652">
        <f>SUM(F16:F20)</f>
        <v>10386.66265</v>
      </c>
      <c r="H21" s="650" t="s">
        <v>1332</v>
      </c>
    </row>
    <row r="22" spans="1:8" s="647" customFormat="1" x14ac:dyDescent="0.35">
      <c r="A22" s="544"/>
      <c r="B22" s="645"/>
      <c r="C22" s="649"/>
      <c r="D22" s="649"/>
      <c r="E22" s="649"/>
      <c r="F22" s="649"/>
    </row>
    <row r="23" spans="1:8" x14ac:dyDescent="0.35">
      <c r="A23" s="609"/>
      <c r="B23" s="642"/>
      <c r="C23" s="642"/>
      <c r="D23" s="642"/>
      <c r="E23" s="642"/>
      <c r="F23" s="642"/>
      <c r="G23" s="609"/>
      <c r="H23" s="609"/>
    </row>
    <row r="24" spans="1:8" x14ac:dyDescent="0.35">
      <c r="A24" s="610"/>
      <c r="B24" s="640"/>
      <c r="C24" s="784">
        <v>2022</v>
      </c>
      <c r="D24" s="784"/>
      <c r="E24" s="784"/>
      <c r="F24" s="784"/>
    </row>
    <row r="25" spans="1:8" ht="31" x14ac:dyDescent="0.35">
      <c r="A25" s="612" t="s">
        <v>45</v>
      </c>
      <c r="B25" s="641" t="s">
        <v>25</v>
      </c>
      <c r="C25" s="641" t="s">
        <v>1313</v>
      </c>
      <c r="D25" s="641" t="s">
        <v>1314</v>
      </c>
      <c r="E25" s="641" t="s">
        <v>1315</v>
      </c>
      <c r="F25" s="641" t="s">
        <v>1316</v>
      </c>
      <c r="G25" s="612"/>
      <c r="H25" s="612" t="s">
        <v>1292</v>
      </c>
    </row>
    <row r="26" spans="1:8" x14ac:dyDescent="0.35">
      <c r="A26" s="609"/>
      <c r="B26" s="642"/>
      <c r="C26" s="609"/>
      <c r="D26" s="609"/>
      <c r="E26" s="609"/>
      <c r="F26" s="609"/>
      <c r="G26" s="609"/>
      <c r="H26" s="609"/>
    </row>
    <row r="27" spans="1:8" x14ac:dyDescent="0.35">
      <c r="A27" s="643">
        <v>1</v>
      </c>
      <c r="B27" s="644" t="s">
        <v>1317</v>
      </c>
      <c r="C27" s="609"/>
      <c r="D27" s="609"/>
      <c r="E27" s="609"/>
      <c r="F27" s="609"/>
      <c r="G27" s="609"/>
      <c r="H27" s="609"/>
    </row>
    <row r="28" spans="1:8" x14ac:dyDescent="0.35">
      <c r="A28" s="643">
        <f>A27+1</f>
        <v>2</v>
      </c>
      <c r="B28" s="645" t="s">
        <v>1318</v>
      </c>
      <c r="C28" s="646">
        <v>42633.62</v>
      </c>
      <c r="D28" s="646">
        <v>-12120.205245750001</v>
      </c>
      <c r="E28" s="646">
        <v>-5060</v>
      </c>
      <c r="F28" s="646">
        <v>1539.0736820000002</v>
      </c>
      <c r="G28" s="647"/>
      <c r="H28" s="648" t="s">
        <v>1319</v>
      </c>
    </row>
    <row r="29" spans="1:8" x14ac:dyDescent="0.35">
      <c r="A29" s="643">
        <f>A28+1</f>
        <v>3</v>
      </c>
      <c r="B29" s="645"/>
      <c r="C29" s="649"/>
      <c r="D29" s="649"/>
      <c r="E29" s="649"/>
      <c r="F29" s="649"/>
      <c r="G29" s="647"/>
      <c r="H29" s="647" t="s">
        <v>1333</v>
      </c>
    </row>
    <row r="30" spans="1:8" x14ac:dyDescent="0.35">
      <c r="A30" s="643">
        <v>4</v>
      </c>
      <c r="B30" s="644" t="s">
        <v>1321</v>
      </c>
      <c r="C30" s="647"/>
      <c r="D30" s="647"/>
      <c r="E30" s="647"/>
      <c r="F30" s="647"/>
      <c r="G30" s="647"/>
      <c r="H30" s="648"/>
    </row>
    <row r="31" spans="1:8" ht="31" x14ac:dyDescent="0.35">
      <c r="A31" s="643">
        <v>5</v>
      </c>
      <c r="B31" s="645" t="s">
        <v>1322</v>
      </c>
      <c r="C31" s="646">
        <v>5829.79</v>
      </c>
      <c r="D31" s="646">
        <v>-3300.5356085000003</v>
      </c>
      <c r="E31" s="646">
        <v>-599</v>
      </c>
      <c r="F31" s="646">
        <v>394.09380399999998</v>
      </c>
      <c r="G31" s="647"/>
      <c r="H31" s="648" t="s">
        <v>1323</v>
      </c>
    </row>
    <row r="32" spans="1:8" x14ac:dyDescent="0.35">
      <c r="A32" s="643">
        <v>6</v>
      </c>
      <c r="B32" s="645" t="s">
        <v>1324</v>
      </c>
      <c r="C32" s="646">
        <v>0</v>
      </c>
      <c r="D32" s="646">
        <v>0</v>
      </c>
      <c r="E32" s="646">
        <v>0</v>
      </c>
      <c r="F32" s="646">
        <v>0</v>
      </c>
      <c r="G32" s="647"/>
      <c r="H32" s="648" t="s">
        <v>1325</v>
      </c>
    </row>
    <row r="33" spans="1:8" x14ac:dyDescent="0.35">
      <c r="A33" s="643">
        <v>7</v>
      </c>
      <c r="B33" s="645" t="s">
        <v>1326</v>
      </c>
      <c r="C33" s="646">
        <v>0</v>
      </c>
      <c r="D33" s="646">
        <v>0</v>
      </c>
      <c r="E33" s="646">
        <v>0</v>
      </c>
      <c r="F33" s="646">
        <v>0</v>
      </c>
      <c r="G33" s="647"/>
      <c r="H33" s="648" t="s">
        <v>1327</v>
      </c>
    </row>
    <row r="34" spans="1:8" x14ac:dyDescent="0.35">
      <c r="A34" s="643">
        <v>8</v>
      </c>
      <c r="B34" s="645" t="s">
        <v>1328</v>
      </c>
      <c r="C34" s="646">
        <v>0</v>
      </c>
      <c r="D34" s="646">
        <v>0</v>
      </c>
      <c r="E34" s="646">
        <v>0</v>
      </c>
      <c r="F34" s="646">
        <v>0</v>
      </c>
      <c r="G34" s="647"/>
      <c r="H34" s="648" t="s">
        <v>1329</v>
      </c>
    </row>
    <row r="35" spans="1:8" x14ac:dyDescent="0.35">
      <c r="A35" s="643">
        <v>9</v>
      </c>
      <c r="B35" s="645" t="s">
        <v>1330</v>
      </c>
      <c r="C35" s="646">
        <v>192286.77</v>
      </c>
      <c r="D35" s="646">
        <v>-80356.907803249997</v>
      </c>
      <c r="E35" s="646">
        <v>-28598</v>
      </c>
      <c r="F35" s="646">
        <v>9992.5688460000001</v>
      </c>
      <c r="G35" s="647"/>
      <c r="H35" s="648" t="s">
        <v>1331</v>
      </c>
    </row>
    <row r="36" spans="1:8" x14ac:dyDescent="0.35">
      <c r="A36" s="643">
        <v>10</v>
      </c>
      <c r="B36" s="651" t="s">
        <v>2</v>
      </c>
      <c r="C36" s="652">
        <f>SUM(C31:C35)</f>
        <v>198116.56</v>
      </c>
      <c r="D36" s="652">
        <f>SUM(D31:D35)</f>
        <v>-83657.443411749991</v>
      </c>
      <c r="E36" s="652">
        <f>SUM(E31:E35)</f>
        <v>-29197</v>
      </c>
      <c r="F36" s="652">
        <f>SUM(F31:F35)</f>
        <v>10386.66265</v>
      </c>
      <c r="G36" s="647"/>
      <c r="H36" s="650" t="s">
        <v>1332</v>
      </c>
    </row>
  </sheetData>
  <mergeCells count="8">
    <mergeCell ref="C9:F9"/>
    <mergeCell ref="C24:F24"/>
    <mergeCell ref="A1:H1"/>
    <mergeCell ref="A2:H2"/>
    <mergeCell ref="A3:H3"/>
    <mergeCell ref="A4:H4"/>
    <mergeCell ref="A5:H5"/>
    <mergeCell ref="A6:H6"/>
  </mergeCells>
  <pageMargins left="0.5" right="0.5" top="0.5" bottom="0.5" header="0.5" footer="0.5"/>
  <pageSetup paperSize="5" scale="59" orientation="landscape" r:id="rId1"/>
  <headerFooter alignWithMargins="0">
    <oddHeader>&amp;C&amp;F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D299-9FDF-435C-9D81-76CAA2BC8F00}">
  <sheetPr>
    <pageSetUpPr fitToPage="1"/>
  </sheetPr>
  <dimension ref="A1:IG244"/>
  <sheetViews>
    <sheetView view="pageBreakPreview" zoomScale="70" zoomScaleNormal="70" zoomScaleSheetLayoutView="70" workbookViewId="0">
      <selection activeCell="N12" sqref="N12:N19"/>
    </sheetView>
  </sheetViews>
  <sheetFormatPr defaultColWidth="10.453125" defaultRowHeight="15.5" x14ac:dyDescent="0.35"/>
  <cols>
    <col min="1" max="1" width="6.1796875" style="544" customWidth="1"/>
    <col min="2" max="2" width="53.81640625" style="544" bestFit="1" customWidth="1"/>
    <col min="3" max="3" width="17.1796875" style="544" customWidth="1"/>
    <col min="4" max="14" width="14.81640625" style="544" customWidth="1"/>
    <col min="15" max="15" width="21.26953125" style="544" customWidth="1"/>
    <col min="16" max="16" width="12.453125" style="544" bestFit="1" customWidth="1"/>
    <col min="17" max="17" width="14.1796875" style="544" bestFit="1" customWidth="1"/>
    <col min="18" max="16384" width="10.453125" style="544"/>
  </cols>
  <sheetData>
    <row r="1" spans="1:241" x14ac:dyDescent="0.35">
      <c r="A1" s="749" t="s">
        <v>1070</v>
      </c>
      <c r="B1" s="749"/>
      <c r="C1" s="749"/>
      <c r="D1" s="749"/>
      <c r="E1" s="749"/>
      <c r="F1" s="749"/>
      <c r="G1" s="749"/>
      <c r="H1" s="749"/>
      <c r="I1" s="749"/>
      <c r="J1" s="749"/>
      <c r="K1" s="749"/>
      <c r="L1" s="749"/>
      <c r="M1" s="749"/>
      <c r="N1" s="749"/>
      <c r="O1" s="749"/>
      <c r="P1" s="653"/>
    </row>
    <row r="2" spans="1:241" x14ac:dyDescent="0.35">
      <c r="A2" s="750" t="s">
        <v>5</v>
      </c>
      <c r="B2" s="750"/>
      <c r="C2" s="750"/>
      <c r="D2" s="750"/>
      <c r="E2" s="750"/>
      <c r="F2" s="750"/>
      <c r="G2" s="750"/>
      <c r="H2" s="750"/>
      <c r="I2" s="750"/>
      <c r="J2" s="750"/>
      <c r="K2" s="750"/>
      <c r="L2" s="750"/>
      <c r="M2" s="750"/>
      <c r="N2" s="750"/>
      <c r="O2" s="750"/>
      <c r="P2" s="653"/>
    </row>
    <row r="3" spans="1:241" s="610" customFormat="1" x14ac:dyDescent="0.35">
      <c r="A3" s="750" t="s">
        <v>323</v>
      </c>
      <c r="B3" s="750"/>
      <c r="C3" s="750"/>
      <c r="D3" s="750"/>
      <c r="E3" s="750"/>
      <c r="F3" s="750"/>
      <c r="G3" s="750"/>
      <c r="H3" s="750"/>
      <c r="I3" s="750"/>
      <c r="J3" s="750"/>
      <c r="K3" s="750"/>
      <c r="L3" s="750"/>
      <c r="M3" s="750"/>
      <c r="N3" s="750"/>
      <c r="O3" s="750"/>
      <c r="P3" s="653"/>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4"/>
      <c r="HN3" s="654"/>
      <c r="HO3" s="654"/>
      <c r="HP3" s="654"/>
      <c r="HQ3" s="654"/>
      <c r="HR3" s="654"/>
      <c r="HS3" s="654"/>
      <c r="HT3" s="654"/>
      <c r="HU3" s="654"/>
      <c r="HV3" s="654"/>
      <c r="HW3" s="654"/>
      <c r="HX3" s="654"/>
      <c r="HY3" s="654"/>
      <c r="HZ3" s="654"/>
      <c r="IA3" s="654"/>
      <c r="IB3" s="654"/>
      <c r="IC3" s="654"/>
      <c r="ID3" s="654"/>
      <c r="IE3" s="654"/>
      <c r="IF3" s="654"/>
      <c r="IG3" s="654"/>
    </row>
    <row r="4" spans="1:241" s="610" customFormat="1" x14ac:dyDescent="0.35">
      <c r="A4" s="750" t="s">
        <v>1077</v>
      </c>
      <c r="B4" s="750"/>
      <c r="C4" s="750"/>
      <c r="D4" s="750"/>
      <c r="E4" s="750"/>
      <c r="F4" s="750"/>
      <c r="G4" s="750"/>
      <c r="H4" s="750"/>
      <c r="I4" s="750"/>
      <c r="J4" s="750"/>
      <c r="K4" s="750"/>
      <c r="L4" s="750"/>
      <c r="M4" s="750"/>
      <c r="N4" s="750"/>
      <c r="O4" s="750"/>
      <c r="P4" s="653"/>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c r="BO4" s="654"/>
      <c r="BP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54"/>
      <c r="EB4" s="654"/>
      <c r="EC4" s="654"/>
      <c r="ED4" s="654"/>
      <c r="EE4" s="654"/>
      <c r="EF4" s="654"/>
      <c r="EG4" s="654"/>
      <c r="EH4" s="654"/>
      <c r="EI4" s="654"/>
      <c r="EJ4" s="654"/>
      <c r="EK4" s="654"/>
      <c r="EL4" s="654"/>
      <c r="EM4" s="654"/>
      <c r="EN4" s="654"/>
      <c r="EO4" s="654"/>
      <c r="EP4" s="654"/>
      <c r="EQ4" s="654"/>
      <c r="ER4" s="654"/>
      <c r="ES4" s="654"/>
      <c r="ET4" s="654"/>
      <c r="EU4" s="654"/>
      <c r="EV4" s="654"/>
      <c r="EW4" s="654"/>
      <c r="EX4" s="654"/>
      <c r="EY4" s="654"/>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FX4" s="654"/>
      <c r="FY4" s="654"/>
      <c r="FZ4" s="654"/>
      <c r="GA4" s="654"/>
      <c r="GB4" s="654"/>
      <c r="GC4" s="654"/>
      <c r="GD4" s="654"/>
      <c r="GE4" s="654"/>
      <c r="GF4" s="654"/>
      <c r="GG4" s="654"/>
      <c r="GH4" s="654"/>
      <c r="GI4" s="654"/>
      <c r="GJ4" s="654"/>
      <c r="GK4" s="654"/>
      <c r="GL4" s="654"/>
      <c r="GM4" s="654"/>
      <c r="GN4" s="654"/>
      <c r="GO4" s="654"/>
      <c r="GP4" s="654"/>
      <c r="GQ4" s="654"/>
      <c r="GR4" s="654"/>
      <c r="GS4" s="654"/>
      <c r="GT4" s="654"/>
      <c r="GU4" s="654"/>
      <c r="GV4" s="654"/>
      <c r="GW4" s="654"/>
      <c r="GX4" s="654"/>
      <c r="GY4" s="654"/>
      <c r="GZ4" s="654"/>
      <c r="HA4" s="654"/>
      <c r="HB4" s="654"/>
      <c r="HC4" s="654"/>
      <c r="HD4" s="654"/>
      <c r="HE4" s="654"/>
      <c r="HF4" s="654"/>
      <c r="HG4" s="654"/>
      <c r="HH4" s="654"/>
      <c r="HI4" s="654"/>
      <c r="HJ4" s="654"/>
      <c r="HK4" s="654"/>
      <c r="HL4" s="654"/>
      <c r="HM4" s="654"/>
      <c r="HN4" s="654"/>
      <c r="HO4" s="654"/>
      <c r="HP4" s="654"/>
      <c r="HQ4" s="654"/>
      <c r="HR4" s="654"/>
      <c r="HS4" s="654"/>
      <c r="HT4" s="654"/>
      <c r="HU4" s="654"/>
      <c r="HV4" s="654"/>
      <c r="HW4" s="654"/>
      <c r="HX4" s="654"/>
      <c r="HY4" s="654"/>
      <c r="HZ4" s="654"/>
      <c r="IA4" s="654"/>
      <c r="IB4" s="654"/>
      <c r="IC4" s="654"/>
      <c r="ID4" s="654"/>
      <c r="IE4" s="654"/>
      <c r="IF4" s="654"/>
      <c r="IG4" s="654"/>
    </row>
    <row r="5" spans="1:241" s="610" customFormat="1" x14ac:dyDescent="0.35">
      <c r="A5" s="749" t="s">
        <v>1334</v>
      </c>
      <c r="B5" s="749"/>
      <c r="C5" s="749"/>
      <c r="D5" s="749"/>
      <c r="E5" s="749"/>
      <c r="F5" s="749"/>
      <c r="G5" s="749"/>
      <c r="H5" s="749"/>
      <c r="I5" s="749"/>
      <c r="J5" s="749"/>
      <c r="K5" s="749"/>
      <c r="L5" s="749"/>
      <c r="M5" s="749"/>
      <c r="N5" s="749"/>
      <c r="O5" s="749"/>
      <c r="P5" s="653"/>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4"/>
      <c r="AY5" s="654"/>
      <c r="AZ5" s="654"/>
      <c r="BA5" s="654"/>
      <c r="BB5" s="654"/>
      <c r="BC5" s="654"/>
      <c r="BD5" s="654"/>
      <c r="BE5" s="654"/>
      <c r="BF5" s="654"/>
      <c r="BG5" s="654"/>
      <c r="BH5" s="654"/>
      <c r="BI5" s="654"/>
      <c r="BJ5" s="654"/>
      <c r="BK5" s="654"/>
      <c r="BL5" s="654"/>
      <c r="BM5" s="654"/>
      <c r="BN5" s="654"/>
      <c r="BO5" s="654"/>
      <c r="BP5" s="654"/>
      <c r="BQ5" s="654"/>
      <c r="BR5" s="654"/>
      <c r="BS5" s="654"/>
      <c r="BT5" s="654"/>
      <c r="BU5" s="654"/>
      <c r="BV5" s="654"/>
      <c r="BW5" s="654"/>
      <c r="BX5" s="654"/>
      <c r="BY5" s="654"/>
      <c r="BZ5" s="654"/>
      <c r="CA5" s="654"/>
      <c r="CB5" s="654"/>
      <c r="CC5" s="654"/>
      <c r="CD5" s="654"/>
      <c r="CE5" s="654"/>
      <c r="CF5" s="654"/>
      <c r="CG5" s="654"/>
      <c r="CH5" s="654"/>
      <c r="CI5" s="654"/>
      <c r="CJ5" s="654"/>
      <c r="CK5" s="654"/>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c r="DU5" s="654"/>
      <c r="DV5" s="654"/>
      <c r="DW5" s="654"/>
      <c r="DX5" s="654"/>
      <c r="DY5" s="654"/>
      <c r="DZ5" s="654"/>
      <c r="EA5" s="654"/>
      <c r="EB5" s="654"/>
      <c r="EC5" s="654"/>
      <c r="ED5" s="654"/>
      <c r="EE5" s="654"/>
      <c r="EF5" s="654"/>
      <c r="EG5" s="654"/>
      <c r="EH5" s="654"/>
      <c r="EI5" s="654"/>
      <c r="EJ5" s="654"/>
      <c r="EK5" s="654"/>
      <c r="EL5" s="654"/>
      <c r="EM5" s="654"/>
      <c r="EN5" s="654"/>
      <c r="EO5" s="654"/>
      <c r="EP5" s="654"/>
      <c r="EQ5" s="654"/>
      <c r="ER5" s="654"/>
      <c r="ES5" s="654"/>
      <c r="ET5" s="654"/>
      <c r="EU5" s="654"/>
      <c r="EV5" s="654"/>
      <c r="EW5" s="654"/>
      <c r="EX5" s="654"/>
      <c r="EY5" s="654"/>
      <c r="EZ5" s="654"/>
      <c r="FA5" s="654"/>
      <c r="FB5" s="654"/>
      <c r="FC5" s="654"/>
      <c r="FD5" s="654"/>
      <c r="FE5" s="654"/>
      <c r="FF5" s="654"/>
      <c r="FG5" s="654"/>
      <c r="FH5" s="654"/>
      <c r="FI5" s="654"/>
      <c r="FJ5" s="654"/>
      <c r="FK5" s="654"/>
      <c r="FL5" s="654"/>
      <c r="FM5" s="654"/>
      <c r="FN5" s="654"/>
      <c r="FO5" s="654"/>
      <c r="FP5" s="654"/>
      <c r="FQ5" s="654"/>
      <c r="FR5" s="654"/>
      <c r="FS5" s="654"/>
      <c r="FT5" s="654"/>
      <c r="FU5" s="654"/>
      <c r="FV5" s="654"/>
      <c r="FW5" s="654"/>
      <c r="FX5" s="654"/>
      <c r="FY5" s="654"/>
      <c r="FZ5" s="654"/>
      <c r="GA5" s="654"/>
      <c r="GB5" s="654"/>
      <c r="GC5" s="654"/>
      <c r="GD5" s="654"/>
      <c r="GE5" s="654"/>
      <c r="GF5" s="654"/>
      <c r="GG5" s="654"/>
      <c r="GH5" s="654"/>
      <c r="GI5" s="654"/>
      <c r="GJ5" s="654"/>
      <c r="GK5" s="654"/>
      <c r="GL5" s="654"/>
      <c r="GM5" s="654"/>
      <c r="GN5" s="654"/>
      <c r="GO5" s="654"/>
      <c r="GP5" s="654"/>
      <c r="GQ5" s="654"/>
      <c r="GR5" s="654"/>
      <c r="GS5" s="654"/>
      <c r="GT5" s="654"/>
      <c r="GU5" s="654"/>
      <c r="GV5" s="654"/>
      <c r="GW5" s="654"/>
      <c r="GX5" s="654"/>
      <c r="GY5" s="654"/>
      <c r="GZ5" s="654"/>
      <c r="HA5" s="654"/>
      <c r="HB5" s="654"/>
      <c r="HC5" s="654"/>
      <c r="HD5" s="654"/>
      <c r="HE5" s="654"/>
      <c r="HF5" s="654"/>
      <c r="HG5" s="654"/>
      <c r="HH5" s="654"/>
      <c r="HI5" s="654"/>
      <c r="HJ5" s="654"/>
      <c r="HK5" s="654"/>
      <c r="HL5" s="654"/>
      <c r="HM5" s="654"/>
      <c r="HN5" s="654"/>
      <c r="HO5" s="654"/>
      <c r="HP5" s="654"/>
      <c r="HQ5" s="654"/>
      <c r="HR5" s="654"/>
      <c r="HS5" s="654"/>
      <c r="HT5" s="654"/>
      <c r="HU5" s="654"/>
      <c r="HV5" s="654"/>
      <c r="HW5" s="654"/>
      <c r="HX5" s="654"/>
      <c r="HY5" s="654"/>
      <c r="HZ5" s="654"/>
      <c r="IA5" s="654"/>
      <c r="IB5" s="654"/>
      <c r="IC5" s="654"/>
      <c r="ID5" s="654"/>
      <c r="IE5" s="654"/>
      <c r="IF5" s="654"/>
      <c r="IG5" s="654"/>
    </row>
    <row r="6" spans="1:241" x14ac:dyDescent="0.35">
      <c r="A6" s="749" t="s">
        <v>1425</v>
      </c>
      <c r="B6" s="749"/>
      <c r="C6" s="749"/>
      <c r="D6" s="749"/>
      <c r="E6" s="749"/>
      <c r="F6" s="749"/>
      <c r="G6" s="749"/>
      <c r="H6" s="749"/>
      <c r="I6" s="749"/>
      <c r="J6" s="749"/>
      <c r="K6" s="749"/>
      <c r="L6" s="749"/>
      <c r="M6" s="749"/>
      <c r="N6" s="749"/>
      <c r="O6" s="749"/>
      <c r="P6" s="653"/>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c r="CB6" s="655"/>
      <c r="CC6" s="655"/>
      <c r="CD6" s="655"/>
      <c r="CE6" s="655"/>
      <c r="CF6" s="655"/>
      <c r="CG6" s="655"/>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5"/>
      <c r="DI6" s="655"/>
      <c r="DJ6" s="655"/>
      <c r="DK6" s="655"/>
      <c r="DL6" s="655"/>
      <c r="DM6" s="655"/>
      <c r="DN6" s="655"/>
      <c r="DO6" s="655"/>
      <c r="DP6" s="655"/>
      <c r="DQ6" s="655"/>
      <c r="DR6" s="655"/>
      <c r="DS6" s="655"/>
      <c r="DT6" s="655"/>
      <c r="DU6" s="655"/>
      <c r="DV6" s="655"/>
      <c r="DW6" s="655"/>
      <c r="DX6" s="655"/>
      <c r="DY6" s="655"/>
      <c r="DZ6" s="655"/>
      <c r="EA6" s="655"/>
      <c r="EB6" s="655"/>
      <c r="EC6" s="655"/>
      <c r="ED6" s="655"/>
      <c r="EE6" s="655"/>
      <c r="EF6" s="655"/>
      <c r="EG6" s="655"/>
      <c r="EH6" s="655"/>
      <c r="EI6" s="655"/>
      <c r="EJ6" s="655"/>
      <c r="EK6" s="655"/>
      <c r="EL6" s="655"/>
      <c r="EM6" s="655"/>
      <c r="EN6" s="655"/>
      <c r="EO6" s="655"/>
      <c r="EP6" s="655"/>
      <c r="EQ6" s="655"/>
      <c r="ER6" s="655"/>
      <c r="ES6" s="655"/>
      <c r="ET6" s="655"/>
      <c r="EU6" s="655"/>
      <c r="EV6" s="655"/>
      <c r="EW6" s="655"/>
      <c r="EX6" s="655"/>
      <c r="EY6" s="655"/>
      <c r="EZ6" s="655"/>
      <c r="FA6" s="655"/>
      <c r="FB6" s="655"/>
      <c r="FC6" s="655"/>
      <c r="FD6" s="655"/>
      <c r="FE6" s="655"/>
      <c r="FF6" s="655"/>
      <c r="FG6" s="655"/>
      <c r="FH6" s="655"/>
      <c r="FI6" s="655"/>
      <c r="FJ6" s="655"/>
      <c r="FK6" s="655"/>
      <c r="FL6" s="655"/>
      <c r="FM6" s="655"/>
      <c r="FN6" s="655"/>
      <c r="FO6" s="655"/>
      <c r="FP6" s="655"/>
      <c r="FQ6" s="655"/>
      <c r="FR6" s="655"/>
      <c r="FS6" s="655"/>
      <c r="FT6" s="655"/>
      <c r="FU6" s="655"/>
      <c r="FV6" s="655"/>
      <c r="FW6" s="655"/>
      <c r="FX6" s="655"/>
      <c r="FY6" s="655"/>
      <c r="FZ6" s="655"/>
      <c r="GA6" s="655"/>
      <c r="GB6" s="655"/>
      <c r="GC6" s="655"/>
      <c r="GD6" s="655"/>
      <c r="GE6" s="655"/>
      <c r="GF6" s="655"/>
      <c r="GG6" s="655"/>
      <c r="GH6" s="655"/>
      <c r="GI6" s="655"/>
      <c r="GJ6" s="655"/>
      <c r="GK6" s="655"/>
      <c r="GL6" s="655"/>
      <c r="GM6" s="655"/>
      <c r="GN6" s="655"/>
      <c r="GO6" s="655"/>
      <c r="GP6" s="655"/>
      <c r="GQ6" s="655"/>
      <c r="GR6" s="655"/>
      <c r="GS6" s="655"/>
      <c r="GT6" s="655"/>
      <c r="GU6" s="655"/>
      <c r="GV6" s="655"/>
      <c r="GW6" s="655"/>
      <c r="GX6" s="655"/>
      <c r="GY6" s="655"/>
      <c r="GZ6" s="655"/>
      <c r="HA6" s="655"/>
      <c r="HB6" s="655"/>
      <c r="HC6" s="655"/>
      <c r="HD6" s="655"/>
      <c r="HE6" s="655"/>
      <c r="HF6" s="655"/>
      <c r="HG6" s="655"/>
      <c r="HH6" s="655"/>
      <c r="HI6" s="655"/>
      <c r="HJ6" s="655"/>
      <c r="HK6" s="655"/>
      <c r="HL6" s="655"/>
      <c r="HM6" s="655"/>
      <c r="HN6" s="655"/>
      <c r="HO6" s="655"/>
      <c r="HP6" s="655"/>
      <c r="HQ6" s="655"/>
      <c r="HR6" s="655"/>
      <c r="HS6" s="655"/>
      <c r="HT6" s="655"/>
      <c r="HU6" s="655"/>
      <c r="HV6" s="655"/>
      <c r="HW6" s="655"/>
      <c r="HX6" s="655"/>
      <c r="HY6" s="655"/>
      <c r="HZ6" s="655"/>
      <c r="IA6" s="655"/>
      <c r="IB6" s="655"/>
      <c r="IC6" s="655"/>
      <c r="ID6" s="655"/>
      <c r="IE6" s="655"/>
      <c r="IF6" s="655"/>
      <c r="IG6" s="655"/>
    </row>
    <row r="7" spans="1:241" s="656" customFormat="1" x14ac:dyDescent="0.35">
      <c r="A7" s="653"/>
      <c r="B7" s="610"/>
      <c r="C7" s="610"/>
      <c r="D7" s="610"/>
      <c r="E7" s="610"/>
      <c r="F7" s="610"/>
      <c r="G7" s="610"/>
      <c r="H7" s="610"/>
      <c r="I7" s="610"/>
      <c r="J7" s="610"/>
      <c r="K7" s="610"/>
      <c r="L7" s="610"/>
      <c r="M7" s="610"/>
      <c r="N7" s="610"/>
      <c r="O7" s="610"/>
    </row>
    <row r="8" spans="1:241" x14ac:dyDescent="0.3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655"/>
      <c r="BC8" s="655"/>
      <c r="BD8" s="655"/>
      <c r="BE8" s="655"/>
      <c r="BF8" s="655"/>
      <c r="BG8" s="655"/>
      <c r="BH8" s="655"/>
      <c r="BI8" s="655"/>
      <c r="BJ8" s="655"/>
      <c r="BK8" s="655"/>
      <c r="BL8" s="655"/>
      <c r="BM8" s="655"/>
      <c r="BN8" s="655"/>
      <c r="BO8" s="655"/>
      <c r="BP8" s="655"/>
      <c r="BQ8" s="655"/>
      <c r="BR8" s="655"/>
      <c r="BS8" s="655"/>
      <c r="BT8" s="655"/>
      <c r="BU8" s="655"/>
      <c r="BV8" s="655"/>
      <c r="BW8" s="655"/>
      <c r="BX8" s="655"/>
      <c r="BY8" s="655"/>
      <c r="BZ8" s="655"/>
      <c r="CA8" s="655"/>
      <c r="CB8" s="655"/>
      <c r="CC8" s="655"/>
      <c r="CD8" s="655"/>
      <c r="CE8" s="655"/>
      <c r="CF8" s="655"/>
      <c r="CG8" s="655"/>
      <c r="CH8" s="655"/>
      <c r="CI8" s="655"/>
      <c r="CJ8" s="655"/>
      <c r="CK8" s="655"/>
      <c r="CL8" s="655"/>
      <c r="CM8" s="655"/>
      <c r="CN8" s="655"/>
      <c r="CO8" s="655"/>
      <c r="CP8" s="655"/>
      <c r="CQ8" s="655"/>
      <c r="CR8" s="655"/>
      <c r="CS8" s="655"/>
      <c r="CT8" s="655"/>
      <c r="CU8" s="655"/>
      <c r="CV8" s="655"/>
      <c r="CW8" s="655"/>
      <c r="CX8" s="655"/>
      <c r="CY8" s="655"/>
      <c r="CZ8" s="655"/>
      <c r="DA8" s="655"/>
      <c r="DB8" s="655"/>
      <c r="DC8" s="655"/>
      <c r="DD8" s="655"/>
      <c r="DE8" s="655"/>
      <c r="DF8" s="655"/>
      <c r="DG8" s="655"/>
      <c r="DH8" s="655"/>
      <c r="DI8" s="655"/>
      <c r="DJ8" s="655"/>
      <c r="DK8" s="655"/>
      <c r="DL8" s="655"/>
      <c r="DM8" s="655"/>
      <c r="DN8" s="655"/>
      <c r="DO8" s="655"/>
      <c r="DP8" s="655"/>
      <c r="DQ8" s="655"/>
      <c r="DR8" s="655"/>
      <c r="DS8" s="655"/>
      <c r="DT8" s="655"/>
      <c r="DU8" s="655"/>
      <c r="DV8" s="655"/>
      <c r="DW8" s="655"/>
      <c r="DX8" s="655"/>
      <c r="DY8" s="655"/>
      <c r="DZ8" s="655"/>
      <c r="EA8" s="655"/>
      <c r="EB8" s="655"/>
      <c r="EC8" s="655"/>
      <c r="ED8" s="655"/>
      <c r="EE8" s="655"/>
      <c r="EF8" s="655"/>
      <c r="EG8" s="655"/>
      <c r="EH8" s="655"/>
      <c r="EI8" s="655"/>
      <c r="EJ8" s="655"/>
      <c r="EK8" s="655"/>
      <c r="EL8" s="655"/>
      <c r="EM8" s="655"/>
      <c r="EN8" s="655"/>
      <c r="EO8" s="655"/>
      <c r="EP8" s="655"/>
      <c r="EQ8" s="655"/>
      <c r="ER8" s="655"/>
      <c r="ES8" s="655"/>
      <c r="ET8" s="655"/>
      <c r="EU8" s="655"/>
      <c r="EV8" s="655"/>
      <c r="EW8" s="655"/>
      <c r="EX8" s="655"/>
      <c r="EY8" s="655"/>
      <c r="EZ8" s="655"/>
      <c r="FA8" s="655"/>
      <c r="FB8" s="655"/>
      <c r="FC8" s="655"/>
      <c r="FD8" s="655"/>
      <c r="FE8" s="655"/>
      <c r="FF8" s="655"/>
      <c r="FG8" s="655"/>
      <c r="FH8" s="655"/>
      <c r="FI8" s="655"/>
      <c r="FJ8" s="655"/>
      <c r="FK8" s="655"/>
      <c r="FL8" s="655"/>
      <c r="FM8" s="655"/>
      <c r="FN8" s="655"/>
      <c r="FO8" s="655"/>
      <c r="FP8" s="655"/>
      <c r="FQ8" s="655"/>
      <c r="FR8" s="655"/>
      <c r="FS8" s="655"/>
      <c r="FT8" s="655"/>
      <c r="FU8" s="655"/>
      <c r="FV8" s="655"/>
      <c r="FW8" s="655"/>
      <c r="FX8" s="655"/>
      <c r="FY8" s="655"/>
      <c r="FZ8" s="655"/>
      <c r="GA8" s="655"/>
      <c r="GB8" s="655"/>
      <c r="GC8" s="655"/>
      <c r="GD8" s="655"/>
      <c r="GE8" s="655"/>
      <c r="GF8" s="655"/>
      <c r="GG8" s="655"/>
      <c r="GH8" s="655"/>
      <c r="GI8" s="655"/>
      <c r="GJ8" s="655"/>
      <c r="GK8" s="655"/>
      <c r="GL8" s="655"/>
      <c r="GM8" s="655"/>
      <c r="GN8" s="655"/>
      <c r="GO8" s="655"/>
      <c r="GP8" s="655"/>
      <c r="GQ8" s="655"/>
      <c r="GR8" s="655"/>
      <c r="GS8" s="655"/>
      <c r="GT8" s="655"/>
      <c r="GU8" s="655"/>
      <c r="GV8" s="655"/>
      <c r="GW8" s="655"/>
      <c r="GX8" s="655"/>
      <c r="GY8" s="655"/>
      <c r="GZ8" s="655"/>
      <c r="HA8" s="655"/>
      <c r="HB8" s="655"/>
      <c r="HC8" s="655"/>
      <c r="HD8" s="655"/>
      <c r="HE8" s="655"/>
      <c r="HF8" s="655"/>
      <c r="HG8" s="655"/>
      <c r="HH8" s="655"/>
      <c r="HI8" s="655"/>
      <c r="HJ8" s="655"/>
      <c r="HK8" s="655"/>
      <c r="HL8" s="655"/>
      <c r="HM8" s="655"/>
      <c r="HN8" s="655"/>
      <c r="HO8" s="655"/>
      <c r="HP8" s="655"/>
      <c r="HQ8" s="655"/>
      <c r="HR8" s="655"/>
      <c r="HS8" s="655"/>
      <c r="HT8" s="655"/>
      <c r="HU8" s="655"/>
      <c r="HV8" s="655"/>
      <c r="HW8" s="655"/>
      <c r="HX8" s="655"/>
      <c r="HY8" s="655"/>
      <c r="HZ8" s="655"/>
      <c r="IA8" s="655"/>
      <c r="IB8" s="655"/>
      <c r="IC8" s="655"/>
      <c r="ID8" s="655"/>
      <c r="IE8" s="655"/>
      <c r="IF8" s="655"/>
      <c r="IG8" s="655"/>
    </row>
    <row r="9" spans="1:241" x14ac:dyDescent="0.35">
      <c r="B9" s="609"/>
      <c r="C9" s="657">
        <v>2023</v>
      </c>
      <c r="D9" s="657">
        <f>+C9</f>
        <v>2023</v>
      </c>
      <c r="E9" s="657">
        <f t="shared" ref="E9:N9" si="0">+D9</f>
        <v>2023</v>
      </c>
      <c r="F9" s="657">
        <f t="shared" si="0"/>
        <v>2023</v>
      </c>
      <c r="G9" s="657">
        <f t="shared" si="0"/>
        <v>2023</v>
      </c>
      <c r="H9" s="657">
        <f t="shared" si="0"/>
        <v>2023</v>
      </c>
      <c r="I9" s="657">
        <f t="shared" si="0"/>
        <v>2023</v>
      </c>
      <c r="J9" s="657">
        <f t="shared" si="0"/>
        <v>2023</v>
      </c>
      <c r="K9" s="657">
        <f t="shared" si="0"/>
        <v>2023</v>
      </c>
      <c r="L9" s="657">
        <f t="shared" si="0"/>
        <v>2023</v>
      </c>
      <c r="M9" s="657">
        <f t="shared" si="0"/>
        <v>2023</v>
      </c>
      <c r="N9" s="657">
        <f t="shared" si="0"/>
        <v>2023</v>
      </c>
      <c r="O9" s="609"/>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655"/>
      <c r="CH9" s="655"/>
      <c r="CI9" s="655"/>
      <c r="CJ9" s="655"/>
      <c r="CK9" s="655"/>
      <c r="CL9" s="655"/>
      <c r="CM9" s="655"/>
      <c r="CN9" s="655"/>
      <c r="CO9" s="655"/>
      <c r="CP9" s="655"/>
      <c r="CQ9" s="655"/>
      <c r="CR9" s="655"/>
      <c r="CS9" s="655"/>
      <c r="CT9" s="655"/>
      <c r="CU9" s="655"/>
      <c r="CV9" s="655"/>
      <c r="CW9" s="655"/>
      <c r="CX9" s="655"/>
      <c r="CY9" s="655"/>
      <c r="CZ9" s="655"/>
      <c r="DA9" s="655"/>
      <c r="DB9" s="655"/>
      <c r="DC9" s="655"/>
      <c r="DD9" s="655"/>
      <c r="DE9" s="655"/>
      <c r="DF9" s="655"/>
      <c r="DG9" s="655"/>
      <c r="DH9" s="655"/>
      <c r="DI9" s="655"/>
      <c r="DJ9" s="655"/>
      <c r="DK9" s="655"/>
      <c r="DL9" s="655"/>
      <c r="DM9" s="655"/>
      <c r="DN9" s="655"/>
      <c r="DO9" s="655"/>
      <c r="DP9" s="655"/>
      <c r="DQ9" s="655"/>
      <c r="DR9" s="655"/>
      <c r="DS9" s="655"/>
      <c r="DT9" s="655"/>
      <c r="DU9" s="655"/>
      <c r="DV9" s="655"/>
      <c r="DW9" s="655"/>
      <c r="DX9" s="655"/>
      <c r="DY9" s="655"/>
      <c r="DZ9" s="655"/>
      <c r="EA9" s="655"/>
      <c r="EB9" s="655"/>
      <c r="EC9" s="655"/>
      <c r="ED9" s="655"/>
      <c r="EE9" s="655"/>
      <c r="EF9" s="655"/>
      <c r="EG9" s="655"/>
      <c r="EH9" s="655"/>
      <c r="EI9" s="655"/>
      <c r="EJ9" s="655"/>
      <c r="EK9" s="655"/>
      <c r="EL9" s="655"/>
      <c r="EM9" s="655"/>
      <c r="EN9" s="655"/>
      <c r="EO9" s="655"/>
      <c r="EP9" s="655"/>
      <c r="EQ9" s="655"/>
      <c r="ER9" s="655"/>
      <c r="ES9" s="655"/>
      <c r="ET9" s="655"/>
      <c r="EU9" s="655"/>
      <c r="EV9" s="655"/>
      <c r="EW9" s="655"/>
      <c r="EX9" s="655"/>
      <c r="EY9" s="655"/>
      <c r="EZ9" s="655"/>
      <c r="FA9" s="655"/>
      <c r="FB9" s="655"/>
      <c r="FC9" s="655"/>
      <c r="FD9" s="655"/>
      <c r="FE9" s="655"/>
      <c r="FF9" s="655"/>
      <c r="FG9" s="655"/>
      <c r="FH9" s="655"/>
      <c r="FI9" s="655"/>
      <c r="FJ9" s="655"/>
      <c r="FK9" s="655"/>
      <c r="FL9" s="655"/>
      <c r="FM9" s="655"/>
      <c r="FN9" s="655"/>
      <c r="FO9" s="655"/>
      <c r="FP9" s="655"/>
      <c r="FQ9" s="655"/>
      <c r="FR9" s="655"/>
      <c r="FS9" s="655"/>
      <c r="FT9" s="655"/>
      <c r="FU9" s="655"/>
      <c r="FV9" s="655"/>
      <c r="FW9" s="655"/>
      <c r="FX9" s="655"/>
      <c r="FY9" s="655"/>
      <c r="FZ9" s="655"/>
      <c r="GA9" s="655"/>
      <c r="GB9" s="655"/>
      <c r="GC9" s="655"/>
      <c r="GD9" s="655"/>
      <c r="GE9" s="655"/>
      <c r="GF9" s="655"/>
      <c r="GG9" s="655"/>
      <c r="GH9" s="655"/>
      <c r="GI9" s="655"/>
      <c r="GJ9" s="655"/>
      <c r="GK9" s="655"/>
      <c r="GL9" s="655"/>
      <c r="GM9" s="655"/>
      <c r="GN9" s="655"/>
      <c r="GO9" s="655"/>
      <c r="GP9" s="655"/>
      <c r="GQ9" s="655"/>
      <c r="GR9" s="655"/>
      <c r="GS9" s="655"/>
      <c r="GT9" s="655"/>
      <c r="GU9" s="655"/>
      <c r="GV9" s="655"/>
      <c r="GW9" s="655"/>
      <c r="GX9" s="655"/>
      <c r="GY9" s="655"/>
      <c r="GZ9" s="655"/>
      <c r="HA9" s="655"/>
      <c r="HB9" s="655"/>
      <c r="HC9" s="655"/>
      <c r="HD9" s="655"/>
      <c r="HE9" s="655"/>
      <c r="HF9" s="655"/>
      <c r="HG9" s="655"/>
      <c r="HH9" s="655"/>
      <c r="HI9" s="655"/>
      <c r="HJ9" s="655"/>
      <c r="HK9" s="655"/>
      <c r="HL9" s="655"/>
      <c r="HM9" s="655"/>
      <c r="HN9" s="655"/>
      <c r="HO9" s="655"/>
      <c r="HP9" s="655"/>
      <c r="HQ9" s="655"/>
      <c r="HR9" s="655"/>
      <c r="HS9" s="655"/>
      <c r="HT9" s="655"/>
      <c r="HU9" s="655"/>
      <c r="HV9" s="655"/>
      <c r="HW9" s="655"/>
      <c r="HX9" s="655"/>
      <c r="HY9" s="655"/>
      <c r="HZ9" s="655"/>
      <c r="IA9" s="655"/>
      <c r="IB9" s="655"/>
      <c r="IC9" s="655"/>
      <c r="ID9" s="655"/>
      <c r="IE9" s="655"/>
      <c r="IF9" s="655"/>
      <c r="IG9" s="655"/>
    </row>
    <row r="10" spans="1:241" x14ac:dyDescent="0.35">
      <c r="A10" s="612" t="s">
        <v>45</v>
      </c>
      <c r="B10" s="612"/>
      <c r="C10" s="658" t="s">
        <v>1335</v>
      </c>
      <c r="D10" s="658" t="s">
        <v>1336</v>
      </c>
      <c r="E10" s="658" t="s">
        <v>1337</v>
      </c>
      <c r="F10" s="658" t="s">
        <v>1338</v>
      </c>
      <c r="G10" s="658" t="s">
        <v>284</v>
      </c>
      <c r="H10" s="658" t="s">
        <v>1339</v>
      </c>
      <c r="I10" s="659" t="s">
        <v>1340</v>
      </c>
      <c r="J10" s="659" t="s">
        <v>1341</v>
      </c>
      <c r="K10" s="659" t="s">
        <v>1342</v>
      </c>
      <c r="L10" s="659" t="s">
        <v>1343</v>
      </c>
      <c r="M10" s="659" t="s">
        <v>1344</v>
      </c>
      <c r="N10" s="659" t="s">
        <v>1345</v>
      </c>
      <c r="O10" s="612" t="s">
        <v>2</v>
      </c>
    </row>
    <row r="11" spans="1:241" x14ac:dyDescent="0.35">
      <c r="C11" s="610"/>
      <c r="D11" s="610"/>
      <c r="E11" s="610"/>
      <c r="F11" s="610"/>
      <c r="G11" s="610"/>
      <c r="H11" s="610"/>
      <c r="I11" s="610"/>
      <c r="J11" s="610"/>
      <c r="K11" s="610"/>
      <c r="L11" s="610"/>
      <c r="M11" s="610"/>
      <c r="N11" s="610"/>
      <c r="O11" s="610"/>
    </row>
    <row r="12" spans="1:241" x14ac:dyDescent="0.35">
      <c r="A12" s="613">
        <v>1</v>
      </c>
      <c r="B12" s="544" t="s">
        <v>1346</v>
      </c>
      <c r="C12" s="615">
        <v>50309.122499999998</v>
      </c>
      <c r="D12" s="615">
        <v>59254.649999999987</v>
      </c>
      <c r="E12" s="615">
        <v>46245.858749999999</v>
      </c>
      <c r="F12" s="615">
        <v>53843.107499999998</v>
      </c>
      <c r="G12" s="615">
        <v>39604.792500000003</v>
      </c>
      <c r="H12" s="615">
        <v>45230.093999999997</v>
      </c>
      <c r="I12" s="615">
        <v>53918.660249999994</v>
      </c>
      <c r="J12" s="615">
        <v>49263.668999999987</v>
      </c>
      <c r="K12" s="615">
        <v>54335.53125</v>
      </c>
      <c r="L12" s="615">
        <v>45090.659249999997</v>
      </c>
      <c r="M12" s="615">
        <v>48087.175499999998</v>
      </c>
      <c r="N12" s="615">
        <v>51328.572749999999</v>
      </c>
      <c r="O12" s="660">
        <f>SUM(C12:N12)</f>
        <v>596511.89325000008</v>
      </c>
      <c r="Q12" s="661"/>
    </row>
    <row r="13" spans="1:241" x14ac:dyDescent="0.35">
      <c r="A13" s="613">
        <v>2</v>
      </c>
      <c r="B13" s="544" t="s">
        <v>1347</v>
      </c>
      <c r="C13" s="615">
        <v>1722.4271000000001</v>
      </c>
      <c r="D13" s="615">
        <v>2028.694</v>
      </c>
      <c r="E13" s="615">
        <v>1583.3136500000001</v>
      </c>
      <c r="F13" s="615">
        <v>1843.4196999999999</v>
      </c>
      <c r="G13" s="615">
        <v>1355.9443000000001</v>
      </c>
      <c r="H13" s="615">
        <v>1548.5370399999999</v>
      </c>
      <c r="I13" s="615">
        <v>1846.00639</v>
      </c>
      <c r="J13" s="615">
        <v>1686.6340399999999</v>
      </c>
      <c r="K13" s="615">
        <v>1860.2787499999999</v>
      </c>
      <c r="L13" s="615">
        <v>1543.76323</v>
      </c>
      <c r="M13" s="615">
        <v>1646.3545799999999</v>
      </c>
      <c r="N13" s="615">
        <v>1757.32989</v>
      </c>
      <c r="O13" s="660">
        <f t="shared" ref="O13:O16" si="1">SUM(C13:N13)</f>
        <v>20422.702669999999</v>
      </c>
      <c r="Q13" s="661"/>
    </row>
    <row r="14" spans="1:241" x14ac:dyDescent="0.35">
      <c r="A14" s="613">
        <v>3</v>
      </c>
      <c r="B14" s="544" t="s">
        <v>1348</v>
      </c>
      <c r="C14" s="615">
        <v>0</v>
      </c>
      <c r="D14" s="615">
        <v>0</v>
      </c>
      <c r="E14" s="615">
        <v>0</v>
      </c>
      <c r="F14" s="615">
        <v>0</v>
      </c>
      <c r="G14" s="615">
        <v>0</v>
      </c>
      <c r="H14" s="615">
        <v>0</v>
      </c>
      <c r="I14" s="615">
        <v>0</v>
      </c>
      <c r="J14" s="615">
        <v>0</v>
      </c>
      <c r="K14" s="615">
        <v>0</v>
      </c>
      <c r="L14" s="615">
        <v>0</v>
      </c>
      <c r="M14" s="615">
        <v>0</v>
      </c>
      <c r="N14" s="615">
        <v>0</v>
      </c>
      <c r="O14" s="660">
        <f>SUM(C14:M14)</f>
        <v>0</v>
      </c>
      <c r="Q14" s="661"/>
    </row>
    <row r="15" spans="1:241" x14ac:dyDescent="0.35">
      <c r="A15" s="613">
        <v>4</v>
      </c>
      <c r="B15" s="544" t="s">
        <v>1349</v>
      </c>
      <c r="C15" s="615">
        <v>35856.878006999999</v>
      </c>
      <c r="D15" s="615">
        <v>42232.633979999999</v>
      </c>
      <c r="E15" s="615">
        <v>32960.863420499998</v>
      </c>
      <c r="F15" s="615">
        <v>38375.659148999999</v>
      </c>
      <c r="G15" s="615">
        <v>28227.568730999999</v>
      </c>
      <c r="H15" s="615">
        <v>35927.826560000001</v>
      </c>
      <c r="I15" s="615">
        <v>42829.454960000003</v>
      </c>
      <c r="J15" s="615">
        <v>39131.834560000003</v>
      </c>
      <c r="K15" s="615">
        <v>43160.59</v>
      </c>
      <c r="L15" s="615">
        <v>35817.068720000003</v>
      </c>
      <c r="M15" s="615">
        <v>38197.305119999997</v>
      </c>
      <c r="N15" s="615">
        <v>40772.058960000002</v>
      </c>
      <c r="O15" s="660">
        <f t="shared" si="1"/>
        <v>453489.74216749996</v>
      </c>
      <c r="Q15" s="661"/>
    </row>
    <row r="16" spans="1:241" x14ac:dyDescent="0.35">
      <c r="A16" s="613">
        <v>5</v>
      </c>
      <c r="B16" s="544" t="s">
        <v>1350</v>
      </c>
      <c r="C16" s="615">
        <v>2900299.215932</v>
      </c>
      <c r="D16" s="615">
        <v>3416005.0184800001</v>
      </c>
      <c r="E16" s="615">
        <v>2666053.8130580001</v>
      </c>
      <c r="F16" s="615">
        <v>3104031.9271240002</v>
      </c>
      <c r="G16" s="615">
        <v>2283199.2077560001</v>
      </c>
      <c r="H16" s="615">
        <v>2607495.4132768</v>
      </c>
      <c r="I16" s="615">
        <v>3108387.5105788</v>
      </c>
      <c r="J16" s="615">
        <v>2840029.2725168001</v>
      </c>
      <c r="K16" s="615">
        <v>3132419.9439500002</v>
      </c>
      <c r="L16" s="615">
        <v>2599457.0600716001</v>
      </c>
      <c r="M16" s="615">
        <v>2772204.9296136</v>
      </c>
      <c r="N16" s="615">
        <v>2959070.0831988002</v>
      </c>
      <c r="O16" s="660">
        <f t="shared" si="1"/>
        <v>34388653.395556398</v>
      </c>
      <c r="Q16" s="661"/>
    </row>
    <row r="17" spans="1:17" x14ac:dyDescent="0.35">
      <c r="A17" s="613">
        <v>6</v>
      </c>
      <c r="B17" s="544" t="s">
        <v>1351</v>
      </c>
      <c r="C17" s="615">
        <v>0</v>
      </c>
      <c r="D17" s="615">
        <v>0</v>
      </c>
      <c r="E17" s="615">
        <v>0</v>
      </c>
      <c r="F17" s="615">
        <v>0</v>
      </c>
      <c r="G17" s="615">
        <v>0</v>
      </c>
      <c r="H17" s="615">
        <v>0</v>
      </c>
      <c r="I17" s="615">
        <v>0</v>
      </c>
      <c r="J17" s="615">
        <v>0</v>
      </c>
      <c r="K17" s="615">
        <v>0</v>
      </c>
      <c r="L17" s="615">
        <v>0</v>
      </c>
      <c r="M17" s="615">
        <v>0</v>
      </c>
      <c r="N17" s="615">
        <v>0</v>
      </c>
      <c r="O17" s="660">
        <f>SUM(C17:N17)</f>
        <v>0</v>
      </c>
      <c r="Q17" s="661"/>
    </row>
    <row r="18" spans="1:17" x14ac:dyDescent="0.35">
      <c r="A18" s="613">
        <v>7</v>
      </c>
      <c r="B18" s="544" t="s">
        <v>1352</v>
      </c>
      <c r="C18" s="615">
        <v>0</v>
      </c>
      <c r="D18" s="615">
        <v>0</v>
      </c>
      <c r="E18" s="615">
        <v>0</v>
      </c>
      <c r="F18" s="615">
        <v>0</v>
      </c>
      <c r="G18" s="615">
        <v>0</v>
      </c>
      <c r="H18" s="615">
        <v>0</v>
      </c>
      <c r="I18" s="615">
        <v>0</v>
      </c>
      <c r="J18" s="615">
        <v>0</v>
      </c>
      <c r="K18" s="615">
        <v>0</v>
      </c>
      <c r="L18" s="615">
        <v>0</v>
      </c>
      <c r="M18" s="615">
        <v>0</v>
      </c>
      <c r="N18" s="615">
        <v>0</v>
      </c>
      <c r="O18" s="660">
        <f>SUM(C18:N18)</f>
        <v>0</v>
      </c>
      <c r="Q18" s="661"/>
    </row>
    <row r="19" spans="1:17" x14ac:dyDescent="0.35">
      <c r="A19" s="613">
        <v>8</v>
      </c>
      <c r="B19" s="609" t="s">
        <v>1353</v>
      </c>
      <c r="C19" s="662">
        <f t="shared" ref="C19:N19" si="2">SUM(C12:C18)</f>
        <v>2988187.6435389998</v>
      </c>
      <c r="D19" s="662">
        <f t="shared" si="2"/>
        <v>3519520.9964600001</v>
      </c>
      <c r="E19" s="662">
        <f t="shared" si="2"/>
        <v>2746843.8488785001</v>
      </c>
      <c r="F19" s="662">
        <f t="shared" si="2"/>
        <v>3198094.113473</v>
      </c>
      <c r="G19" s="662">
        <f t="shared" si="2"/>
        <v>2352387.5132869999</v>
      </c>
      <c r="H19" s="662">
        <f t="shared" si="2"/>
        <v>2690201.8708767998</v>
      </c>
      <c r="I19" s="662">
        <f t="shared" si="2"/>
        <v>3206981.6321788002</v>
      </c>
      <c r="J19" s="662">
        <f t="shared" si="2"/>
        <v>2930111.4101168001</v>
      </c>
      <c r="K19" s="662">
        <f t="shared" si="2"/>
        <v>3231776.3439500001</v>
      </c>
      <c r="L19" s="662">
        <f t="shared" si="2"/>
        <v>2681908.5512716002</v>
      </c>
      <c r="M19" s="662">
        <f t="shared" si="2"/>
        <v>2860135.7648136001</v>
      </c>
      <c r="N19" s="662">
        <f t="shared" si="2"/>
        <v>3052928.0447988003</v>
      </c>
      <c r="O19" s="663">
        <f>SUM(C19:N19)</f>
        <v>35459077.733643897</v>
      </c>
      <c r="Q19" s="661"/>
    </row>
    <row r="20" spans="1:17" x14ac:dyDescent="0.35">
      <c r="A20" s="613">
        <v>9</v>
      </c>
      <c r="Q20" s="661"/>
    </row>
    <row r="21" spans="1:17" x14ac:dyDescent="0.35">
      <c r="A21" s="613">
        <v>10</v>
      </c>
      <c r="B21" s="544" t="s">
        <v>1354</v>
      </c>
      <c r="C21" s="615">
        <v>-1495.88</v>
      </c>
      <c r="D21" s="615">
        <v>-1106.47</v>
      </c>
      <c r="E21" s="615">
        <v>-1300.67</v>
      </c>
      <c r="F21" s="615">
        <v>-1554.5</v>
      </c>
      <c r="G21" s="615">
        <v>-899.03</v>
      </c>
      <c r="H21" s="615">
        <v>-537</v>
      </c>
      <c r="I21" s="615">
        <v>-880.43</v>
      </c>
      <c r="J21" s="615">
        <v>-428.31</v>
      </c>
      <c r="K21" s="615">
        <v>-320.49</v>
      </c>
      <c r="L21" s="615">
        <v>-560.17999999999995</v>
      </c>
      <c r="M21" s="615">
        <v>-673.03</v>
      </c>
      <c r="N21" s="615">
        <v>-679.78</v>
      </c>
      <c r="O21" s="660">
        <f t="shared" ref="O21:O23" si="3">SUM(C21:N21)</f>
        <v>-10435.770000000002</v>
      </c>
      <c r="Q21" s="661"/>
    </row>
    <row r="22" spans="1:17" x14ac:dyDescent="0.35">
      <c r="A22" s="613">
        <v>11</v>
      </c>
      <c r="B22" s="544" t="s">
        <v>1355</v>
      </c>
      <c r="C22" s="615">
        <v>-50933.152091556003</v>
      </c>
      <c r="D22" s="615">
        <v>-59587.746642792001</v>
      </c>
      <c r="E22" s="615">
        <v>-48179.015771327999</v>
      </c>
      <c r="F22" s="615">
        <v>-44434.978366140007</v>
      </c>
      <c r="G22" s="615">
        <v>-44633.645529804002</v>
      </c>
      <c r="H22" s="615">
        <v>-49039.357322819997</v>
      </c>
      <c r="I22" s="615">
        <v>-60787.525175549999</v>
      </c>
      <c r="J22" s="615">
        <v>-51942.791400450013</v>
      </c>
      <c r="K22" s="615">
        <v>-62957.580828900012</v>
      </c>
      <c r="L22" s="615">
        <v>-45410.357767020003</v>
      </c>
      <c r="M22" s="615">
        <v>-39417.843960810002</v>
      </c>
      <c r="N22" s="615">
        <v>-46486.687369799998</v>
      </c>
      <c r="O22" s="660">
        <f t="shared" si="3"/>
        <v>-603810.68222697009</v>
      </c>
      <c r="Q22" s="661"/>
    </row>
    <row r="23" spans="1:17" x14ac:dyDescent="0.35">
      <c r="A23" s="613">
        <v>12</v>
      </c>
      <c r="B23" s="544" t="s">
        <v>1356</v>
      </c>
      <c r="C23" s="615">
        <v>-2798639.8782484722</v>
      </c>
      <c r="D23" s="615">
        <v>-3274160.2505553602</v>
      </c>
      <c r="E23" s="615">
        <v>-2647354.406815696</v>
      </c>
      <c r="F23" s="615">
        <v>-2441612.8751474079</v>
      </c>
      <c r="G23" s="615">
        <v>-2452554.5887437998</v>
      </c>
      <c r="H23" s="615">
        <v>-3076308.4431031598</v>
      </c>
      <c r="I23" s="615">
        <v>-3812857.5891419998</v>
      </c>
      <c r="J23" s="615">
        <v>-3258241.3988576401</v>
      </c>
      <c r="K23" s="615">
        <v>-3948736.13351308</v>
      </c>
      <c r="L23" s="615">
        <v>-2848246.0653082002</v>
      </c>
      <c r="M23" s="615">
        <v>-2472342.4492060798</v>
      </c>
      <c r="N23" s="615">
        <v>-2915678.5553725599</v>
      </c>
      <c r="O23" s="660">
        <f t="shared" si="3"/>
        <v>-35946732.634013452</v>
      </c>
      <c r="Q23" s="661"/>
    </row>
    <row r="24" spans="1:17" x14ac:dyDescent="0.35">
      <c r="A24" s="613">
        <v>13</v>
      </c>
      <c r="B24" s="544" t="s">
        <v>1357</v>
      </c>
      <c r="C24" s="615">
        <v>-3495.53</v>
      </c>
      <c r="D24" s="615">
        <v>-3688.2</v>
      </c>
      <c r="E24" s="615">
        <v>-6145.9</v>
      </c>
      <c r="F24" s="615">
        <v>-5659.15</v>
      </c>
      <c r="G24" s="615">
        <v>-3632.72</v>
      </c>
      <c r="H24" s="615">
        <v>-1799.68</v>
      </c>
      <c r="I24" s="615">
        <v>-2899.82</v>
      </c>
      <c r="J24" s="615">
        <v>-2788.41</v>
      </c>
      <c r="K24" s="615">
        <v>-2310.52</v>
      </c>
      <c r="L24" s="615">
        <v>-3586.4</v>
      </c>
      <c r="M24" s="615">
        <v>-2529.63</v>
      </c>
      <c r="N24" s="615">
        <v>-2452.19</v>
      </c>
      <c r="O24" s="660">
        <f>SUM(C24:N24)</f>
        <v>-40988.15</v>
      </c>
      <c r="Q24" s="661"/>
    </row>
    <row r="25" spans="1:17" x14ac:dyDescent="0.35">
      <c r="A25" s="613">
        <v>14</v>
      </c>
      <c r="B25" s="544" t="s">
        <v>1358</v>
      </c>
      <c r="C25" s="615">
        <v>-166259.65</v>
      </c>
      <c r="D25" s="615">
        <v>-96615.25</v>
      </c>
      <c r="E25" s="615">
        <v>-141047.38</v>
      </c>
      <c r="F25" s="615">
        <v>-116522.64</v>
      </c>
      <c r="G25" s="615">
        <v>-55768.65</v>
      </c>
      <c r="H25" s="615">
        <v>-15346.42</v>
      </c>
      <c r="I25" s="615">
        <v>-42021.23</v>
      </c>
      <c r="J25" s="615">
        <v>-15845.69</v>
      </c>
      <c r="K25" s="615">
        <v>-51193.82</v>
      </c>
      <c r="L25" s="615">
        <v>-99416.99</v>
      </c>
      <c r="M25" s="615">
        <v>-89363.51</v>
      </c>
      <c r="N25" s="615">
        <v>-68891</v>
      </c>
      <c r="O25" s="660">
        <f>SUM(C25:N25)</f>
        <v>-958292.23</v>
      </c>
      <c r="Q25" s="661"/>
    </row>
    <row r="26" spans="1:17" x14ac:dyDescent="0.35">
      <c r="A26" s="613">
        <v>15</v>
      </c>
      <c r="B26" s="609" t="s">
        <v>1359</v>
      </c>
      <c r="C26" s="662">
        <f t="shared" ref="C26:O26" si="4">SUM(C21:C25)</f>
        <v>-3020824.0903400281</v>
      </c>
      <c r="D26" s="662">
        <f t="shared" si="4"/>
        <v>-3435157.9171981523</v>
      </c>
      <c r="E26" s="662">
        <f t="shared" si="4"/>
        <v>-2844027.3725870238</v>
      </c>
      <c r="F26" s="662">
        <f t="shared" si="4"/>
        <v>-2609784.1435135477</v>
      </c>
      <c r="G26" s="662">
        <f t="shared" si="4"/>
        <v>-2557488.634273604</v>
      </c>
      <c r="H26" s="662">
        <f t="shared" si="4"/>
        <v>-3143030.9004259799</v>
      </c>
      <c r="I26" s="662">
        <f t="shared" si="4"/>
        <v>-3919446.5943175498</v>
      </c>
      <c r="J26" s="662">
        <f t="shared" si="4"/>
        <v>-3329246.6002580901</v>
      </c>
      <c r="K26" s="662">
        <f t="shared" si="4"/>
        <v>-4065518.54434198</v>
      </c>
      <c r="L26" s="662">
        <f t="shared" si="4"/>
        <v>-2997219.9930752204</v>
      </c>
      <c r="M26" s="662">
        <f t="shared" si="4"/>
        <v>-2604326.4631668893</v>
      </c>
      <c r="N26" s="662">
        <f t="shared" si="4"/>
        <v>-3034188.2127423598</v>
      </c>
      <c r="O26" s="663">
        <f t="shared" si="4"/>
        <v>-37560259.466240413</v>
      </c>
      <c r="Q26" s="661"/>
    </row>
    <row r="27" spans="1:17" x14ac:dyDescent="0.35">
      <c r="A27" s="613">
        <v>16</v>
      </c>
      <c r="Q27" s="661"/>
    </row>
    <row r="28" spans="1:17" x14ac:dyDescent="0.35">
      <c r="A28" s="613">
        <v>17</v>
      </c>
      <c r="B28" s="664" t="s">
        <v>1360</v>
      </c>
      <c r="C28" s="615">
        <v>0</v>
      </c>
      <c r="D28" s="615">
        <v>0</v>
      </c>
      <c r="E28" s="615">
        <v>0</v>
      </c>
      <c r="F28" s="615">
        <v>0</v>
      </c>
      <c r="G28" s="615">
        <v>0</v>
      </c>
      <c r="H28" s="615">
        <v>0</v>
      </c>
      <c r="I28" s="615">
        <v>0</v>
      </c>
      <c r="J28" s="615">
        <v>0</v>
      </c>
      <c r="K28" s="615">
        <v>0</v>
      </c>
      <c r="L28" s="615">
        <v>0</v>
      </c>
      <c r="M28" s="615">
        <v>0</v>
      </c>
      <c r="N28" s="615">
        <v>0</v>
      </c>
      <c r="O28" s="660">
        <f>SUM(C28:N28)</f>
        <v>0</v>
      </c>
      <c r="Q28" s="661"/>
    </row>
    <row r="29" spans="1:17" x14ac:dyDescent="0.35">
      <c r="A29" s="613">
        <v>18</v>
      </c>
      <c r="B29" s="664" t="s">
        <v>1361</v>
      </c>
      <c r="C29" s="615">
        <v>81352.850000000006</v>
      </c>
      <c r="D29" s="615">
        <v>82564.759999999995</v>
      </c>
      <c r="E29" s="615">
        <v>79292.78</v>
      </c>
      <c r="F29" s="615">
        <v>95353.04</v>
      </c>
      <c r="G29" s="615">
        <v>76076.099999999991</v>
      </c>
      <c r="H29" s="615">
        <v>78751.91</v>
      </c>
      <c r="I29" s="615">
        <v>66891.81</v>
      </c>
      <c r="J29" s="615">
        <v>73846.12000000001</v>
      </c>
      <c r="K29" s="615">
        <v>63848.31</v>
      </c>
      <c r="L29" s="615">
        <v>76524.11</v>
      </c>
      <c r="M29" s="615">
        <v>97061.14</v>
      </c>
      <c r="N29" s="615">
        <v>4274.5299999999934</v>
      </c>
      <c r="O29" s="660">
        <f>SUM(C29:N29)</f>
        <v>875837.46</v>
      </c>
      <c r="Q29" s="661"/>
    </row>
    <row r="30" spans="1:17" x14ac:dyDescent="0.35">
      <c r="A30" s="613">
        <v>19</v>
      </c>
      <c r="B30" s="609" t="s">
        <v>1362</v>
      </c>
      <c r="C30" s="662">
        <f>C29</f>
        <v>81352.850000000006</v>
      </c>
      <c r="D30" s="662">
        <f t="shared" ref="D30:N30" si="5">D29</f>
        <v>82564.759999999995</v>
      </c>
      <c r="E30" s="662">
        <f t="shared" si="5"/>
        <v>79292.78</v>
      </c>
      <c r="F30" s="662">
        <f t="shared" si="5"/>
        <v>95353.04</v>
      </c>
      <c r="G30" s="662">
        <f t="shared" si="5"/>
        <v>76076.099999999991</v>
      </c>
      <c r="H30" s="662">
        <f t="shared" si="5"/>
        <v>78751.91</v>
      </c>
      <c r="I30" s="662">
        <f t="shared" si="5"/>
        <v>66891.81</v>
      </c>
      <c r="J30" s="662">
        <f t="shared" si="5"/>
        <v>73846.12000000001</v>
      </c>
      <c r="K30" s="662">
        <f t="shared" si="5"/>
        <v>63848.31</v>
      </c>
      <c r="L30" s="662">
        <f t="shared" si="5"/>
        <v>76524.11</v>
      </c>
      <c r="M30" s="662">
        <f t="shared" si="5"/>
        <v>97061.14</v>
      </c>
      <c r="N30" s="662">
        <f t="shared" si="5"/>
        <v>4274.5299999999934</v>
      </c>
      <c r="O30" s="663">
        <f>+O28+O29</f>
        <v>875837.46</v>
      </c>
      <c r="Q30" s="661"/>
    </row>
    <row r="31" spans="1:17" x14ac:dyDescent="0.35">
      <c r="A31" s="613">
        <v>20</v>
      </c>
      <c r="Q31" s="661"/>
    </row>
    <row r="32" spans="1:17" x14ac:dyDescent="0.35">
      <c r="A32" s="613">
        <v>21</v>
      </c>
      <c r="B32" s="664" t="s">
        <v>1363</v>
      </c>
      <c r="C32" s="615">
        <v>0</v>
      </c>
      <c r="D32" s="615">
        <v>0</v>
      </c>
      <c r="E32" s="615">
        <v>0</v>
      </c>
      <c r="F32" s="615">
        <v>0</v>
      </c>
      <c r="G32" s="615">
        <v>0</v>
      </c>
      <c r="H32" s="615">
        <v>0</v>
      </c>
      <c r="I32" s="615">
        <v>0</v>
      </c>
      <c r="J32" s="615">
        <v>0</v>
      </c>
      <c r="K32" s="615">
        <v>0</v>
      </c>
      <c r="L32" s="615">
        <v>0</v>
      </c>
      <c r="M32" s="615">
        <v>0</v>
      </c>
      <c r="N32" s="615">
        <v>0</v>
      </c>
      <c r="O32" s="660">
        <f t="shared" ref="O32:O37" si="6">SUM(C32:N32)</f>
        <v>0</v>
      </c>
      <c r="P32" s="665"/>
      <c r="Q32" s="661"/>
    </row>
    <row r="33" spans="1:17" x14ac:dyDescent="0.35">
      <c r="A33" s="613">
        <v>22</v>
      </c>
      <c r="B33" s="664" t="s">
        <v>1364</v>
      </c>
      <c r="C33" s="615">
        <v>-71.010000000000005</v>
      </c>
      <c r="D33" s="615">
        <v>805.85</v>
      </c>
      <c r="E33" s="615">
        <v>-198.25</v>
      </c>
      <c r="F33" s="615">
        <v>0</v>
      </c>
      <c r="G33" s="615">
        <v>0</v>
      </c>
      <c r="H33" s="615">
        <v>-104.92</v>
      </c>
      <c r="I33" s="615">
        <v>-397.74</v>
      </c>
      <c r="J33" s="615">
        <v>-164.91</v>
      </c>
      <c r="K33" s="615">
        <v>-540.99</v>
      </c>
      <c r="L33" s="615">
        <v>-141.86000000000001</v>
      </c>
      <c r="M33" s="615">
        <v>278.43</v>
      </c>
      <c r="N33" s="615">
        <v>469.58</v>
      </c>
      <c r="O33" s="660">
        <f t="shared" si="6"/>
        <v>-65.820000000000107</v>
      </c>
      <c r="P33" s="665"/>
      <c r="Q33" s="661"/>
    </row>
    <row r="34" spans="1:17" x14ac:dyDescent="0.35">
      <c r="A34" s="613">
        <v>23</v>
      </c>
      <c r="B34" s="664" t="s">
        <v>1365</v>
      </c>
      <c r="C34" s="615">
        <v>-4052.88</v>
      </c>
      <c r="D34" s="615">
        <v>45995.46</v>
      </c>
      <c r="E34" s="615">
        <v>-11315.43</v>
      </c>
      <c r="F34" s="615">
        <v>-40652.660000000003</v>
      </c>
      <c r="G34" s="615">
        <v>4981.3500000000004</v>
      </c>
      <c r="H34" s="615">
        <v>-5765.84</v>
      </c>
      <c r="I34" s="615">
        <v>-21856.13</v>
      </c>
      <c r="J34" s="615">
        <v>-9061.91</v>
      </c>
      <c r="K34" s="615">
        <v>-33060.120000000003</v>
      </c>
      <c r="L34" s="615">
        <v>-8899.58</v>
      </c>
      <c r="M34" s="615">
        <v>17466.93</v>
      </c>
      <c r="N34" s="615">
        <v>29458.44</v>
      </c>
      <c r="O34" s="660">
        <f t="shared" si="6"/>
        <v>-36762.369999999995</v>
      </c>
      <c r="Q34" s="661"/>
    </row>
    <row r="35" spans="1:17" x14ac:dyDescent="0.35">
      <c r="A35" s="613">
        <v>24</v>
      </c>
      <c r="B35" s="664" t="s">
        <v>1366</v>
      </c>
      <c r="C35" s="615">
        <v>0</v>
      </c>
      <c r="D35" s="615">
        <v>0</v>
      </c>
      <c r="E35" s="615">
        <v>0</v>
      </c>
      <c r="F35" s="615">
        <v>-739.81</v>
      </c>
      <c r="G35" s="615">
        <v>90.66</v>
      </c>
      <c r="H35" s="615">
        <v>0</v>
      </c>
      <c r="I35" s="615">
        <v>0</v>
      </c>
      <c r="J35" s="615">
        <v>0</v>
      </c>
      <c r="K35" s="615">
        <v>0</v>
      </c>
      <c r="L35" s="615">
        <v>0</v>
      </c>
      <c r="M35" s="615">
        <v>0</v>
      </c>
      <c r="N35" s="615">
        <v>0</v>
      </c>
      <c r="O35" s="660">
        <f t="shared" si="6"/>
        <v>-649.15</v>
      </c>
      <c r="Q35" s="661"/>
    </row>
    <row r="36" spans="1:17" x14ac:dyDescent="0.35">
      <c r="A36" s="613">
        <v>25</v>
      </c>
      <c r="B36" s="664" t="s">
        <v>1367</v>
      </c>
      <c r="C36" s="615">
        <v>0</v>
      </c>
      <c r="D36" s="615">
        <v>0</v>
      </c>
      <c r="E36" s="615">
        <v>0</v>
      </c>
      <c r="F36" s="615">
        <v>88.98</v>
      </c>
      <c r="G36" s="615">
        <v>52.2</v>
      </c>
      <c r="H36" s="615">
        <v>75.44</v>
      </c>
      <c r="I36" s="615">
        <v>0</v>
      </c>
      <c r="J36" s="615">
        <v>0</v>
      </c>
      <c r="K36" s="615">
        <v>0</v>
      </c>
      <c r="L36" s="615">
        <v>0</v>
      </c>
      <c r="M36" s="615">
        <v>0</v>
      </c>
      <c r="N36" s="615">
        <v>0</v>
      </c>
      <c r="O36" s="660">
        <f t="shared" si="6"/>
        <v>216.62</v>
      </c>
      <c r="Q36" s="661"/>
    </row>
    <row r="37" spans="1:17" x14ac:dyDescent="0.35">
      <c r="A37" s="613">
        <v>26</v>
      </c>
      <c r="B37" s="664" t="s">
        <v>1368</v>
      </c>
      <c r="C37" s="615">
        <v>0</v>
      </c>
      <c r="D37" s="615">
        <v>0</v>
      </c>
      <c r="E37" s="615">
        <v>0</v>
      </c>
      <c r="F37" s="615">
        <v>0</v>
      </c>
      <c r="G37" s="615">
        <v>0</v>
      </c>
      <c r="H37" s="615">
        <v>0</v>
      </c>
      <c r="I37" s="615">
        <v>0</v>
      </c>
      <c r="J37" s="615">
        <v>0</v>
      </c>
      <c r="K37" s="615">
        <v>0</v>
      </c>
      <c r="L37" s="615">
        <v>0</v>
      </c>
      <c r="M37" s="615">
        <v>0.01</v>
      </c>
      <c r="N37" s="615">
        <v>0</v>
      </c>
      <c r="O37" s="660">
        <f t="shared" si="6"/>
        <v>0.01</v>
      </c>
      <c r="Q37" s="661"/>
    </row>
    <row r="38" spans="1:17" ht="16" thickBot="1" x14ac:dyDescent="0.4">
      <c r="A38" s="613">
        <v>27</v>
      </c>
      <c r="B38" s="609" t="s">
        <v>141</v>
      </c>
      <c r="C38" s="666">
        <f t="shared" ref="C38:N38" si="7">SUM(C32:C37)</f>
        <v>-4123.8900000000003</v>
      </c>
      <c r="D38" s="666">
        <f t="shared" si="7"/>
        <v>46801.31</v>
      </c>
      <c r="E38" s="666">
        <f t="shared" si="7"/>
        <v>-11513.68</v>
      </c>
      <c r="F38" s="666">
        <f t="shared" si="7"/>
        <v>-41303.49</v>
      </c>
      <c r="G38" s="666">
        <f t="shared" si="7"/>
        <v>5124.21</v>
      </c>
      <c r="H38" s="666">
        <f t="shared" si="7"/>
        <v>-5795.3200000000006</v>
      </c>
      <c r="I38" s="666">
        <f t="shared" si="7"/>
        <v>-22253.870000000003</v>
      </c>
      <c r="J38" s="666">
        <f t="shared" si="7"/>
        <v>-9226.82</v>
      </c>
      <c r="K38" s="666">
        <f t="shared" si="7"/>
        <v>-33601.11</v>
      </c>
      <c r="L38" s="666">
        <f t="shared" si="7"/>
        <v>-9041.44</v>
      </c>
      <c r="M38" s="666">
        <f t="shared" si="7"/>
        <v>17745.37</v>
      </c>
      <c r="N38" s="666">
        <f t="shared" si="7"/>
        <v>29928.02</v>
      </c>
      <c r="O38" s="663">
        <f>SUM(O33:O37)</f>
        <v>-37260.709999999992</v>
      </c>
      <c r="Q38" s="661"/>
    </row>
    <row r="39" spans="1:17" ht="16" thickTop="1" x14ac:dyDescent="0.35">
      <c r="A39" s="613">
        <v>28</v>
      </c>
      <c r="C39" s="621"/>
      <c r="D39" s="621"/>
      <c r="E39" s="621"/>
      <c r="F39" s="621"/>
      <c r="G39" s="621"/>
      <c r="H39" s="621"/>
      <c r="I39" s="621"/>
      <c r="J39" s="621"/>
      <c r="K39" s="621"/>
      <c r="L39" s="621"/>
      <c r="M39" s="621"/>
      <c r="N39" s="621"/>
      <c r="O39" s="667"/>
      <c r="Q39" s="661"/>
    </row>
    <row r="40" spans="1:17" x14ac:dyDescent="0.35">
      <c r="A40" s="613">
        <v>29</v>
      </c>
      <c r="B40" s="668" t="s">
        <v>1369</v>
      </c>
      <c r="C40" s="703"/>
      <c r="D40" s="621"/>
      <c r="E40" s="621"/>
      <c r="F40" s="621"/>
      <c r="G40" s="621"/>
      <c r="H40" s="621"/>
      <c r="I40" s="621"/>
      <c r="J40" s="621"/>
      <c r="K40" s="621"/>
      <c r="L40" s="621"/>
      <c r="M40" s="621"/>
      <c r="N40" s="621"/>
      <c r="O40" s="667"/>
      <c r="Q40" s="661"/>
    </row>
    <row r="41" spans="1:17" x14ac:dyDescent="0.35">
      <c r="A41" s="613">
        <v>30</v>
      </c>
      <c r="B41" s="544" t="s">
        <v>1370</v>
      </c>
      <c r="C41" s="615">
        <f>+C19+C30</f>
        <v>3069540.4935389999</v>
      </c>
      <c r="D41" s="615">
        <f t="shared" ref="D41:N41" si="8">+D19+D30</f>
        <v>3602085.7564599998</v>
      </c>
      <c r="E41" s="615">
        <f t="shared" si="8"/>
        <v>2826136.6288784998</v>
      </c>
      <c r="F41" s="615">
        <f t="shared" si="8"/>
        <v>3293447.153473</v>
      </c>
      <c r="G41" s="615">
        <f t="shared" si="8"/>
        <v>2428463.613287</v>
      </c>
      <c r="H41" s="615">
        <f t="shared" si="8"/>
        <v>2768953.7808768</v>
      </c>
      <c r="I41" s="615">
        <f t="shared" si="8"/>
        <v>3273873.4421788002</v>
      </c>
      <c r="J41" s="615">
        <f t="shared" si="8"/>
        <v>3003957.5301168002</v>
      </c>
      <c r="K41" s="615">
        <f t="shared" si="8"/>
        <v>3295624.6539500002</v>
      </c>
      <c r="L41" s="615">
        <f t="shared" si="8"/>
        <v>2758432.6612716001</v>
      </c>
      <c r="M41" s="615">
        <f t="shared" si="8"/>
        <v>2957196.9048136002</v>
      </c>
      <c r="N41" s="615">
        <f t="shared" si="8"/>
        <v>3057202.5747988001</v>
      </c>
      <c r="O41" s="660">
        <f>SUM(C41:N41)</f>
        <v>36334915.193643898</v>
      </c>
      <c r="Q41" s="661"/>
    </row>
    <row r="42" spans="1:17" x14ac:dyDescent="0.35">
      <c r="A42" s="613">
        <v>31</v>
      </c>
      <c r="B42" s="544" t="s">
        <v>1371</v>
      </c>
      <c r="C42" s="615">
        <f>-C28</f>
        <v>0</v>
      </c>
      <c r="D42" s="615">
        <f t="shared" ref="D42:N42" si="9">-D28</f>
        <v>0</v>
      </c>
      <c r="E42" s="615">
        <f t="shared" si="9"/>
        <v>0</v>
      </c>
      <c r="F42" s="615">
        <f t="shared" si="9"/>
        <v>0</v>
      </c>
      <c r="G42" s="615">
        <f t="shared" si="9"/>
        <v>0</v>
      </c>
      <c r="H42" s="615">
        <f t="shared" si="9"/>
        <v>0</v>
      </c>
      <c r="I42" s="615">
        <f t="shared" si="9"/>
        <v>0</v>
      </c>
      <c r="J42" s="615">
        <f t="shared" si="9"/>
        <v>0</v>
      </c>
      <c r="K42" s="615">
        <f t="shared" si="9"/>
        <v>0</v>
      </c>
      <c r="L42" s="615">
        <f t="shared" si="9"/>
        <v>0</v>
      </c>
      <c r="M42" s="615">
        <f t="shared" si="9"/>
        <v>0</v>
      </c>
      <c r="N42" s="615">
        <f t="shared" si="9"/>
        <v>0</v>
      </c>
      <c r="O42" s="660">
        <f>SUM(C42:N42)</f>
        <v>0</v>
      </c>
      <c r="Q42" s="661"/>
    </row>
    <row r="43" spans="1:17" x14ac:dyDescent="0.35">
      <c r="A43" s="613">
        <v>32</v>
      </c>
      <c r="B43" s="669" t="s">
        <v>1372</v>
      </c>
      <c r="C43" s="670">
        <f>+C41+C42</f>
        <v>3069540.4935389999</v>
      </c>
      <c r="D43" s="670">
        <f t="shared" ref="D43:N43" si="10">+D41+D42</f>
        <v>3602085.7564599998</v>
      </c>
      <c r="E43" s="670">
        <f t="shared" si="10"/>
        <v>2826136.6288784998</v>
      </c>
      <c r="F43" s="670">
        <f t="shared" si="10"/>
        <v>3293447.153473</v>
      </c>
      <c r="G43" s="670">
        <f t="shared" si="10"/>
        <v>2428463.613287</v>
      </c>
      <c r="H43" s="670">
        <f t="shared" si="10"/>
        <v>2768953.7808768</v>
      </c>
      <c r="I43" s="670">
        <f t="shared" si="10"/>
        <v>3273873.4421788002</v>
      </c>
      <c r="J43" s="670">
        <f t="shared" si="10"/>
        <v>3003957.5301168002</v>
      </c>
      <c r="K43" s="670">
        <f t="shared" si="10"/>
        <v>3295624.6539500002</v>
      </c>
      <c r="L43" s="670">
        <f t="shared" si="10"/>
        <v>2758432.6612716001</v>
      </c>
      <c r="M43" s="670">
        <f t="shared" si="10"/>
        <v>2957196.9048136002</v>
      </c>
      <c r="N43" s="670">
        <f t="shared" si="10"/>
        <v>3057202.5747988001</v>
      </c>
      <c r="O43" s="671">
        <f>SUM(C43:N43)</f>
        <v>36334915.193643898</v>
      </c>
      <c r="Q43" s="661"/>
    </row>
    <row r="44" spans="1:17" x14ac:dyDescent="0.35">
      <c r="A44" s="613">
        <v>33</v>
      </c>
    </row>
    <row r="45" spans="1:17" x14ac:dyDescent="0.35">
      <c r="A45" s="613">
        <v>34</v>
      </c>
      <c r="B45" s="544" t="s">
        <v>1373</v>
      </c>
      <c r="C45" s="672">
        <f>C26+C38-C22-C33</f>
        <v>-2973943.8182484722</v>
      </c>
      <c r="D45" s="672">
        <f t="shared" ref="D45:N45" si="11">D26+D38-D22-D33</f>
        <v>-3329574.7105553602</v>
      </c>
      <c r="E45" s="672">
        <f t="shared" si="11"/>
        <v>-2807163.7868156959</v>
      </c>
      <c r="F45" s="672">
        <f t="shared" si="11"/>
        <v>-2606652.6551474081</v>
      </c>
      <c r="G45" s="672">
        <f t="shared" si="11"/>
        <v>-2507730.7787438002</v>
      </c>
      <c r="H45" s="672">
        <f t="shared" si="11"/>
        <v>-3099681.9431031598</v>
      </c>
      <c r="I45" s="672">
        <f t="shared" si="11"/>
        <v>-3880515.1991419997</v>
      </c>
      <c r="J45" s="672">
        <f t="shared" si="11"/>
        <v>-3286365.7188576399</v>
      </c>
      <c r="K45" s="672">
        <f t="shared" si="11"/>
        <v>-4035621.0835130797</v>
      </c>
      <c r="L45" s="672">
        <f t="shared" si="11"/>
        <v>-2960709.2153082006</v>
      </c>
      <c r="M45" s="672">
        <f t="shared" si="11"/>
        <v>-2547441.6792060793</v>
      </c>
      <c r="N45" s="672">
        <f t="shared" si="11"/>
        <v>-2958243.0853725597</v>
      </c>
      <c r="O45" s="672">
        <f>SUM(C45:N45)</f>
        <v>-36993643.674013451</v>
      </c>
    </row>
    <row r="46" spans="1:17" x14ac:dyDescent="0.35">
      <c r="A46" s="544">
        <v>35</v>
      </c>
      <c r="B46" s="544" t="s">
        <v>1374</v>
      </c>
      <c r="C46" s="672">
        <f>C22+C33</f>
        <v>-51004.162091556005</v>
      </c>
      <c r="D46" s="672">
        <f t="shared" ref="D46:O46" si="12">D22+D33</f>
        <v>-58781.896642792002</v>
      </c>
      <c r="E46" s="672">
        <f t="shared" si="12"/>
        <v>-48377.265771327999</v>
      </c>
      <c r="F46" s="672">
        <f t="shared" si="12"/>
        <v>-44434.978366140007</v>
      </c>
      <c r="G46" s="672">
        <f t="shared" si="12"/>
        <v>-44633.645529804002</v>
      </c>
      <c r="H46" s="672">
        <f t="shared" si="12"/>
        <v>-49144.277322819995</v>
      </c>
      <c r="I46" s="672">
        <f t="shared" si="12"/>
        <v>-61185.265175549997</v>
      </c>
      <c r="J46" s="672">
        <f t="shared" si="12"/>
        <v>-52107.701400450016</v>
      </c>
      <c r="K46" s="672">
        <f t="shared" si="12"/>
        <v>-63498.57082890001</v>
      </c>
      <c r="L46" s="672">
        <f t="shared" si="12"/>
        <v>-45552.217767020004</v>
      </c>
      <c r="M46" s="672">
        <f t="shared" si="12"/>
        <v>-39139.413960810001</v>
      </c>
      <c r="N46" s="672">
        <f t="shared" si="12"/>
        <v>-46017.107369799996</v>
      </c>
      <c r="O46" s="672">
        <f t="shared" si="12"/>
        <v>-603876.50222697004</v>
      </c>
    </row>
    <row r="76" spans="3:15" x14ac:dyDescent="0.35">
      <c r="C76" s="559"/>
      <c r="D76" s="559"/>
      <c r="E76" s="559"/>
      <c r="F76" s="559"/>
      <c r="G76" s="559"/>
      <c r="H76" s="559"/>
      <c r="I76" s="559"/>
      <c r="J76" s="559"/>
      <c r="K76" s="559"/>
      <c r="L76" s="559"/>
      <c r="M76" s="559"/>
      <c r="N76" s="559"/>
      <c r="O76" s="559"/>
    </row>
    <row r="77" spans="3:15" x14ac:dyDescent="0.35">
      <c r="C77" s="559"/>
      <c r="D77" s="559"/>
      <c r="E77" s="559"/>
      <c r="F77" s="559"/>
      <c r="G77" s="559"/>
      <c r="H77" s="559"/>
      <c r="I77" s="559"/>
      <c r="J77" s="559"/>
      <c r="K77" s="559"/>
      <c r="L77" s="559"/>
      <c r="M77" s="559"/>
      <c r="N77" s="559"/>
      <c r="O77" s="559"/>
    </row>
    <row r="78" spans="3:15" x14ac:dyDescent="0.35">
      <c r="C78" s="559"/>
      <c r="D78" s="559"/>
      <c r="E78" s="559"/>
      <c r="F78" s="559"/>
      <c r="G78" s="559"/>
      <c r="H78" s="559"/>
      <c r="I78" s="559"/>
      <c r="J78" s="559"/>
      <c r="K78" s="559"/>
      <c r="L78" s="559"/>
      <c r="M78" s="559"/>
      <c r="N78" s="559"/>
      <c r="O78" s="559"/>
    </row>
    <row r="79" spans="3:15" x14ac:dyDescent="0.35">
      <c r="C79" s="559"/>
      <c r="D79" s="559"/>
      <c r="E79" s="559"/>
      <c r="F79" s="559"/>
      <c r="G79" s="559"/>
      <c r="H79" s="559"/>
      <c r="I79" s="559"/>
      <c r="J79" s="559"/>
      <c r="K79" s="559"/>
      <c r="L79" s="559"/>
      <c r="M79" s="559"/>
      <c r="N79" s="559"/>
      <c r="O79" s="559"/>
    </row>
    <row r="80" spans="3:15" x14ac:dyDescent="0.35">
      <c r="C80" s="559"/>
      <c r="D80" s="559"/>
      <c r="E80" s="559"/>
      <c r="F80" s="559"/>
      <c r="G80" s="559"/>
      <c r="H80" s="559"/>
      <c r="I80" s="559"/>
      <c r="J80" s="559"/>
      <c r="K80" s="559"/>
      <c r="L80" s="559"/>
      <c r="M80" s="559"/>
      <c r="N80" s="559"/>
      <c r="O80" s="559"/>
    </row>
    <row r="81" spans="3:15" x14ac:dyDescent="0.35">
      <c r="C81" s="559"/>
      <c r="D81" s="559"/>
      <c r="E81" s="559"/>
      <c r="F81" s="559"/>
      <c r="G81" s="559"/>
      <c r="H81" s="559"/>
      <c r="I81" s="559"/>
      <c r="J81" s="559"/>
      <c r="K81" s="559"/>
      <c r="L81" s="559"/>
      <c r="M81" s="559"/>
      <c r="N81" s="559"/>
      <c r="O81" s="559"/>
    </row>
    <row r="82" spans="3:15" x14ac:dyDescent="0.35">
      <c r="C82" s="559"/>
      <c r="D82" s="559"/>
      <c r="E82" s="559"/>
      <c r="F82" s="559"/>
      <c r="G82" s="559"/>
      <c r="H82" s="559"/>
      <c r="I82" s="559"/>
      <c r="J82" s="559"/>
      <c r="K82" s="559"/>
      <c r="L82" s="559"/>
      <c r="M82" s="559"/>
      <c r="N82" s="559"/>
      <c r="O82" s="559"/>
    </row>
    <row r="83" spans="3:15" x14ac:dyDescent="0.35">
      <c r="C83" s="559"/>
      <c r="D83" s="559"/>
      <c r="E83" s="559"/>
      <c r="F83" s="559"/>
      <c r="G83" s="559"/>
      <c r="H83" s="559"/>
      <c r="I83" s="559"/>
      <c r="J83" s="559"/>
      <c r="K83" s="559"/>
      <c r="L83" s="559"/>
      <c r="M83" s="559"/>
      <c r="N83" s="559"/>
      <c r="O83" s="559"/>
    </row>
    <row r="84" spans="3:15" x14ac:dyDescent="0.35">
      <c r="C84" s="559"/>
      <c r="D84" s="559"/>
      <c r="E84" s="559"/>
      <c r="F84" s="559"/>
      <c r="G84" s="559"/>
      <c r="H84" s="559"/>
      <c r="I84" s="559"/>
      <c r="J84" s="559"/>
      <c r="K84" s="559"/>
      <c r="L84" s="559"/>
      <c r="M84" s="559"/>
      <c r="N84" s="559"/>
      <c r="O84" s="559"/>
    </row>
    <row r="85" spans="3:15" x14ac:dyDescent="0.35">
      <c r="C85" s="559"/>
      <c r="D85" s="559"/>
      <c r="E85" s="559"/>
      <c r="F85" s="559"/>
      <c r="G85" s="559"/>
      <c r="H85" s="559"/>
      <c r="I85" s="559"/>
      <c r="J85" s="559"/>
      <c r="K85" s="559"/>
      <c r="L85" s="559"/>
      <c r="M85" s="559"/>
      <c r="N85" s="559"/>
      <c r="O85" s="559"/>
    </row>
    <row r="86" spans="3:15" x14ac:dyDescent="0.35">
      <c r="C86" s="559"/>
      <c r="D86" s="559"/>
      <c r="E86" s="559"/>
      <c r="F86" s="559"/>
      <c r="G86" s="559"/>
      <c r="H86" s="559"/>
      <c r="I86" s="559"/>
      <c r="J86" s="559"/>
      <c r="K86" s="559"/>
      <c r="L86" s="559"/>
      <c r="M86" s="559"/>
      <c r="N86" s="559"/>
      <c r="O86" s="559"/>
    </row>
    <row r="87" spans="3:15" x14ac:dyDescent="0.35">
      <c r="C87" s="559"/>
      <c r="D87" s="559"/>
      <c r="E87" s="559"/>
      <c r="F87" s="559"/>
      <c r="G87" s="559"/>
      <c r="H87" s="559"/>
      <c r="I87" s="559"/>
      <c r="J87" s="559"/>
      <c r="K87" s="559"/>
      <c r="L87" s="559"/>
      <c r="M87" s="559"/>
      <c r="N87" s="559"/>
      <c r="O87" s="559"/>
    </row>
    <row r="88" spans="3:15" x14ac:dyDescent="0.35">
      <c r="C88" s="559"/>
      <c r="D88" s="559"/>
      <c r="E88" s="559"/>
      <c r="F88" s="559"/>
      <c r="G88" s="559"/>
      <c r="H88" s="559"/>
      <c r="I88" s="559"/>
      <c r="J88" s="559"/>
      <c r="K88" s="559"/>
      <c r="L88" s="559"/>
      <c r="M88" s="559"/>
      <c r="N88" s="559"/>
      <c r="O88" s="559"/>
    </row>
    <row r="89" spans="3:15" x14ac:dyDescent="0.35">
      <c r="C89" s="559"/>
      <c r="D89" s="559"/>
      <c r="E89" s="559"/>
      <c r="F89" s="559"/>
      <c r="G89" s="559"/>
      <c r="H89" s="559"/>
      <c r="I89" s="559"/>
      <c r="J89" s="559"/>
      <c r="K89" s="559"/>
      <c r="L89" s="559"/>
      <c r="M89" s="559"/>
      <c r="N89" s="559"/>
      <c r="O89" s="559"/>
    </row>
    <row r="90" spans="3:15" x14ac:dyDescent="0.35">
      <c r="C90" s="559"/>
      <c r="D90" s="559"/>
      <c r="E90" s="559"/>
      <c r="F90" s="559"/>
      <c r="G90" s="559"/>
      <c r="H90" s="559"/>
      <c r="I90" s="559"/>
      <c r="J90" s="559"/>
      <c r="K90" s="559"/>
      <c r="L90" s="559"/>
      <c r="M90" s="559"/>
      <c r="N90" s="559"/>
      <c r="O90" s="559"/>
    </row>
    <row r="91" spans="3:15" x14ac:dyDescent="0.35">
      <c r="C91" s="559"/>
      <c r="D91" s="559"/>
      <c r="E91" s="559"/>
      <c r="F91" s="559"/>
      <c r="G91" s="559"/>
      <c r="H91" s="559"/>
      <c r="I91" s="559"/>
      <c r="J91" s="559"/>
      <c r="K91" s="559"/>
      <c r="L91" s="559"/>
      <c r="M91" s="559"/>
      <c r="N91" s="559"/>
      <c r="O91" s="559"/>
    </row>
    <row r="92" spans="3:15" x14ac:dyDescent="0.35">
      <c r="C92" s="559"/>
      <c r="D92" s="559"/>
      <c r="E92" s="559"/>
      <c r="F92" s="559"/>
      <c r="G92" s="559"/>
      <c r="H92" s="559"/>
      <c r="I92" s="559"/>
      <c r="J92" s="559"/>
      <c r="K92" s="559"/>
      <c r="L92" s="559"/>
      <c r="M92" s="559"/>
      <c r="N92" s="559"/>
      <c r="O92" s="559"/>
    </row>
    <row r="93" spans="3:15" x14ac:dyDescent="0.35">
      <c r="C93" s="559"/>
      <c r="D93" s="559"/>
      <c r="E93" s="559"/>
      <c r="F93" s="559"/>
      <c r="G93" s="559"/>
      <c r="H93" s="559"/>
      <c r="I93" s="559"/>
      <c r="J93" s="559"/>
      <c r="K93" s="559"/>
      <c r="L93" s="559"/>
      <c r="M93" s="559"/>
      <c r="N93" s="559"/>
      <c r="O93" s="559"/>
    </row>
    <row r="94" spans="3:15" x14ac:dyDescent="0.35">
      <c r="C94" s="559"/>
      <c r="D94" s="559"/>
      <c r="E94" s="559"/>
      <c r="F94" s="559"/>
      <c r="G94" s="559"/>
      <c r="H94" s="559"/>
      <c r="I94" s="559"/>
      <c r="J94" s="559"/>
      <c r="K94" s="559"/>
      <c r="L94" s="559"/>
      <c r="M94" s="559"/>
      <c r="N94" s="559"/>
      <c r="O94" s="559"/>
    </row>
    <row r="95" spans="3:15" x14ac:dyDescent="0.35">
      <c r="C95" s="559"/>
      <c r="D95" s="559"/>
      <c r="E95" s="559"/>
      <c r="F95" s="559"/>
      <c r="G95" s="559"/>
      <c r="H95" s="559"/>
      <c r="I95" s="559"/>
      <c r="J95" s="559"/>
      <c r="K95" s="559"/>
      <c r="L95" s="559"/>
      <c r="M95" s="559"/>
      <c r="N95" s="559"/>
      <c r="O95" s="559"/>
    </row>
    <row r="96" spans="3:15" x14ac:dyDescent="0.35">
      <c r="C96" s="559"/>
      <c r="D96" s="559"/>
      <c r="E96" s="559"/>
      <c r="F96" s="559"/>
      <c r="G96" s="559"/>
      <c r="H96" s="559"/>
      <c r="I96" s="559"/>
      <c r="J96" s="559"/>
      <c r="K96" s="559"/>
      <c r="L96" s="559"/>
      <c r="M96" s="559"/>
      <c r="N96" s="559"/>
      <c r="O96" s="559"/>
    </row>
    <row r="97" spans="3:15" x14ac:dyDescent="0.35">
      <c r="C97" s="559"/>
      <c r="D97" s="559"/>
      <c r="E97" s="559"/>
      <c r="F97" s="559"/>
      <c r="G97" s="559"/>
      <c r="H97" s="559"/>
      <c r="I97" s="559"/>
      <c r="J97" s="559"/>
      <c r="K97" s="559"/>
      <c r="L97" s="559"/>
      <c r="M97" s="559"/>
      <c r="N97" s="559"/>
      <c r="O97" s="559"/>
    </row>
    <row r="98" spans="3:15" x14ac:dyDescent="0.35">
      <c r="C98" s="559"/>
      <c r="D98" s="559"/>
      <c r="E98" s="559"/>
      <c r="F98" s="559"/>
      <c r="G98" s="559"/>
      <c r="H98" s="559"/>
      <c r="I98" s="559"/>
      <c r="J98" s="559"/>
      <c r="K98" s="559"/>
      <c r="L98" s="559"/>
      <c r="M98" s="559"/>
      <c r="N98" s="559"/>
      <c r="O98" s="559"/>
    </row>
    <row r="99" spans="3:15" x14ac:dyDescent="0.35">
      <c r="C99" s="559"/>
      <c r="D99" s="559"/>
      <c r="E99" s="559"/>
      <c r="F99" s="559"/>
      <c r="G99" s="559"/>
      <c r="H99" s="559"/>
      <c r="I99" s="559"/>
      <c r="J99" s="559"/>
      <c r="K99" s="559"/>
      <c r="L99" s="559"/>
      <c r="M99" s="559"/>
      <c r="N99" s="559"/>
      <c r="O99" s="559"/>
    </row>
    <row r="100" spans="3:15" x14ac:dyDescent="0.35">
      <c r="C100" s="559"/>
      <c r="D100" s="559"/>
      <c r="E100" s="559"/>
      <c r="F100" s="559"/>
      <c r="G100" s="559"/>
      <c r="H100" s="559"/>
      <c r="I100" s="559"/>
      <c r="J100" s="559"/>
      <c r="K100" s="559"/>
      <c r="L100" s="559"/>
      <c r="M100" s="559"/>
      <c r="N100" s="559"/>
      <c r="O100" s="559"/>
    </row>
    <row r="101" spans="3:15" x14ac:dyDescent="0.35">
      <c r="C101" s="559"/>
      <c r="D101" s="559"/>
      <c r="E101" s="559"/>
      <c r="F101" s="559"/>
      <c r="G101" s="559"/>
      <c r="H101" s="559"/>
      <c r="I101" s="559"/>
      <c r="J101" s="559"/>
      <c r="K101" s="559"/>
      <c r="L101" s="559"/>
      <c r="M101" s="559"/>
      <c r="N101" s="559"/>
      <c r="O101" s="559"/>
    </row>
    <row r="102" spans="3:15" x14ac:dyDescent="0.35">
      <c r="C102" s="559"/>
      <c r="D102" s="559"/>
      <c r="E102" s="559"/>
      <c r="F102" s="559"/>
      <c r="G102" s="559"/>
      <c r="H102" s="559"/>
      <c r="I102" s="559"/>
      <c r="J102" s="559"/>
      <c r="K102" s="559"/>
      <c r="L102" s="559"/>
      <c r="M102" s="559"/>
      <c r="N102" s="559"/>
      <c r="O102" s="559"/>
    </row>
    <row r="103" spans="3:15" x14ac:dyDescent="0.35">
      <c r="C103" s="559"/>
      <c r="D103" s="559"/>
      <c r="E103" s="559"/>
      <c r="F103" s="559"/>
      <c r="G103" s="559"/>
      <c r="H103" s="559"/>
      <c r="I103" s="559"/>
      <c r="J103" s="559"/>
      <c r="K103" s="559"/>
      <c r="L103" s="559"/>
      <c r="M103" s="559"/>
      <c r="N103" s="559"/>
      <c r="O103" s="559"/>
    </row>
    <row r="104" spans="3:15" x14ac:dyDescent="0.35">
      <c r="C104" s="559"/>
      <c r="D104" s="559"/>
      <c r="E104" s="559"/>
      <c r="F104" s="559"/>
      <c r="G104" s="559"/>
      <c r="H104" s="559"/>
      <c r="I104" s="559"/>
      <c r="J104" s="559"/>
      <c r="K104" s="559"/>
      <c r="L104" s="559"/>
      <c r="M104" s="559"/>
      <c r="N104" s="559"/>
      <c r="O104" s="559"/>
    </row>
    <row r="105" spans="3:15" x14ac:dyDescent="0.35">
      <c r="C105" s="559"/>
      <c r="D105" s="559"/>
      <c r="E105" s="559"/>
      <c r="F105" s="559"/>
      <c r="G105" s="559"/>
      <c r="H105" s="559"/>
      <c r="I105" s="559"/>
      <c r="J105" s="559"/>
      <c r="K105" s="559"/>
      <c r="L105" s="559"/>
      <c r="M105" s="559"/>
      <c r="N105" s="559"/>
      <c r="O105" s="559"/>
    </row>
    <row r="106" spans="3:15" x14ac:dyDescent="0.35">
      <c r="C106" s="559"/>
      <c r="D106" s="559"/>
      <c r="E106" s="559"/>
      <c r="F106" s="559"/>
      <c r="G106" s="559"/>
      <c r="H106" s="559"/>
      <c r="I106" s="559"/>
      <c r="J106" s="559"/>
      <c r="K106" s="559"/>
      <c r="L106" s="559"/>
      <c r="M106" s="559"/>
      <c r="N106" s="559"/>
      <c r="O106" s="559"/>
    </row>
    <row r="107" spans="3:15" x14ac:dyDescent="0.35">
      <c r="C107" s="559"/>
      <c r="D107" s="559"/>
      <c r="E107" s="559"/>
      <c r="F107" s="559"/>
      <c r="G107" s="559"/>
      <c r="H107" s="559"/>
      <c r="I107" s="559"/>
      <c r="J107" s="559"/>
      <c r="K107" s="559"/>
      <c r="L107" s="559"/>
      <c r="M107" s="559"/>
      <c r="N107" s="559"/>
      <c r="O107" s="559"/>
    </row>
    <row r="108" spans="3:15" x14ac:dyDescent="0.35">
      <c r="C108" s="559"/>
      <c r="D108" s="559"/>
      <c r="E108" s="559"/>
      <c r="F108" s="559"/>
      <c r="G108" s="559"/>
      <c r="H108" s="559"/>
      <c r="I108" s="559"/>
      <c r="J108" s="559"/>
      <c r="K108" s="559"/>
      <c r="L108" s="559"/>
      <c r="M108" s="559"/>
      <c r="N108" s="559"/>
      <c r="O108" s="559"/>
    </row>
    <row r="109" spans="3:15" x14ac:dyDescent="0.35">
      <c r="C109" s="559"/>
      <c r="D109" s="559"/>
      <c r="E109" s="559"/>
      <c r="F109" s="559"/>
      <c r="G109" s="559"/>
      <c r="H109" s="559"/>
      <c r="I109" s="559"/>
      <c r="J109" s="559"/>
      <c r="K109" s="559"/>
      <c r="L109" s="559"/>
      <c r="M109" s="559"/>
      <c r="N109" s="559"/>
      <c r="O109" s="559"/>
    </row>
    <row r="110" spans="3:15" x14ac:dyDescent="0.35">
      <c r="C110" s="559"/>
      <c r="D110" s="559"/>
      <c r="E110" s="559"/>
      <c r="F110" s="559"/>
      <c r="G110" s="559"/>
      <c r="H110" s="559"/>
      <c r="I110" s="559"/>
      <c r="J110" s="559"/>
      <c r="K110" s="559"/>
      <c r="L110" s="559"/>
      <c r="M110" s="559"/>
      <c r="N110" s="559"/>
      <c r="O110" s="559"/>
    </row>
    <row r="111" spans="3:15" x14ac:dyDescent="0.35">
      <c r="C111" s="559"/>
      <c r="D111" s="559"/>
      <c r="E111" s="559"/>
      <c r="F111" s="559"/>
      <c r="G111" s="559"/>
      <c r="H111" s="559"/>
      <c r="I111" s="559"/>
      <c r="J111" s="559"/>
      <c r="K111" s="559"/>
      <c r="L111" s="559"/>
      <c r="M111" s="559"/>
      <c r="N111" s="559"/>
      <c r="O111" s="559"/>
    </row>
    <row r="112" spans="3:15" x14ac:dyDescent="0.35">
      <c r="C112" s="559"/>
      <c r="D112" s="559"/>
      <c r="E112" s="559"/>
      <c r="F112" s="559"/>
      <c r="G112" s="559"/>
      <c r="H112" s="559"/>
      <c r="I112" s="559"/>
      <c r="J112" s="559"/>
      <c r="K112" s="559"/>
      <c r="L112" s="559"/>
      <c r="M112" s="559"/>
      <c r="N112" s="559"/>
      <c r="O112" s="559"/>
    </row>
    <row r="113" spans="3:15" x14ac:dyDescent="0.35">
      <c r="C113" s="559"/>
      <c r="D113" s="559"/>
      <c r="E113" s="559"/>
      <c r="F113" s="559"/>
      <c r="G113" s="559"/>
      <c r="H113" s="559"/>
      <c r="I113" s="559"/>
      <c r="J113" s="559"/>
      <c r="K113" s="559"/>
      <c r="L113" s="559"/>
      <c r="M113" s="559"/>
      <c r="N113" s="559"/>
      <c r="O113" s="559"/>
    </row>
    <row r="114" spans="3:15" x14ac:dyDescent="0.35">
      <c r="C114" s="559"/>
      <c r="D114" s="559"/>
      <c r="E114" s="559"/>
      <c r="F114" s="559"/>
      <c r="G114" s="559"/>
      <c r="H114" s="559"/>
      <c r="I114" s="559"/>
      <c r="J114" s="559"/>
      <c r="K114" s="559"/>
      <c r="L114" s="559"/>
      <c r="M114" s="559"/>
      <c r="N114" s="559"/>
      <c r="O114" s="559"/>
    </row>
    <row r="115" spans="3:15" x14ac:dyDescent="0.35">
      <c r="C115" s="559"/>
      <c r="D115" s="559"/>
      <c r="E115" s="559"/>
      <c r="F115" s="559"/>
      <c r="G115" s="559"/>
      <c r="H115" s="559"/>
      <c r="I115" s="559"/>
      <c r="J115" s="559"/>
      <c r="K115" s="559"/>
      <c r="L115" s="559"/>
      <c r="M115" s="559"/>
      <c r="N115" s="559"/>
      <c r="O115" s="559"/>
    </row>
    <row r="116" spans="3:15" x14ac:dyDescent="0.35">
      <c r="C116" s="559"/>
      <c r="D116" s="559"/>
      <c r="E116" s="559"/>
      <c r="F116" s="559"/>
      <c r="G116" s="559"/>
      <c r="H116" s="559"/>
      <c r="I116" s="559"/>
      <c r="J116" s="559"/>
      <c r="K116" s="559"/>
      <c r="L116" s="559"/>
      <c r="M116" s="559"/>
      <c r="N116" s="559"/>
      <c r="O116" s="559"/>
    </row>
    <row r="117" spans="3:15" x14ac:dyDescent="0.35">
      <c r="C117" s="559"/>
      <c r="D117" s="559"/>
      <c r="E117" s="559"/>
      <c r="F117" s="559"/>
      <c r="G117" s="559"/>
      <c r="H117" s="559"/>
      <c r="I117" s="559"/>
      <c r="J117" s="559"/>
      <c r="K117" s="559"/>
      <c r="L117" s="559"/>
      <c r="M117" s="559"/>
      <c r="N117" s="559"/>
      <c r="O117" s="559"/>
    </row>
    <row r="118" spans="3:15" x14ac:dyDescent="0.35">
      <c r="C118" s="559"/>
      <c r="D118" s="559"/>
      <c r="E118" s="559"/>
      <c r="F118" s="559"/>
      <c r="G118" s="559"/>
      <c r="H118" s="559"/>
      <c r="I118" s="559"/>
      <c r="J118" s="559"/>
      <c r="K118" s="559"/>
      <c r="L118" s="559"/>
      <c r="M118" s="559"/>
      <c r="N118" s="559"/>
      <c r="O118" s="559"/>
    </row>
    <row r="119" spans="3:15" x14ac:dyDescent="0.35">
      <c r="C119" s="559"/>
      <c r="D119" s="559"/>
      <c r="E119" s="559"/>
      <c r="F119" s="559"/>
      <c r="G119" s="559"/>
      <c r="H119" s="559"/>
      <c r="I119" s="559"/>
      <c r="J119" s="559"/>
      <c r="K119" s="559"/>
      <c r="L119" s="559"/>
      <c r="M119" s="559"/>
      <c r="N119" s="559"/>
      <c r="O119" s="559"/>
    </row>
    <row r="120" spans="3:15" x14ac:dyDescent="0.35">
      <c r="C120" s="559"/>
      <c r="D120" s="559"/>
      <c r="E120" s="559"/>
      <c r="F120" s="559"/>
      <c r="G120" s="559"/>
      <c r="H120" s="559"/>
      <c r="I120" s="559"/>
      <c r="J120" s="559"/>
      <c r="K120" s="559"/>
      <c r="L120" s="559"/>
      <c r="M120" s="559"/>
      <c r="N120" s="559"/>
      <c r="O120" s="559"/>
    </row>
    <row r="121" spans="3:15" x14ac:dyDescent="0.35">
      <c r="C121" s="559"/>
      <c r="D121" s="559"/>
      <c r="E121" s="559"/>
      <c r="F121" s="559"/>
      <c r="G121" s="559"/>
      <c r="H121" s="559"/>
      <c r="I121" s="559"/>
      <c r="J121" s="559"/>
      <c r="K121" s="559"/>
      <c r="L121" s="559"/>
      <c r="M121" s="559"/>
      <c r="N121" s="559"/>
      <c r="O121" s="559"/>
    </row>
    <row r="122" spans="3:15" x14ac:dyDescent="0.35">
      <c r="C122" s="559"/>
      <c r="D122" s="559"/>
      <c r="E122" s="559"/>
      <c r="F122" s="559"/>
      <c r="G122" s="559"/>
      <c r="H122" s="559"/>
      <c r="I122" s="559"/>
      <c r="J122" s="559"/>
      <c r="K122" s="559"/>
      <c r="L122" s="559"/>
      <c r="M122" s="559"/>
      <c r="N122" s="559"/>
      <c r="O122" s="559"/>
    </row>
    <row r="123" spans="3:15" x14ac:dyDescent="0.35">
      <c r="C123" s="559"/>
      <c r="D123" s="559"/>
      <c r="E123" s="559"/>
      <c r="F123" s="559"/>
      <c r="G123" s="559"/>
      <c r="H123" s="559"/>
      <c r="I123" s="559"/>
      <c r="J123" s="559"/>
      <c r="K123" s="559"/>
      <c r="L123" s="559"/>
      <c r="M123" s="559"/>
      <c r="N123" s="559"/>
      <c r="O123" s="559"/>
    </row>
    <row r="124" spans="3:15" x14ac:dyDescent="0.35">
      <c r="C124" s="559"/>
      <c r="D124" s="559"/>
      <c r="E124" s="559"/>
      <c r="F124" s="559"/>
      <c r="G124" s="559"/>
      <c r="H124" s="559"/>
      <c r="I124" s="559"/>
      <c r="J124" s="559"/>
      <c r="K124" s="559"/>
      <c r="L124" s="559"/>
      <c r="M124" s="559"/>
      <c r="N124" s="559"/>
      <c r="O124" s="559"/>
    </row>
    <row r="125" spans="3:15" x14ac:dyDescent="0.35">
      <c r="C125" s="559"/>
      <c r="D125" s="559"/>
      <c r="E125" s="559"/>
      <c r="F125" s="559"/>
      <c r="G125" s="559"/>
      <c r="H125" s="559"/>
      <c r="I125" s="559"/>
      <c r="J125" s="559"/>
      <c r="K125" s="559"/>
      <c r="L125" s="559"/>
      <c r="M125" s="559"/>
      <c r="N125" s="559"/>
      <c r="O125" s="559"/>
    </row>
    <row r="126" spans="3:15" x14ac:dyDescent="0.35">
      <c r="C126" s="559"/>
      <c r="D126" s="559"/>
      <c r="E126" s="559"/>
      <c r="F126" s="559"/>
      <c r="G126" s="559"/>
      <c r="H126" s="559"/>
      <c r="I126" s="559"/>
      <c r="J126" s="559"/>
      <c r="K126" s="559"/>
      <c r="L126" s="559"/>
      <c r="M126" s="559"/>
      <c r="N126" s="559"/>
      <c r="O126" s="559"/>
    </row>
    <row r="127" spans="3:15" x14ac:dyDescent="0.35">
      <c r="C127" s="559"/>
      <c r="D127" s="559"/>
      <c r="E127" s="559"/>
      <c r="F127" s="559"/>
      <c r="G127" s="559"/>
      <c r="H127" s="559"/>
      <c r="I127" s="559"/>
      <c r="J127" s="559"/>
      <c r="K127" s="559"/>
      <c r="L127" s="559"/>
      <c r="M127" s="559"/>
      <c r="N127" s="559"/>
      <c r="O127" s="559"/>
    </row>
    <row r="128" spans="3:15" x14ac:dyDescent="0.35">
      <c r="C128" s="559"/>
      <c r="D128" s="559"/>
      <c r="E128" s="559"/>
      <c r="F128" s="559"/>
      <c r="G128" s="559"/>
      <c r="H128" s="559"/>
      <c r="I128" s="559"/>
      <c r="J128" s="559"/>
      <c r="K128" s="559"/>
      <c r="L128" s="559"/>
      <c r="M128" s="559"/>
      <c r="N128" s="559"/>
      <c r="O128" s="559"/>
    </row>
    <row r="129" spans="3:15" x14ac:dyDescent="0.35">
      <c r="C129" s="559"/>
      <c r="D129" s="559"/>
      <c r="E129" s="559"/>
      <c r="F129" s="559"/>
      <c r="G129" s="559"/>
      <c r="H129" s="559"/>
      <c r="I129" s="559"/>
      <c r="J129" s="559"/>
      <c r="K129" s="559"/>
      <c r="L129" s="559"/>
      <c r="M129" s="559"/>
      <c r="N129" s="559"/>
      <c r="O129" s="559"/>
    </row>
    <row r="130" spans="3:15" x14ac:dyDescent="0.35">
      <c r="C130" s="559"/>
      <c r="D130" s="559"/>
      <c r="E130" s="559"/>
      <c r="F130" s="559"/>
      <c r="G130" s="559"/>
      <c r="H130" s="559"/>
      <c r="I130" s="559"/>
      <c r="J130" s="559"/>
      <c r="K130" s="559"/>
      <c r="L130" s="559"/>
      <c r="M130" s="559"/>
      <c r="N130" s="559"/>
      <c r="O130" s="559"/>
    </row>
    <row r="131" spans="3:15" x14ac:dyDescent="0.35">
      <c r="C131" s="559"/>
      <c r="D131" s="559"/>
      <c r="E131" s="559"/>
      <c r="F131" s="559"/>
      <c r="G131" s="559"/>
      <c r="H131" s="559"/>
      <c r="I131" s="559"/>
      <c r="J131" s="559"/>
      <c r="K131" s="559"/>
      <c r="L131" s="559"/>
      <c r="M131" s="559"/>
      <c r="N131" s="559"/>
      <c r="O131" s="559"/>
    </row>
    <row r="132" spans="3:15" x14ac:dyDescent="0.35">
      <c r="C132" s="559"/>
      <c r="D132" s="559"/>
      <c r="E132" s="559"/>
      <c r="F132" s="559"/>
      <c r="G132" s="559"/>
      <c r="H132" s="559"/>
      <c r="I132" s="559"/>
      <c r="J132" s="559"/>
      <c r="K132" s="559"/>
      <c r="L132" s="559"/>
      <c r="M132" s="559"/>
      <c r="N132" s="559"/>
      <c r="O132" s="559"/>
    </row>
    <row r="133" spans="3:15" x14ac:dyDescent="0.35">
      <c r="C133" s="559"/>
      <c r="D133" s="559"/>
      <c r="E133" s="559"/>
      <c r="F133" s="559"/>
      <c r="G133" s="559"/>
      <c r="H133" s="559"/>
      <c r="I133" s="559"/>
      <c r="J133" s="559"/>
      <c r="K133" s="559"/>
      <c r="L133" s="559"/>
      <c r="M133" s="559"/>
      <c r="N133" s="559"/>
      <c r="O133" s="559"/>
    </row>
    <row r="134" spans="3:15" x14ac:dyDescent="0.35">
      <c r="C134" s="559"/>
      <c r="D134" s="559"/>
      <c r="E134" s="559"/>
      <c r="F134" s="559"/>
      <c r="G134" s="559"/>
      <c r="H134" s="559"/>
      <c r="I134" s="559"/>
      <c r="J134" s="559"/>
      <c r="K134" s="559"/>
      <c r="L134" s="559"/>
      <c r="M134" s="559"/>
      <c r="N134" s="559"/>
      <c r="O134" s="559"/>
    </row>
    <row r="135" spans="3:15" x14ac:dyDescent="0.35">
      <c r="C135" s="559"/>
      <c r="D135" s="559"/>
      <c r="E135" s="559"/>
      <c r="F135" s="559"/>
      <c r="G135" s="559"/>
      <c r="H135" s="559"/>
      <c r="I135" s="559"/>
      <c r="J135" s="559"/>
      <c r="K135" s="559"/>
      <c r="L135" s="559"/>
      <c r="M135" s="559"/>
      <c r="N135" s="559"/>
      <c r="O135" s="559"/>
    </row>
    <row r="136" spans="3:15" x14ac:dyDescent="0.35">
      <c r="C136" s="559"/>
      <c r="D136" s="559"/>
      <c r="E136" s="559"/>
      <c r="F136" s="559"/>
      <c r="G136" s="559"/>
      <c r="H136" s="559"/>
      <c r="I136" s="559"/>
      <c r="J136" s="559"/>
      <c r="K136" s="559"/>
      <c r="L136" s="559"/>
      <c r="M136" s="559"/>
      <c r="N136" s="559"/>
      <c r="O136" s="559"/>
    </row>
    <row r="137" spans="3:15" x14ac:dyDescent="0.35">
      <c r="C137" s="559"/>
      <c r="D137" s="559"/>
      <c r="E137" s="559"/>
      <c r="F137" s="559"/>
      <c r="G137" s="559"/>
      <c r="H137" s="559"/>
      <c r="I137" s="559"/>
      <c r="J137" s="559"/>
      <c r="K137" s="559"/>
      <c r="L137" s="559"/>
      <c r="M137" s="559"/>
      <c r="N137" s="559"/>
      <c r="O137" s="559"/>
    </row>
    <row r="138" spans="3:15" x14ac:dyDescent="0.35">
      <c r="C138" s="559"/>
      <c r="D138" s="559"/>
      <c r="E138" s="559"/>
      <c r="F138" s="559"/>
      <c r="G138" s="559"/>
      <c r="H138" s="559"/>
      <c r="I138" s="559"/>
      <c r="J138" s="559"/>
      <c r="K138" s="559"/>
      <c r="L138" s="559"/>
      <c r="M138" s="559"/>
      <c r="N138" s="559"/>
      <c r="O138" s="559"/>
    </row>
    <row r="139" spans="3:15" x14ac:dyDescent="0.35">
      <c r="C139" s="559"/>
      <c r="D139" s="559"/>
      <c r="E139" s="559"/>
      <c r="F139" s="559"/>
      <c r="G139" s="559"/>
      <c r="H139" s="559"/>
      <c r="I139" s="559"/>
      <c r="J139" s="559"/>
      <c r="K139" s="559"/>
      <c r="L139" s="559"/>
      <c r="M139" s="559"/>
      <c r="N139" s="559"/>
      <c r="O139" s="559"/>
    </row>
    <row r="140" spans="3:15" x14ac:dyDescent="0.35">
      <c r="C140" s="559"/>
      <c r="D140" s="559"/>
      <c r="E140" s="559"/>
      <c r="F140" s="559"/>
      <c r="G140" s="559"/>
      <c r="H140" s="559"/>
      <c r="I140" s="559"/>
      <c r="J140" s="559"/>
      <c r="K140" s="559"/>
      <c r="L140" s="559"/>
      <c r="M140" s="559"/>
      <c r="N140" s="559"/>
      <c r="O140" s="559"/>
    </row>
    <row r="141" spans="3:15" x14ac:dyDescent="0.35">
      <c r="C141" s="559"/>
      <c r="D141" s="559"/>
      <c r="E141" s="559"/>
      <c r="F141" s="559"/>
      <c r="G141" s="559"/>
      <c r="H141" s="559"/>
      <c r="I141" s="559"/>
      <c r="J141" s="559"/>
      <c r="K141" s="559"/>
      <c r="L141" s="559"/>
      <c r="M141" s="559"/>
      <c r="N141" s="559"/>
      <c r="O141" s="559"/>
    </row>
    <row r="142" spans="3:15" x14ac:dyDescent="0.35">
      <c r="C142" s="559"/>
      <c r="D142" s="559"/>
      <c r="E142" s="559"/>
      <c r="F142" s="559"/>
      <c r="G142" s="559"/>
      <c r="H142" s="559"/>
      <c r="I142" s="559"/>
      <c r="J142" s="559"/>
      <c r="K142" s="559"/>
      <c r="L142" s="559"/>
      <c r="M142" s="559"/>
      <c r="N142" s="559"/>
      <c r="O142" s="559"/>
    </row>
    <row r="143" spans="3:15" x14ac:dyDescent="0.35">
      <c r="C143" s="559"/>
      <c r="D143" s="559"/>
      <c r="E143" s="559"/>
      <c r="F143" s="559"/>
      <c r="G143" s="559"/>
      <c r="H143" s="559"/>
      <c r="I143" s="559"/>
      <c r="J143" s="559"/>
      <c r="K143" s="559"/>
      <c r="L143" s="559"/>
      <c r="M143" s="559"/>
      <c r="N143" s="559"/>
      <c r="O143" s="559"/>
    </row>
    <row r="144" spans="3:15" x14ac:dyDescent="0.35">
      <c r="C144" s="559"/>
      <c r="D144" s="559"/>
      <c r="E144" s="559"/>
      <c r="F144" s="559"/>
      <c r="G144" s="559"/>
      <c r="H144" s="559"/>
      <c r="I144" s="559"/>
      <c r="J144" s="559"/>
      <c r="K144" s="559"/>
      <c r="L144" s="559"/>
      <c r="M144" s="559"/>
      <c r="N144" s="559"/>
      <c r="O144" s="559"/>
    </row>
    <row r="145" spans="3:15" x14ac:dyDescent="0.35">
      <c r="C145" s="559"/>
      <c r="D145" s="559"/>
      <c r="E145" s="559"/>
      <c r="F145" s="559"/>
      <c r="G145" s="559"/>
      <c r="H145" s="559"/>
      <c r="I145" s="559"/>
      <c r="J145" s="559"/>
      <c r="K145" s="559"/>
      <c r="L145" s="559"/>
      <c r="M145" s="559"/>
      <c r="N145" s="559"/>
      <c r="O145" s="559"/>
    </row>
    <row r="146" spans="3:15" x14ac:dyDescent="0.35">
      <c r="C146" s="559"/>
      <c r="D146" s="559"/>
      <c r="E146" s="559"/>
      <c r="F146" s="559"/>
      <c r="G146" s="559"/>
      <c r="H146" s="559"/>
      <c r="I146" s="559"/>
      <c r="J146" s="559"/>
      <c r="K146" s="559"/>
      <c r="L146" s="559"/>
      <c r="M146" s="559"/>
      <c r="N146" s="559"/>
      <c r="O146" s="559"/>
    </row>
    <row r="147" spans="3:15" x14ac:dyDescent="0.35">
      <c r="C147" s="559"/>
      <c r="D147" s="559"/>
      <c r="E147" s="559"/>
      <c r="F147" s="559"/>
      <c r="G147" s="559"/>
      <c r="H147" s="559"/>
      <c r="I147" s="559"/>
      <c r="J147" s="559"/>
      <c r="K147" s="559"/>
      <c r="L147" s="559"/>
      <c r="M147" s="559"/>
      <c r="N147" s="559"/>
      <c r="O147" s="559"/>
    </row>
    <row r="148" spans="3:15" x14ac:dyDescent="0.35">
      <c r="C148" s="559"/>
      <c r="D148" s="559"/>
      <c r="E148" s="559"/>
      <c r="F148" s="559"/>
      <c r="G148" s="559"/>
      <c r="H148" s="559"/>
      <c r="I148" s="559"/>
      <c r="J148" s="559"/>
      <c r="K148" s="559"/>
      <c r="L148" s="559"/>
      <c r="M148" s="559"/>
      <c r="N148" s="559"/>
      <c r="O148" s="559"/>
    </row>
    <row r="149" spans="3:15" x14ac:dyDescent="0.35">
      <c r="C149" s="559"/>
      <c r="D149" s="559"/>
      <c r="E149" s="559"/>
      <c r="F149" s="559"/>
      <c r="G149" s="559"/>
      <c r="H149" s="559"/>
      <c r="I149" s="559"/>
      <c r="J149" s="559"/>
      <c r="K149" s="559"/>
      <c r="L149" s="559"/>
      <c r="M149" s="559"/>
      <c r="N149" s="559"/>
      <c r="O149" s="559"/>
    </row>
    <row r="150" spans="3:15" x14ac:dyDescent="0.35">
      <c r="C150" s="559"/>
      <c r="D150" s="559"/>
      <c r="E150" s="559"/>
      <c r="F150" s="559"/>
      <c r="G150" s="559"/>
      <c r="H150" s="559"/>
      <c r="I150" s="559"/>
      <c r="J150" s="559"/>
      <c r="K150" s="559"/>
      <c r="L150" s="559"/>
      <c r="M150" s="559"/>
      <c r="N150" s="559"/>
      <c r="O150" s="559"/>
    </row>
    <row r="151" spans="3:15" x14ac:dyDescent="0.35">
      <c r="C151" s="559"/>
      <c r="D151" s="559"/>
      <c r="E151" s="559"/>
      <c r="F151" s="559"/>
      <c r="G151" s="559"/>
      <c r="H151" s="559"/>
      <c r="I151" s="559"/>
      <c r="J151" s="559"/>
      <c r="K151" s="559"/>
      <c r="L151" s="559"/>
      <c r="M151" s="559"/>
      <c r="N151" s="559"/>
      <c r="O151" s="559"/>
    </row>
    <row r="152" spans="3:15" x14ac:dyDescent="0.35">
      <c r="C152" s="559"/>
      <c r="D152" s="559"/>
      <c r="E152" s="559"/>
      <c r="F152" s="559"/>
      <c r="G152" s="559"/>
      <c r="H152" s="559"/>
      <c r="I152" s="559"/>
      <c r="J152" s="559"/>
      <c r="K152" s="559"/>
      <c r="L152" s="559"/>
      <c r="M152" s="559"/>
      <c r="N152" s="559"/>
      <c r="O152" s="559"/>
    </row>
    <row r="153" spans="3:15" x14ac:dyDescent="0.35">
      <c r="C153" s="559"/>
      <c r="D153" s="559"/>
      <c r="E153" s="559"/>
      <c r="F153" s="559"/>
      <c r="G153" s="559"/>
      <c r="H153" s="559"/>
      <c r="I153" s="559"/>
      <c r="J153" s="559"/>
      <c r="K153" s="559"/>
      <c r="L153" s="559"/>
      <c r="M153" s="559"/>
      <c r="N153" s="559"/>
      <c r="O153" s="559"/>
    </row>
    <row r="154" spans="3:15" x14ac:dyDescent="0.35">
      <c r="C154" s="559"/>
      <c r="D154" s="559"/>
      <c r="E154" s="559"/>
      <c r="F154" s="559"/>
      <c r="G154" s="559"/>
      <c r="H154" s="559"/>
      <c r="I154" s="559"/>
      <c r="J154" s="559"/>
      <c r="K154" s="559"/>
      <c r="L154" s="559"/>
      <c r="M154" s="559"/>
      <c r="N154" s="559"/>
      <c r="O154" s="559"/>
    </row>
    <row r="155" spans="3:15" x14ac:dyDescent="0.35">
      <c r="C155" s="559"/>
      <c r="D155" s="559"/>
      <c r="E155" s="559"/>
      <c r="F155" s="559"/>
      <c r="G155" s="559"/>
      <c r="H155" s="559"/>
      <c r="I155" s="559"/>
      <c r="J155" s="559"/>
      <c r="K155" s="559"/>
      <c r="L155" s="559"/>
      <c r="M155" s="559"/>
      <c r="N155" s="559"/>
      <c r="O155" s="559"/>
    </row>
    <row r="156" spans="3:15" x14ac:dyDescent="0.35">
      <c r="C156" s="559"/>
      <c r="D156" s="559"/>
      <c r="E156" s="559"/>
      <c r="F156" s="559"/>
      <c r="G156" s="559"/>
      <c r="H156" s="559"/>
      <c r="I156" s="559"/>
      <c r="J156" s="559"/>
      <c r="K156" s="559"/>
      <c r="L156" s="559"/>
      <c r="M156" s="559"/>
      <c r="N156" s="559"/>
      <c r="O156" s="559"/>
    </row>
    <row r="157" spans="3:15" x14ac:dyDescent="0.35">
      <c r="C157" s="559"/>
      <c r="D157" s="559"/>
      <c r="E157" s="559"/>
      <c r="F157" s="559"/>
      <c r="G157" s="559"/>
      <c r="H157" s="559"/>
      <c r="I157" s="559"/>
      <c r="J157" s="559"/>
      <c r="K157" s="559"/>
      <c r="L157" s="559"/>
      <c r="M157" s="559"/>
      <c r="N157" s="559"/>
      <c r="O157" s="559"/>
    </row>
    <row r="158" spans="3:15" x14ac:dyDescent="0.35">
      <c r="C158" s="559"/>
      <c r="D158" s="559"/>
      <c r="E158" s="559"/>
      <c r="F158" s="559"/>
      <c r="G158" s="559"/>
      <c r="H158" s="559"/>
      <c r="I158" s="559"/>
      <c r="J158" s="559"/>
      <c r="K158" s="559"/>
      <c r="L158" s="559"/>
      <c r="M158" s="559"/>
      <c r="N158" s="559"/>
      <c r="O158" s="559"/>
    </row>
    <row r="159" spans="3:15" x14ac:dyDescent="0.35">
      <c r="C159" s="559"/>
      <c r="D159" s="559"/>
      <c r="E159" s="559"/>
      <c r="F159" s="559"/>
      <c r="G159" s="559"/>
      <c r="H159" s="559"/>
      <c r="I159" s="559"/>
      <c r="J159" s="559"/>
      <c r="K159" s="559"/>
      <c r="L159" s="559"/>
      <c r="M159" s="559"/>
      <c r="N159" s="559"/>
      <c r="O159" s="559"/>
    </row>
    <row r="160" spans="3:15" x14ac:dyDescent="0.35">
      <c r="C160" s="559"/>
      <c r="D160" s="559"/>
      <c r="E160" s="559"/>
      <c r="F160" s="559"/>
      <c r="G160" s="559"/>
      <c r="H160" s="559"/>
      <c r="I160" s="559"/>
      <c r="J160" s="559"/>
      <c r="K160" s="559"/>
      <c r="L160" s="559"/>
      <c r="M160" s="559"/>
      <c r="N160" s="559"/>
      <c r="O160" s="559"/>
    </row>
    <row r="161" spans="3:15" x14ac:dyDescent="0.35">
      <c r="C161" s="559"/>
      <c r="D161" s="559"/>
      <c r="E161" s="559"/>
      <c r="F161" s="559"/>
      <c r="G161" s="559"/>
      <c r="H161" s="559"/>
      <c r="I161" s="559"/>
      <c r="J161" s="559"/>
      <c r="K161" s="559"/>
      <c r="L161" s="559"/>
      <c r="M161" s="559"/>
      <c r="N161" s="559"/>
      <c r="O161" s="559"/>
    </row>
    <row r="162" spans="3:15" x14ac:dyDescent="0.35">
      <c r="C162" s="559"/>
      <c r="D162" s="559"/>
      <c r="E162" s="559"/>
      <c r="F162" s="559"/>
      <c r="G162" s="559"/>
      <c r="H162" s="559"/>
      <c r="I162" s="559"/>
      <c r="J162" s="559"/>
      <c r="K162" s="559"/>
      <c r="L162" s="559"/>
      <c r="M162" s="559"/>
      <c r="N162" s="559"/>
      <c r="O162" s="559"/>
    </row>
    <row r="163" spans="3:15" x14ac:dyDescent="0.35">
      <c r="C163" s="559"/>
      <c r="D163" s="559"/>
      <c r="E163" s="559"/>
      <c r="F163" s="559"/>
      <c r="G163" s="559"/>
      <c r="H163" s="559"/>
      <c r="I163" s="559"/>
      <c r="J163" s="559"/>
      <c r="K163" s="559"/>
      <c r="L163" s="559"/>
      <c r="M163" s="559"/>
      <c r="N163" s="559"/>
      <c r="O163" s="559"/>
    </row>
    <row r="164" spans="3:15" x14ac:dyDescent="0.35">
      <c r="C164" s="559"/>
      <c r="D164" s="559"/>
      <c r="E164" s="559"/>
      <c r="F164" s="559"/>
      <c r="G164" s="559"/>
      <c r="H164" s="559"/>
      <c r="I164" s="559"/>
      <c r="J164" s="559"/>
      <c r="K164" s="559"/>
      <c r="L164" s="559"/>
      <c r="M164" s="559"/>
      <c r="N164" s="559"/>
      <c r="O164" s="559"/>
    </row>
    <row r="165" spans="3:15" x14ac:dyDescent="0.35">
      <c r="C165" s="559"/>
      <c r="D165" s="559"/>
      <c r="E165" s="559"/>
      <c r="F165" s="559"/>
      <c r="G165" s="559"/>
      <c r="H165" s="559"/>
      <c r="I165" s="559"/>
      <c r="J165" s="559"/>
      <c r="K165" s="559"/>
      <c r="L165" s="559"/>
      <c r="M165" s="559"/>
      <c r="N165" s="559"/>
      <c r="O165" s="559"/>
    </row>
    <row r="166" spans="3:15" x14ac:dyDescent="0.35">
      <c r="C166" s="559"/>
      <c r="D166" s="559"/>
      <c r="E166" s="559"/>
      <c r="F166" s="559"/>
      <c r="G166" s="559"/>
      <c r="H166" s="559"/>
      <c r="I166" s="559"/>
      <c r="J166" s="559"/>
      <c r="K166" s="559"/>
      <c r="L166" s="559"/>
      <c r="M166" s="559"/>
      <c r="N166" s="559"/>
      <c r="O166" s="559"/>
    </row>
    <row r="167" spans="3:15" x14ac:dyDescent="0.35">
      <c r="C167" s="559"/>
      <c r="D167" s="559"/>
      <c r="E167" s="559"/>
      <c r="F167" s="559"/>
      <c r="G167" s="559"/>
      <c r="H167" s="559"/>
      <c r="I167" s="559"/>
      <c r="J167" s="559"/>
      <c r="K167" s="559"/>
      <c r="L167" s="559"/>
      <c r="M167" s="559"/>
      <c r="N167" s="559"/>
      <c r="O167" s="559"/>
    </row>
    <row r="168" spans="3:15" x14ac:dyDescent="0.35">
      <c r="C168" s="559"/>
      <c r="D168" s="559"/>
      <c r="E168" s="559"/>
      <c r="F168" s="559"/>
      <c r="G168" s="559"/>
      <c r="H168" s="559"/>
      <c r="I168" s="559"/>
      <c r="J168" s="559"/>
      <c r="K168" s="559"/>
      <c r="L168" s="559"/>
      <c r="M168" s="559"/>
      <c r="N168" s="559"/>
      <c r="O168" s="559"/>
    </row>
    <row r="169" spans="3:15" x14ac:dyDescent="0.35">
      <c r="C169" s="559"/>
      <c r="D169" s="559"/>
      <c r="E169" s="559"/>
      <c r="F169" s="559"/>
      <c r="G169" s="559"/>
      <c r="H169" s="559"/>
      <c r="I169" s="559"/>
      <c r="J169" s="559"/>
      <c r="K169" s="559"/>
      <c r="L169" s="559"/>
      <c r="M169" s="559"/>
      <c r="N169" s="559"/>
      <c r="O169" s="559"/>
    </row>
    <row r="170" spans="3:15" x14ac:dyDescent="0.35">
      <c r="C170" s="559"/>
      <c r="D170" s="559"/>
      <c r="E170" s="559"/>
      <c r="F170" s="559"/>
      <c r="G170" s="559"/>
      <c r="H170" s="559"/>
      <c r="I170" s="559"/>
      <c r="J170" s="559"/>
      <c r="K170" s="559"/>
      <c r="L170" s="559"/>
      <c r="M170" s="559"/>
      <c r="N170" s="559"/>
      <c r="O170" s="559"/>
    </row>
    <row r="171" spans="3:15" x14ac:dyDescent="0.35">
      <c r="C171" s="559"/>
      <c r="D171" s="559"/>
      <c r="E171" s="559"/>
      <c r="F171" s="559"/>
      <c r="G171" s="559"/>
      <c r="H171" s="559"/>
      <c r="I171" s="559"/>
      <c r="J171" s="559"/>
      <c r="K171" s="559"/>
      <c r="L171" s="559"/>
      <c r="M171" s="559"/>
      <c r="N171" s="559"/>
      <c r="O171" s="559"/>
    </row>
    <row r="172" spans="3:15" x14ac:dyDescent="0.35">
      <c r="C172" s="559"/>
      <c r="D172" s="559"/>
      <c r="E172" s="559"/>
      <c r="F172" s="559"/>
      <c r="G172" s="559"/>
      <c r="H172" s="559"/>
      <c r="I172" s="559"/>
      <c r="J172" s="559"/>
      <c r="K172" s="559"/>
      <c r="L172" s="559"/>
      <c r="M172" s="559"/>
      <c r="N172" s="559"/>
      <c r="O172" s="559"/>
    </row>
    <row r="173" spans="3:15" x14ac:dyDescent="0.35">
      <c r="C173" s="559"/>
      <c r="D173" s="559"/>
      <c r="E173" s="559"/>
      <c r="F173" s="559"/>
      <c r="G173" s="559"/>
      <c r="H173" s="559"/>
      <c r="I173" s="559"/>
      <c r="J173" s="559"/>
      <c r="K173" s="559"/>
      <c r="L173" s="559"/>
      <c r="M173" s="559"/>
      <c r="N173" s="559"/>
      <c r="O173" s="559"/>
    </row>
    <row r="174" spans="3:15" x14ac:dyDescent="0.35">
      <c r="C174" s="559"/>
      <c r="D174" s="559"/>
      <c r="E174" s="559"/>
      <c r="F174" s="559"/>
      <c r="G174" s="559"/>
      <c r="H174" s="559"/>
      <c r="I174" s="559"/>
      <c r="J174" s="559"/>
      <c r="K174" s="559"/>
      <c r="L174" s="559"/>
      <c r="M174" s="559"/>
      <c r="N174" s="559"/>
      <c r="O174" s="559"/>
    </row>
    <row r="175" spans="3:15" x14ac:dyDescent="0.35">
      <c r="C175" s="559"/>
      <c r="D175" s="559"/>
      <c r="E175" s="559"/>
      <c r="F175" s="559"/>
      <c r="G175" s="559"/>
      <c r="H175" s="559"/>
      <c r="I175" s="559"/>
      <c r="J175" s="559"/>
      <c r="K175" s="559"/>
      <c r="L175" s="559"/>
      <c r="M175" s="559"/>
      <c r="N175" s="559"/>
      <c r="O175" s="559"/>
    </row>
    <row r="176" spans="3:15" x14ac:dyDescent="0.35">
      <c r="C176" s="559"/>
      <c r="D176" s="559"/>
      <c r="E176" s="559"/>
      <c r="F176" s="559"/>
      <c r="G176" s="559"/>
      <c r="H176" s="559"/>
      <c r="I176" s="559"/>
      <c r="J176" s="559"/>
      <c r="K176" s="559"/>
      <c r="L176" s="559"/>
      <c r="M176" s="559"/>
      <c r="N176" s="559"/>
      <c r="O176" s="559"/>
    </row>
    <row r="177" spans="3:15" x14ac:dyDescent="0.35">
      <c r="C177" s="559"/>
      <c r="D177" s="559"/>
      <c r="E177" s="559"/>
      <c r="F177" s="559"/>
      <c r="G177" s="559"/>
      <c r="H177" s="559"/>
      <c r="I177" s="559"/>
      <c r="J177" s="559"/>
      <c r="K177" s="559"/>
      <c r="L177" s="559"/>
      <c r="M177" s="559"/>
      <c r="N177" s="559"/>
      <c r="O177" s="559"/>
    </row>
    <row r="178" spans="3:15" x14ac:dyDescent="0.35">
      <c r="C178" s="559"/>
      <c r="D178" s="559"/>
      <c r="E178" s="559"/>
      <c r="F178" s="559"/>
      <c r="G178" s="559"/>
      <c r="H178" s="559"/>
      <c r="I178" s="559"/>
      <c r="J178" s="559"/>
      <c r="K178" s="559"/>
      <c r="L178" s="559"/>
      <c r="M178" s="559"/>
      <c r="N178" s="559"/>
      <c r="O178" s="559"/>
    </row>
    <row r="179" spans="3:15" x14ac:dyDescent="0.35">
      <c r="C179" s="559"/>
      <c r="D179" s="559"/>
      <c r="E179" s="559"/>
      <c r="F179" s="559"/>
      <c r="G179" s="559"/>
      <c r="H179" s="559"/>
      <c r="I179" s="559"/>
      <c r="J179" s="559"/>
      <c r="K179" s="559"/>
      <c r="L179" s="559"/>
      <c r="M179" s="559"/>
      <c r="N179" s="559"/>
      <c r="O179" s="559"/>
    </row>
    <row r="180" spans="3:15" x14ac:dyDescent="0.35">
      <c r="C180" s="559"/>
      <c r="D180" s="559"/>
      <c r="E180" s="559"/>
      <c r="F180" s="559"/>
      <c r="G180" s="559"/>
      <c r="H180" s="559"/>
      <c r="I180" s="559"/>
      <c r="J180" s="559"/>
      <c r="K180" s="559"/>
      <c r="L180" s="559"/>
      <c r="M180" s="559"/>
      <c r="N180" s="559"/>
      <c r="O180" s="559"/>
    </row>
    <row r="181" spans="3:15" x14ac:dyDescent="0.35">
      <c r="C181" s="559"/>
      <c r="D181" s="559"/>
      <c r="E181" s="559"/>
      <c r="F181" s="559"/>
      <c r="G181" s="559"/>
      <c r="H181" s="559"/>
      <c r="I181" s="559"/>
      <c r="J181" s="559"/>
      <c r="K181" s="559"/>
      <c r="L181" s="559"/>
      <c r="M181" s="559"/>
      <c r="N181" s="559"/>
      <c r="O181" s="559"/>
    </row>
    <row r="182" spans="3:15" x14ac:dyDescent="0.35">
      <c r="C182" s="559"/>
      <c r="D182" s="559"/>
      <c r="E182" s="559"/>
      <c r="F182" s="559"/>
      <c r="G182" s="559"/>
      <c r="H182" s="559"/>
      <c r="I182" s="559"/>
      <c r="J182" s="559"/>
      <c r="K182" s="559"/>
      <c r="L182" s="559"/>
      <c r="M182" s="559"/>
      <c r="N182" s="559"/>
      <c r="O182" s="559"/>
    </row>
    <row r="183" spans="3:15" x14ac:dyDescent="0.35">
      <c r="C183" s="559"/>
      <c r="D183" s="559"/>
      <c r="E183" s="559"/>
      <c r="F183" s="559"/>
      <c r="G183" s="559"/>
      <c r="H183" s="559"/>
      <c r="I183" s="559"/>
      <c r="J183" s="559"/>
      <c r="K183" s="559"/>
      <c r="L183" s="559"/>
      <c r="M183" s="559"/>
      <c r="N183" s="559"/>
      <c r="O183" s="559"/>
    </row>
    <row r="184" spans="3:15" x14ac:dyDescent="0.35">
      <c r="C184" s="559"/>
      <c r="D184" s="559"/>
      <c r="E184" s="559"/>
      <c r="F184" s="559"/>
      <c r="G184" s="559"/>
      <c r="H184" s="559"/>
      <c r="I184" s="559"/>
      <c r="J184" s="559"/>
      <c r="K184" s="559"/>
      <c r="L184" s="559"/>
      <c r="M184" s="559"/>
      <c r="N184" s="559"/>
      <c r="O184" s="559"/>
    </row>
    <row r="185" spans="3:15" x14ac:dyDescent="0.35">
      <c r="C185" s="559"/>
      <c r="D185" s="559"/>
      <c r="E185" s="559"/>
      <c r="F185" s="559"/>
      <c r="G185" s="559"/>
      <c r="H185" s="559"/>
      <c r="I185" s="559"/>
      <c r="J185" s="559"/>
      <c r="K185" s="559"/>
      <c r="L185" s="559"/>
      <c r="M185" s="559"/>
      <c r="N185" s="559"/>
      <c r="O185" s="559"/>
    </row>
    <row r="186" spans="3:15" x14ac:dyDescent="0.35">
      <c r="C186" s="559"/>
      <c r="D186" s="559"/>
      <c r="E186" s="559"/>
      <c r="F186" s="559"/>
      <c r="G186" s="559"/>
      <c r="H186" s="559"/>
      <c r="I186" s="559"/>
      <c r="J186" s="559"/>
      <c r="K186" s="559"/>
      <c r="L186" s="559"/>
      <c r="M186" s="559"/>
      <c r="N186" s="559"/>
      <c r="O186" s="559"/>
    </row>
    <row r="187" spans="3:15" x14ac:dyDescent="0.35">
      <c r="C187" s="559"/>
      <c r="D187" s="559"/>
      <c r="E187" s="559"/>
      <c r="F187" s="559"/>
      <c r="G187" s="559"/>
      <c r="H187" s="559"/>
      <c r="I187" s="559"/>
      <c r="J187" s="559"/>
      <c r="K187" s="559"/>
      <c r="L187" s="559"/>
      <c r="M187" s="559"/>
      <c r="N187" s="559"/>
      <c r="O187" s="559"/>
    </row>
    <row r="188" spans="3:15" x14ac:dyDescent="0.35">
      <c r="C188" s="559"/>
      <c r="D188" s="559"/>
      <c r="E188" s="559"/>
      <c r="F188" s="559"/>
      <c r="G188" s="559"/>
      <c r="H188" s="559"/>
      <c r="I188" s="559"/>
      <c r="J188" s="559"/>
      <c r="K188" s="559"/>
      <c r="L188" s="559"/>
      <c r="M188" s="559"/>
      <c r="N188" s="559"/>
      <c r="O188" s="559"/>
    </row>
    <row r="189" spans="3:15" x14ac:dyDescent="0.35">
      <c r="C189" s="559"/>
      <c r="D189" s="559"/>
      <c r="E189" s="559"/>
      <c r="F189" s="559"/>
      <c r="G189" s="559"/>
      <c r="H189" s="559"/>
      <c r="I189" s="559"/>
      <c r="J189" s="559"/>
      <c r="K189" s="559"/>
      <c r="L189" s="559"/>
      <c r="M189" s="559"/>
      <c r="N189" s="559"/>
      <c r="O189" s="559"/>
    </row>
    <row r="190" spans="3:15" x14ac:dyDescent="0.35">
      <c r="C190" s="559"/>
      <c r="D190" s="559"/>
      <c r="E190" s="559"/>
      <c r="F190" s="559"/>
      <c r="G190" s="559"/>
      <c r="H190" s="559"/>
      <c r="I190" s="559"/>
      <c r="J190" s="559"/>
      <c r="K190" s="559"/>
      <c r="L190" s="559"/>
      <c r="M190" s="559"/>
      <c r="N190" s="559"/>
      <c r="O190" s="559"/>
    </row>
    <row r="191" spans="3:15" x14ac:dyDescent="0.35">
      <c r="C191" s="559"/>
      <c r="D191" s="559"/>
      <c r="E191" s="559"/>
      <c r="F191" s="559"/>
      <c r="G191" s="559"/>
      <c r="H191" s="559"/>
      <c r="I191" s="559"/>
      <c r="J191" s="559"/>
      <c r="K191" s="559"/>
      <c r="L191" s="559"/>
      <c r="M191" s="559"/>
      <c r="N191" s="559"/>
      <c r="O191" s="559"/>
    </row>
    <row r="192" spans="3:15" x14ac:dyDescent="0.35">
      <c r="C192" s="559"/>
      <c r="D192" s="559"/>
      <c r="E192" s="559"/>
      <c r="F192" s="559"/>
      <c r="G192" s="559"/>
      <c r="H192" s="559"/>
      <c r="I192" s="559"/>
      <c r="J192" s="559"/>
      <c r="K192" s="559"/>
      <c r="L192" s="559"/>
      <c r="M192" s="559"/>
      <c r="N192" s="559"/>
      <c r="O192" s="559"/>
    </row>
    <row r="193" spans="3:15" x14ac:dyDescent="0.35">
      <c r="C193" s="559"/>
      <c r="D193" s="559"/>
      <c r="E193" s="559"/>
      <c r="F193" s="559"/>
      <c r="G193" s="559"/>
      <c r="H193" s="559"/>
      <c r="I193" s="559"/>
      <c r="J193" s="559"/>
      <c r="K193" s="559"/>
      <c r="L193" s="559"/>
      <c r="M193" s="559"/>
      <c r="N193" s="559"/>
      <c r="O193" s="559"/>
    </row>
    <row r="194" spans="3:15" x14ac:dyDescent="0.35">
      <c r="C194" s="559"/>
      <c r="D194" s="559"/>
      <c r="E194" s="559"/>
      <c r="F194" s="559"/>
      <c r="G194" s="559"/>
      <c r="H194" s="559"/>
      <c r="I194" s="559"/>
      <c r="J194" s="559"/>
      <c r="K194" s="559"/>
      <c r="L194" s="559"/>
      <c r="M194" s="559"/>
      <c r="N194" s="559"/>
      <c r="O194" s="559"/>
    </row>
    <row r="195" spans="3:15" x14ac:dyDescent="0.35">
      <c r="C195" s="559"/>
      <c r="D195" s="559"/>
      <c r="E195" s="559"/>
      <c r="F195" s="559"/>
      <c r="G195" s="559"/>
      <c r="H195" s="559"/>
      <c r="I195" s="559"/>
      <c r="J195" s="559"/>
      <c r="K195" s="559"/>
      <c r="L195" s="559"/>
      <c r="M195" s="559"/>
      <c r="N195" s="559"/>
      <c r="O195" s="559"/>
    </row>
    <row r="196" spans="3:15" x14ac:dyDescent="0.35">
      <c r="C196" s="559"/>
      <c r="D196" s="559"/>
      <c r="E196" s="559"/>
      <c r="F196" s="559"/>
      <c r="G196" s="559"/>
      <c r="H196" s="559"/>
      <c r="I196" s="559"/>
      <c r="J196" s="559"/>
      <c r="K196" s="559"/>
      <c r="L196" s="559"/>
      <c r="M196" s="559"/>
      <c r="N196" s="559"/>
      <c r="O196" s="559"/>
    </row>
    <row r="197" spans="3:15" x14ac:dyDescent="0.35">
      <c r="C197" s="559"/>
      <c r="D197" s="559"/>
      <c r="E197" s="559"/>
      <c r="F197" s="559"/>
      <c r="G197" s="559"/>
      <c r="H197" s="559"/>
      <c r="I197" s="559"/>
      <c r="J197" s="559"/>
      <c r="K197" s="559"/>
      <c r="L197" s="559"/>
      <c r="M197" s="559"/>
      <c r="N197" s="559"/>
      <c r="O197" s="559"/>
    </row>
    <row r="198" spans="3:15" x14ac:dyDescent="0.35">
      <c r="C198" s="559"/>
      <c r="D198" s="559"/>
      <c r="E198" s="559"/>
      <c r="F198" s="559"/>
      <c r="G198" s="559"/>
      <c r="H198" s="559"/>
      <c r="I198" s="559"/>
      <c r="J198" s="559"/>
      <c r="K198" s="559"/>
      <c r="L198" s="559"/>
      <c r="M198" s="559"/>
      <c r="N198" s="559"/>
      <c r="O198" s="559"/>
    </row>
    <row r="199" spans="3:15" x14ac:dyDescent="0.35">
      <c r="C199" s="559"/>
      <c r="D199" s="559"/>
      <c r="E199" s="559"/>
      <c r="F199" s="559"/>
      <c r="G199" s="559"/>
      <c r="H199" s="559"/>
      <c r="I199" s="559"/>
      <c r="J199" s="559"/>
      <c r="K199" s="559"/>
      <c r="L199" s="559"/>
      <c r="M199" s="559"/>
      <c r="N199" s="559"/>
      <c r="O199" s="559"/>
    </row>
    <row r="200" spans="3:15" x14ac:dyDescent="0.35">
      <c r="C200" s="559"/>
      <c r="D200" s="559"/>
      <c r="E200" s="559"/>
      <c r="F200" s="559"/>
      <c r="G200" s="559"/>
      <c r="H200" s="559"/>
      <c r="I200" s="559"/>
      <c r="J200" s="559"/>
      <c r="K200" s="559"/>
      <c r="L200" s="559"/>
      <c r="M200" s="559"/>
      <c r="N200" s="559"/>
      <c r="O200" s="559"/>
    </row>
    <row r="201" spans="3:15" x14ac:dyDescent="0.35">
      <c r="C201" s="559"/>
      <c r="D201" s="559"/>
      <c r="E201" s="559"/>
      <c r="F201" s="559"/>
      <c r="G201" s="559"/>
      <c r="H201" s="559"/>
      <c r="I201" s="559"/>
      <c r="J201" s="559"/>
      <c r="K201" s="559"/>
      <c r="L201" s="559"/>
      <c r="M201" s="559"/>
      <c r="N201" s="559"/>
      <c r="O201" s="559"/>
    </row>
    <row r="202" spans="3:15" x14ac:dyDescent="0.35">
      <c r="C202" s="559"/>
      <c r="D202" s="559"/>
      <c r="E202" s="559"/>
      <c r="F202" s="559"/>
      <c r="G202" s="559"/>
      <c r="H202" s="559"/>
      <c r="I202" s="559"/>
      <c r="J202" s="559"/>
      <c r="K202" s="559"/>
      <c r="L202" s="559"/>
      <c r="M202" s="559"/>
      <c r="N202" s="559"/>
      <c r="O202" s="559"/>
    </row>
    <row r="203" spans="3:15" x14ac:dyDescent="0.35">
      <c r="C203" s="559"/>
      <c r="D203" s="559"/>
      <c r="E203" s="559"/>
      <c r="F203" s="559"/>
      <c r="G203" s="559"/>
      <c r="H203" s="559"/>
      <c r="I203" s="559"/>
      <c r="J203" s="559"/>
      <c r="K203" s="559"/>
      <c r="L203" s="559"/>
      <c r="M203" s="559"/>
      <c r="N203" s="559"/>
      <c r="O203" s="559"/>
    </row>
    <row r="204" spans="3:15" x14ac:dyDescent="0.35">
      <c r="C204" s="559"/>
      <c r="D204" s="559"/>
      <c r="E204" s="559"/>
      <c r="F204" s="559"/>
      <c r="G204" s="559"/>
      <c r="H204" s="559"/>
      <c r="I204" s="559"/>
      <c r="J204" s="559"/>
      <c r="K204" s="559"/>
      <c r="L204" s="559"/>
      <c r="M204" s="559"/>
      <c r="N204" s="559"/>
      <c r="O204" s="559"/>
    </row>
    <row r="205" spans="3:15" x14ac:dyDescent="0.35">
      <c r="C205" s="559"/>
      <c r="D205" s="559"/>
      <c r="E205" s="559"/>
      <c r="F205" s="559"/>
      <c r="G205" s="559"/>
      <c r="H205" s="559"/>
      <c r="I205" s="559"/>
      <c r="J205" s="559"/>
      <c r="K205" s="559"/>
      <c r="L205" s="559"/>
      <c r="M205" s="559"/>
      <c r="N205" s="559"/>
      <c r="O205" s="559"/>
    </row>
    <row r="206" spans="3:15" x14ac:dyDescent="0.35">
      <c r="C206" s="559"/>
      <c r="D206" s="559"/>
      <c r="E206" s="559"/>
      <c r="F206" s="559"/>
      <c r="G206" s="559"/>
      <c r="H206" s="559"/>
      <c r="I206" s="559"/>
      <c r="J206" s="559"/>
      <c r="K206" s="559"/>
      <c r="L206" s="559"/>
      <c r="M206" s="559"/>
      <c r="N206" s="559"/>
      <c r="O206" s="559"/>
    </row>
    <row r="207" spans="3:15" x14ac:dyDescent="0.35">
      <c r="C207" s="559"/>
      <c r="D207" s="559"/>
      <c r="E207" s="559"/>
      <c r="F207" s="559"/>
      <c r="G207" s="559"/>
      <c r="H207" s="559"/>
      <c r="I207" s="559"/>
      <c r="J207" s="559"/>
      <c r="K207" s="559"/>
      <c r="L207" s="559"/>
      <c r="M207" s="559"/>
      <c r="N207" s="559"/>
      <c r="O207" s="559"/>
    </row>
    <row r="208" spans="3:15" x14ac:dyDescent="0.35">
      <c r="C208" s="559"/>
      <c r="D208" s="559"/>
      <c r="E208" s="559"/>
      <c r="F208" s="559"/>
      <c r="G208" s="559"/>
      <c r="H208" s="559"/>
      <c r="I208" s="559"/>
      <c r="J208" s="559"/>
      <c r="K208" s="559"/>
      <c r="L208" s="559"/>
      <c r="M208" s="559"/>
      <c r="N208" s="559"/>
      <c r="O208" s="559"/>
    </row>
    <row r="209" spans="3:15" x14ac:dyDescent="0.35">
      <c r="C209" s="559"/>
      <c r="D209" s="559"/>
      <c r="E209" s="559"/>
      <c r="F209" s="559"/>
      <c r="G209" s="559"/>
      <c r="H209" s="559"/>
      <c r="I209" s="559"/>
      <c r="J209" s="559"/>
      <c r="K209" s="559"/>
      <c r="L209" s="559"/>
      <c r="M209" s="559"/>
      <c r="N209" s="559"/>
      <c r="O209" s="559"/>
    </row>
    <row r="210" spans="3:15" x14ac:dyDescent="0.35">
      <c r="C210" s="559"/>
      <c r="D210" s="559"/>
      <c r="E210" s="559"/>
      <c r="F210" s="559"/>
      <c r="G210" s="559"/>
      <c r="H210" s="559"/>
      <c r="I210" s="559"/>
      <c r="J210" s="559"/>
      <c r="K210" s="559"/>
      <c r="L210" s="559"/>
      <c r="M210" s="559"/>
      <c r="N210" s="559"/>
      <c r="O210" s="559"/>
    </row>
    <row r="211" spans="3:15" x14ac:dyDescent="0.35">
      <c r="C211" s="559"/>
      <c r="D211" s="559"/>
      <c r="E211" s="559"/>
      <c r="F211" s="559"/>
      <c r="G211" s="559"/>
      <c r="H211" s="559"/>
      <c r="I211" s="559"/>
      <c r="J211" s="559"/>
      <c r="K211" s="559"/>
      <c r="L211" s="559"/>
      <c r="M211" s="559"/>
      <c r="N211" s="559"/>
      <c r="O211" s="559"/>
    </row>
    <row r="212" spans="3:15" x14ac:dyDescent="0.35">
      <c r="C212" s="559"/>
      <c r="D212" s="559"/>
      <c r="E212" s="559"/>
      <c r="F212" s="559"/>
      <c r="G212" s="559"/>
      <c r="H212" s="559"/>
      <c r="I212" s="559"/>
      <c r="J212" s="559"/>
      <c r="K212" s="559"/>
      <c r="L212" s="559"/>
      <c r="M212" s="559"/>
      <c r="N212" s="559"/>
      <c r="O212" s="559"/>
    </row>
    <row r="213" spans="3:15" x14ac:dyDescent="0.35">
      <c r="C213" s="559"/>
      <c r="D213" s="559"/>
      <c r="E213" s="559"/>
      <c r="F213" s="559"/>
      <c r="G213" s="559"/>
      <c r="H213" s="559"/>
      <c r="I213" s="559"/>
      <c r="J213" s="559"/>
      <c r="K213" s="559"/>
      <c r="L213" s="559"/>
      <c r="M213" s="559"/>
      <c r="N213" s="559"/>
      <c r="O213" s="559"/>
    </row>
    <row r="214" spans="3:15" x14ac:dyDescent="0.35">
      <c r="C214" s="559"/>
      <c r="D214" s="559"/>
      <c r="E214" s="559"/>
      <c r="F214" s="559"/>
      <c r="G214" s="559"/>
      <c r="H214" s="559"/>
      <c r="I214" s="559"/>
      <c r="J214" s="559"/>
      <c r="K214" s="559"/>
      <c r="L214" s="559"/>
      <c r="M214" s="559"/>
      <c r="N214" s="559"/>
      <c r="O214" s="559"/>
    </row>
    <row r="215" spans="3:15" x14ac:dyDescent="0.35">
      <c r="C215" s="559"/>
      <c r="D215" s="559"/>
      <c r="E215" s="559"/>
      <c r="F215" s="559"/>
      <c r="G215" s="559"/>
      <c r="H215" s="559"/>
      <c r="I215" s="559"/>
      <c r="J215" s="559"/>
      <c r="K215" s="559"/>
      <c r="L215" s="559"/>
      <c r="M215" s="559"/>
      <c r="N215" s="559"/>
      <c r="O215" s="559"/>
    </row>
    <row r="216" spans="3:15" x14ac:dyDescent="0.35">
      <c r="C216" s="559"/>
      <c r="D216" s="559"/>
      <c r="E216" s="559"/>
      <c r="F216" s="559"/>
      <c r="G216" s="559"/>
      <c r="H216" s="559"/>
      <c r="I216" s="559"/>
      <c r="J216" s="559"/>
      <c r="K216" s="559"/>
      <c r="L216" s="559"/>
      <c r="M216" s="559"/>
      <c r="N216" s="559"/>
      <c r="O216" s="559"/>
    </row>
    <row r="217" spans="3:15" x14ac:dyDescent="0.35">
      <c r="C217" s="559"/>
      <c r="D217" s="559"/>
      <c r="E217" s="559"/>
      <c r="F217" s="559"/>
      <c r="G217" s="559"/>
      <c r="H217" s="559"/>
      <c r="I217" s="559"/>
      <c r="J217" s="559"/>
      <c r="K217" s="559"/>
      <c r="L217" s="559"/>
      <c r="M217" s="559"/>
      <c r="N217" s="559"/>
      <c r="O217" s="559"/>
    </row>
    <row r="218" spans="3:15" x14ac:dyDescent="0.35">
      <c r="C218" s="559"/>
      <c r="D218" s="559"/>
      <c r="E218" s="559"/>
      <c r="F218" s="559"/>
      <c r="G218" s="559"/>
      <c r="H218" s="559"/>
      <c r="I218" s="559"/>
      <c r="J218" s="559"/>
      <c r="K218" s="559"/>
      <c r="L218" s="559"/>
      <c r="M218" s="559"/>
      <c r="N218" s="559"/>
      <c r="O218" s="559"/>
    </row>
    <row r="219" spans="3:15" x14ac:dyDescent="0.35">
      <c r="C219" s="559"/>
      <c r="D219" s="559"/>
      <c r="E219" s="559"/>
      <c r="F219" s="559"/>
      <c r="G219" s="559"/>
      <c r="H219" s="559"/>
      <c r="I219" s="559"/>
      <c r="J219" s="559"/>
      <c r="K219" s="559"/>
      <c r="L219" s="559"/>
      <c r="M219" s="559"/>
      <c r="N219" s="559"/>
      <c r="O219" s="559"/>
    </row>
    <row r="220" spans="3:15" x14ac:dyDescent="0.35">
      <c r="C220" s="559"/>
      <c r="D220" s="559"/>
      <c r="E220" s="559"/>
      <c r="F220" s="559"/>
      <c r="G220" s="559"/>
      <c r="H220" s="559"/>
      <c r="I220" s="559"/>
      <c r="J220" s="559"/>
      <c r="K220" s="559"/>
      <c r="L220" s="559"/>
      <c r="M220" s="559"/>
      <c r="N220" s="559"/>
      <c r="O220" s="559"/>
    </row>
    <row r="221" spans="3:15" x14ac:dyDescent="0.35">
      <c r="C221" s="559"/>
      <c r="D221" s="559"/>
      <c r="E221" s="559"/>
      <c r="F221" s="559"/>
      <c r="G221" s="559"/>
      <c r="H221" s="559"/>
      <c r="I221" s="559"/>
      <c r="J221" s="559"/>
      <c r="K221" s="559"/>
      <c r="L221" s="559"/>
      <c r="M221" s="559"/>
      <c r="N221" s="559"/>
      <c r="O221" s="559"/>
    </row>
    <row r="222" spans="3:15" x14ac:dyDescent="0.35">
      <c r="C222" s="559"/>
      <c r="D222" s="559"/>
      <c r="E222" s="559"/>
      <c r="F222" s="559"/>
      <c r="G222" s="559"/>
      <c r="H222" s="559"/>
      <c r="I222" s="559"/>
      <c r="J222" s="559"/>
      <c r="K222" s="559"/>
      <c r="L222" s="559"/>
      <c r="M222" s="559"/>
      <c r="N222" s="559"/>
      <c r="O222" s="559"/>
    </row>
    <row r="223" spans="3:15" x14ac:dyDescent="0.35">
      <c r="C223" s="559"/>
      <c r="D223" s="559"/>
      <c r="E223" s="559"/>
      <c r="F223" s="559"/>
      <c r="G223" s="559"/>
      <c r="H223" s="559"/>
      <c r="I223" s="559"/>
      <c r="J223" s="559"/>
      <c r="K223" s="559"/>
      <c r="L223" s="559"/>
      <c r="M223" s="559"/>
      <c r="N223" s="559"/>
      <c r="O223" s="559"/>
    </row>
    <row r="224" spans="3:15" x14ac:dyDescent="0.35">
      <c r="C224" s="559"/>
      <c r="D224" s="559"/>
      <c r="E224" s="559"/>
      <c r="F224" s="559"/>
      <c r="G224" s="559"/>
      <c r="H224" s="559"/>
      <c r="I224" s="559"/>
      <c r="J224" s="559"/>
      <c r="K224" s="559"/>
      <c r="L224" s="559"/>
      <c r="M224" s="559"/>
      <c r="N224" s="559"/>
      <c r="O224" s="559"/>
    </row>
    <row r="225" spans="3:15" x14ac:dyDescent="0.35">
      <c r="C225" s="559"/>
      <c r="D225" s="559"/>
      <c r="E225" s="559"/>
      <c r="F225" s="559"/>
      <c r="G225" s="559"/>
      <c r="H225" s="559"/>
      <c r="I225" s="559"/>
      <c r="J225" s="559"/>
      <c r="K225" s="559"/>
      <c r="L225" s="559"/>
      <c r="M225" s="559"/>
      <c r="N225" s="559"/>
      <c r="O225" s="559"/>
    </row>
    <row r="226" spans="3:15" x14ac:dyDescent="0.35">
      <c r="C226" s="559"/>
      <c r="D226" s="559"/>
      <c r="E226" s="559"/>
      <c r="F226" s="559"/>
      <c r="G226" s="559"/>
      <c r="H226" s="559"/>
      <c r="I226" s="559"/>
      <c r="J226" s="559"/>
      <c r="K226" s="559"/>
      <c r="L226" s="559"/>
      <c r="M226" s="559"/>
      <c r="N226" s="559"/>
      <c r="O226" s="559"/>
    </row>
    <row r="227" spans="3:15" x14ac:dyDescent="0.35">
      <c r="C227" s="559"/>
      <c r="D227" s="559"/>
      <c r="E227" s="559"/>
      <c r="F227" s="559"/>
      <c r="G227" s="559"/>
      <c r="H227" s="559"/>
      <c r="I227" s="559"/>
      <c r="J227" s="559"/>
      <c r="K227" s="559"/>
      <c r="L227" s="559"/>
      <c r="M227" s="559"/>
      <c r="N227" s="559"/>
      <c r="O227" s="559"/>
    </row>
    <row r="228" spans="3:15" x14ac:dyDescent="0.35">
      <c r="C228" s="559"/>
      <c r="D228" s="559"/>
      <c r="E228" s="559"/>
      <c r="F228" s="559"/>
      <c r="G228" s="559"/>
      <c r="H228" s="559"/>
      <c r="I228" s="559"/>
      <c r="J228" s="559"/>
      <c r="K228" s="559"/>
      <c r="L228" s="559"/>
      <c r="M228" s="559"/>
      <c r="N228" s="559"/>
      <c r="O228" s="559"/>
    </row>
    <row r="229" spans="3:15" x14ac:dyDescent="0.35">
      <c r="C229" s="559"/>
      <c r="D229" s="559"/>
      <c r="E229" s="559"/>
      <c r="F229" s="559"/>
      <c r="G229" s="559"/>
      <c r="H229" s="559"/>
      <c r="I229" s="559"/>
      <c r="J229" s="559"/>
      <c r="K229" s="559"/>
      <c r="L229" s="559"/>
      <c r="M229" s="559"/>
      <c r="N229" s="559"/>
      <c r="O229" s="559"/>
    </row>
    <row r="230" spans="3:15" x14ac:dyDescent="0.35">
      <c r="C230" s="559"/>
      <c r="D230" s="559"/>
      <c r="E230" s="559"/>
      <c r="F230" s="559"/>
      <c r="G230" s="559"/>
      <c r="H230" s="559"/>
      <c r="I230" s="559"/>
      <c r="J230" s="559"/>
      <c r="K230" s="559"/>
      <c r="L230" s="559"/>
      <c r="M230" s="559"/>
      <c r="N230" s="559"/>
      <c r="O230" s="559"/>
    </row>
    <row r="231" spans="3:15" x14ac:dyDescent="0.35">
      <c r="C231" s="559"/>
      <c r="D231" s="559"/>
      <c r="E231" s="559"/>
      <c r="F231" s="559"/>
      <c r="G231" s="559"/>
      <c r="H231" s="559"/>
      <c r="I231" s="559"/>
      <c r="J231" s="559"/>
      <c r="K231" s="559"/>
      <c r="L231" s="559"/>
      <c r="M231" s="559"/>
      <c r="N231" s="559"/>
      <c r="O231" s="559"/>
    </row>
    <row r="232" spans="3:15" x14ac:dyDescent="0.35">
      <c r="C232" s="559"/>
      <c r="D232" s="559"/>
      <c r="E232" s="559"/>
      <c r="F232" s="559"/>
      <c r="G232" s="559"/>
      <c r="H232" s="559"/>
      <c r="I232" s="559"/>
      <c r="J232" s="559"/>
      <c r="K232" s="559"/>
      <c r="L232" s="559"/>
      <c r="M232" s="559"/>
      <c r="N232" s="559"/>
      <c r="O232" s="559"/>
    </row>
    <row r="233" spans="3:15" x14ac:dyDescent="0.35">
      <c r="C233" s="559"/>
      <c r="D233" s="559"/>
      <c r="E233" s="559"/>
      <c r="F233" s="559"/>
      <c r="G233" s="559"/>
      <c r="H233" s="559"/>
      <c r="I233" s="559"/>
      <c r="J233" s="559"/>
      <c r="K233" s="559"/>
      <c r="L233" s="559"/>
      <c r="M233" s="559"/>
      <c r="N233" s="559"/>
      <c r="O233" s="559"/>
    </row>
    <row r="234" spans="3:15" x14ac:dyDescent="0.35">
      <c r="C234" s="559"/>
      <c r="D234" s="559"/>
      <c r="E234" s="559"/>
      <c r="F234" s="559"/>
      <c r="G234" s="559"/>
      <c r="H234" s="559"/>
      <c r="I234" s="559"/>
      <c r="J234" s="559"/>
      <c r="K234" s="559"/>
      <c r="L234" s="559"/>
      <c r="M234" s="559"/>
      <c r="N234" s="559"/>
      <c r="O234" s="559"/>
    </row>
    <row r="235" spans="3:15" x14ac:dyDescent="0.35">
      <c r="C235" s="559"/>
      <c r="D235" s="559"/>
      <c r="E235" s="559"/>
      <c r="F235" s="559"/>
      <c r="G235" s="559"/>
      <c r="H235" s="559"/>
      <c r="I235" s="559"/>
      <c r="J235" s="559"/>
      <c r="K235" s="559"/>
      <c r="L235" s="559"/>
      <c r="M235" s="559"/>
      <c r="N235" s="559"/>
      <c r="O235" s="559"/>
    </row>
    <row r="236" spans="3:15" x14ac:dyDescent="0.35">
      <c r="C236" s="559"/>
      <c r="D236" s="559"/>
      <c r="E236" s="559"/>
      <c r="F236" s="559"/>
      <c r="G236" s="559"/>
      <c r="H236" s="559"/>
      <c r="I236" s="559"/>
      <c r="J236" s="559"/>
      <c r="K236" s="559"/>
      <c r="L236" s="559"/>
      <c r="M236" s="559"/>
      <c r="N236" s="559"/>
      <c r="O236" s="559"/>
    </row>
    <row r="237" spans="3:15" x14ac:dyDescent="0.35">
      <c r="C237" s="559"/>
      <c r="D237" s="559"/>
      <c r="E237" s="559"/>
      <c r="F237" s="559"/>
      <c r="G237" s="559"/>
      <c r="H237" s="559"/>
      <c r="I237" s="559"/>
      <c r="J237" s="559"/>
      <c r="K237" s="559"/>
      <c r="L237" s="559"/>
      <c r="M237" s="559"/>
      <c r="N237" s="559"/>
      <c r="O237" s="559"/>
    </row>
    <row r="238" spans="3:15" x14ac:dyDescent="0.35">
      <c r="C238" s="559"/>
      <c r="D238" s="559"/>
      <c r="E238" s="559"/>
      <c r="F238" s="559"/>
      <c r="G238" s="559"/>
      <c r="H238" s="559"/>
      <c r="I238" s="559"/>
      <c r="J238" s="559"/>
      <c r="K238" s="559"/>
      <c r="L238" s="559"/>
      <c r="M238" s="559"/>
      <c r="N238" s="559"/>
      <c r="O238" s="559"/>
    </row>
    <row r="239" spans="3:15" x14ac:dyDescent="0.35">
      <c r="C239" s="559"/>
      <c r="D239" s="559"/>
      <c r="E239" s="559"/>
      <c r="F239" s="559"/>
      <c r="G239" s="559"/>
      <c r="H239" s="559"/>
      <c r="I239" s="559"/>
      <c r="J239" s="559"/>
      <c r="K239" s="559"/>
      <c r="L239" s="559"/>
      <c r="M239" s="559"/>
      <c r="N239" s="559"/>
      <c r="O239" s="559"/>
    </row>
    <row r="240" spans="3:15" x14ac:dyDescent="0.35">
      <c r="C240" s="559"/>
      <c r="D240" s="559"/>
      <c r="E240" s="559"/>
      <c r="F240" s="559"/>
      <c r="G240" s="559"/>
      <c r="H240" s="559"/>
      <c r="I240" s="559"/>
      <c r="J240" s="559"/>
      <c r="K240" s="559"/>
      <c r="L240" s="559"/>
      <c r="M240" s="559"/>
      <c r="N240" s="559"/>
      <c r="O240" s="559"/>
    </row>
    <row r="241" spans="3:15" x14ac:dyDescent="0.35">
      <c r="C241" s="559"/>
      <c r="D241" s="559"/>
      <c r="E241" s="559"/>
      <c r="F241" s="559"/>
      <c r="G241" s="559"/>
      <c r="H241" s="559"/>
      <c r="I241" s="559"/>
      <c r="J241" s="559"/>
      <c r="K241" s="559"/>
      <c r="L241" s="559"/>
      <c r="M241" s="559"/>
      <c r="N241" s="559"/>
      <c r="O241" s="559"/>
    </row>
    <row r="242" spans="3:15" x14ac:dyDescent="0.35">
      <c r="C242" s="559"/>
      <c r="D242" s="559"/>
      <c r="E242" s="559"/>
      <c r="F242" s="559"/>
      <c r="G242" s="559"/>
      <c r="H242" s="559"/>
      <c r="I242" s="559"/>
      <c r="J242" s="559"/>
      <c r="K242" s="559"/>
      <c r="L242" s="559"/>
      <c r="M242" s="559"/>
      <c r="N242" s="559"/>
      <c r="O242" s="559"/>
    </row>
    <row r="243" spans="3:15" x14ac:dyDescent="0.35">
      <c r="C243" s="559"/>
      <c r="D243" s="559"/>
      <c r="E243" s="559"/>
      <c r="F243" s="559"/>
      <c r="G243" s="559"/>
      <c r="H243" s="559"/>
      <c r="I243" s="559"/>
      <c r="J243" s="559"/>
      <c r="K243" s="559"/>
      <c r="L243" s="559"/>
      <c r="M243" s="559"/>
      <c r="N243" s="559"/>
      <c r="O243" s="559"/>
    </row>
    <row r="244" spans="3:15" x14ac:dyDescent="0.35">
      <c r="C244" s="559"/>
      <c r="D244" s="559"/>
      <c r="E244" s="559"/>
      <c r="F244" s="559"/>
      <c r="G244" s="559"/>
      <c r="H244" s="559"/>
      <c r="I244" s="559"/>
      <c r="J244" s="559"/>
      <c r="K244" s="559"/>
      <c r="L244" s="559"/>
      <c r="M244" s="559"/>
      <c r="N244" s="559"/>
      <c r="O244" s="559"/>
    </row>
  </sheetData>
  <mergeCells count="6">
    <mergeCell ref="A6:O6"/>
    <mergeCell ref="A1:O1"/>
    <mergeCell ref="A2:O2"/>
    <mergeCell ref="A3:O3"/>
    <mergeCell ref="A4:O4"/>
    <mergeCell ref="A5:O5"/>
  </mergeCells>
  <pageMargins left="0.5" right="0.5" top="0.5" bottom="0.5" header="0.5" footer="0.5"/>
  <pageSetup paperSize="5" scale="63" orientation="landscape" r:id="rId1"/>
  <headerFooter alignWithMargins="0">
    <oddHeader>&amp;C&amp;F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8BA8-2D87-4C8E-884B-F89E46C70075}">
  <sheetPr>
    <pageSetUpPr fitToPage="1"/>
  </sheetPr>
  <dimension ref="A1:R64"/>
  <sheetViews>
    <sheetView zoomScale="85" zoomScaleNormal="85" zoomScalePageLayoutView="55" workbookViewId="0">
      <selection activeCell="U28" sqref="U28"/>
    </sheetView>
  </sheetViews>
  <sheetFormatPr defaultRowHeight="13" x14ac:dyDescent="0.3"/>
  <cols>
    <col min="1" max="1" width="7.81640625" style="8" bestFit="1" customWidth="1"/>
    <col min="2" max="2" width="43.1796875" style="11" customWidth="1"/>
    <col min="3" max="3" width="12" style="8" bestFit="1" customWidth="1"/>
    <col min="4" max="4" width="1.54296875" style="11" customWidth="1"/>
    <col min="5" max="5" width="12.81640625" style="11" bestFit="1" customWidth="1"/>
    <col min="6" max="6" width="2.81640625" style="11" customWidth="1"/>
    <col min="7" max="7" width="12.453125" style="120" bestFit="1" customWidth="1"/>
    <col min="8" max="8" width="1.54296875" style="11" customWidth="1"/>
    <col min="9" max="9" width="12.54296875" style="11" bestFit="1" customWidth="1"/>
    <col min="10" max="10" width="1.54296875" style="11" customWidth="1"/>
    <col min="11" max="11" width="12.54296875" style="11" bestFit="1" customWidth="1"/>
    <col min="12" max="12" width="1.54296875" style="11" customWidth="1"/>
    <col min="13" max="13" width="13.54296875" style="11" bestFit="1" customWidth="1"/>
    <col min="14" max="14" width="1.54296875" style="11" customWidth="1"/>
    <col min="15" max="15" width="24.54296875" style="11" bestFit="1" customWidth="1"/>
    <col min="16" max="16" width="5.81640625" style="11" bestFit="1" customWidth="1"/>
    <col min="17" max="17" width="20.453125" style="11" bestFit="1" customWidth="1"/>
    <col min="18" max="244" width="8.7265625" style="11"/>
    <col min="245" max="245" width="19.1796875" style="11" customWidth="1"/>
    <col min="246" max="246" width="38.54296875" style="11" customWidth="1"/>
    <col min="247" max="247" width="16.453125" style="11" customWidth="1"/>
    <col min="248" max="248" width="17" style="11" customWidth="1"/>
    <col min="249" max="249" width="12.54296875" style="11" bestFit="1" customWidth="1"/>
    <col min="250" max="500" width="8.7265625" style="11"/>
    <col min="501" max="501" width="19.1796875" style="11" customWidth="1"/>
    <col min="502" max="502" width="38.54296875" style="11" customWidth="1"/>
    <col min="503" max="503" width="16.453125" style="11" customWidth="1"/>
    <col min="504" max="504" width="17" style="11" customWidth="1"/>
    <col min="505" max="505" width="12.54296875" style="11" bestFit="1" customWidth="1"/>
    <col min="506" max="756" width="8.7265625" style="11"/>
    <col min="757" max="757" width="19.1796875" style="11" customWidth="1"/>
    <col min="758" max="758" width="38.54296875" style="11" customWidth="1"/>
    <col min="759" max="759" width="16.453125" style="11" customWidth="1"/>
    <col min="760" max="760" width="17" style="11" customWidth="1"/>
    <col min="761" max="761" width="12.54296875" style="11" bestFit="1" customWidth="1"/>
    <col min="762" max="1012" width="8.7265625" style="11"/>
    <col min="1013" max="1013" width="19.1796875" style="11" customWidth="1"/>
    <col min="1014" max="1014" width="38.54296875" style="11" customWidth="1"/>
    <col min="1015" max="1015" width="16.453125" style="11" customWidth="1"/>
    <col min="1016" max="1016" width="17" style="11" customWidth="1"/>
    <col min="1017" max="1017" width="12.54296875" style="11" bestFit="1" customWidth="1"/>
    <col min="1018" max="1268" width="8.7265625" style="11"/>
    <col min="1269" max="1269" width="19.1796875" style="11" customWidth="1"/>
    <col min="1270" max="1270" width="38.54296875" style="11" customWidth="1"/>
    <col min="1271" max="1271" width="16.453125" style="11" customWidth="1"/>
    <col min="1272" max="1272" width="17" style="11" customWidth="1"/>
    <col min="1273" max="1273" width="12.54296875" style="11" bestFit="1" customWidth="1"/>
    <col min="1274" max="1524" width="8.7265625" style="11"/>
    <col min="1525" max="1525" width="19.1796875" style="11" customWidth="1"/>
    <col min="1526" max="1526" width="38.54296875" style="11" customWidth="1"/>
    <col min="1527" max="1527" width="16.453125" style="11" customWidth="1"/>
    <col min="1528" max="1528" width="17" style="11" customWidth="1"/>
    <col min="1529" max="1529" width="12.54296875" style="11" bestFit="1" customWidth="1"/>
    <col min="1530" max="1780" width="8.7265625" style="11"/>
    <col min="1781" max="1781" width="19.1796875" style="11" customWidth="1"/>
    <col min="1782" max="1782" width="38.54296875" style="11" customWidth="1"/>
    <col min="1783" max="1783" width="16.453125" style="11" customWidth="1"/>
    <col min="1784" max="1784" width="17" style="11" customWidth="1"/>
    <col min="1785" max="1785" width="12.54296875" style="11" bestFit="1" customWidth="1"/>
    <col min="1786" max="2036" width="8.7265625" style="11"/>
    <col min="2037" max="2037" width="19.1796875" style="11" customWidth="1"/>
    <col min="2038" max="2038" width="38.54296875" style="11" customWidth="1"/>
    <col min="2039" max="2039" width="16.453125" style="11" customWidth="1"/>
    <col min="2040" max="2040" width="17" style="11" customWidth="1"/>
    <col min="2041" max="2041" width="12.54296875" style="11" bestFit="1" customWidth="1"/>
    <col min="2042" max="2292" width="8.7265625" style="11"/>
    <col min="2293" max="2293" width="19.1796875" style="11" customWidth="1"/>
    <col min="2294" max="2294" width="38.54296875" style="11" customWidth="1"/>
    <col min="2295" max="2295" width="16.453125" style="11" customWidth="1"/>
    <col min="2296" max="2296" width="17" style="11" customWidth="1"/>
    <col min="2297" max="2297" width="12.54296875" style="11" bestFit="1" customWidth="1"/>
    <col min="2298" max="2548" width="8.7265625" style="11"/>
    <col min="2549" max="2549" width="19.1796875" style="11" customWidth="1"/>
    <col min="2550" max="2550" width="38.54296875" style="11" customWidth="1"/>
    <col min="2551" max="2551" width="16.453125" style="11" customWidth="1"/>
    <col min="2552" max="2552" width="17" style="11" customWidth="1"/>
    <col min="2553" max="2553" width="12.54296875" style="11" bestFit="1" customWidth="1"/>
    <col min="2554" max="2804" width="8.7265625" style="11"/>
    <col min="2805" max="2805" width="19.1796875" style="11" customWidth="1"/>
    <col min="2806" max="2806" width="38.54296875" style="11" customWidth="1"/>
    <col min="2807" max="2807" width="16.453125" style="11" customWidth="1"/>
    <col min="2808" max="2808" width="17" style="11" customWidth="1"/>
    <col min="2809" max="2809" width="12.54296875" style="11" bestFit="1" customWidth="1"/>
    <col min="2810" max="3060" width="8.7265625" style="11"/>
    <col min="3061" max="3061" width="19.1796875" style="11" customWidth="1"/>
    <col min="3062" max="3062" width="38.54296875" style="11" customWidth="1"/>
    <col min="3063" max="3063" width="16.453125" style="11" customWidth="1"/>
    <col min="3064" max="3064" width="17" style="11" customWidth="1"/>
    <col min="3065" max="3065" width="12.54296875" style="11" bestFit="1" customWidth="1"/>
    <col min="3066" max="3316" width="8.7265625" style="11"/>
    <col min="3317" max="3317" width="19.1796875" style="11" customWidth="1"/>
    <col min="3318" max="3318" width="38.54296875" style="11" customWidth="1"/>
    <col min="3319" max="3319" width="16.453125" style="11" customWidth="1"/>
    <col min="3320" max="3320" width="17" style="11" customWidth="1"/>
    <col min="3321" max="3321" width="12.54296875" style="11" bestFit="1" customWidth="1"/>
    <col min="3322" max="3572" width="8.7265625" style="11"/>
    <col min="3573" max="3573" width="19.1796875" style="11" customWidth="1"/>
    <col min="3574" max="3574" width="38.54296875" style="11" customWidth="1"/>
    <col min="3575" max="3575" width="16.453125" style="11" customWidth="1"/>
    <col min="3576" max="3576" width="17" style="11" customWidth="1"/>
    <col min="3577" max="3577" width="12.54296875" style="11" bestFit="1" customWidth="1"/>
    <col min="3578" max="3828" width="8.7265625" style="11"/>
    <col min="3829" max="3829" width="19.1796875" style="11" customWidth="1"/>
    <col min="3830" max="3830" width="38.54296875" style="11" customWidth="1"/>
    <col min="3831" max="3831" width="16.453125" style="11" customWidth="1"/>
    <col min="3832" max="3832" width="17" style="11" customWidth="1"/>
    <col min="3833" max="3833" width="12.54296875" style="11" bestFit="1" customWidth="1"/>
    <col min="3834" max="4084" width="8.7265625" style="11"/>
    <col min="4085" max="4085" width="19.1796875" style="11" customWidth="1"/>
    <col min="4086" max="4086" width="38.54296875" style="11" customWidth="1"/>
    <col min="4087" max="4087" width="16.453125" style="11" customWidth="1"/>
    <col min="4088" max="4088" width="17" style="11" customWidth="1"/>
    <col min="4089" max="4089" width="12.54296875" style="11" bestFit="1" customWidth="1"/>
    <col min="4090" max="4340" width="8.7265625" style="11"/>
    <col min="4341" max="4341" width="19.1796875" style="11" customWidth="1"/>
    <col min="4342" max="4342" width="38.54296875" style="11" customWidth="1"/>
    <col min="4343" max="4343" width="16.453125" style="11" customWidth="1"/>
    <col min="4344" max="4344" width="17" style="11" customWidth="1"/>
    <col min="4345" max="4345" width="12.54296875" style="11" bestFit="1" customWidth="1"/>
    <col min="4346" max="4596" width="8.7265625" style="11"/>
    <col min="4597" max="4597" width="19.1796875" style="11" customWidth="1"/>
    <col min="4598" max="4598" width="38.54296875" style="11" customWidth="1"/>
    <col min="4599" max="4599" width="16.453125" style="11" customWidth="1"/>
    <col min="4600" max="4600" width="17" style="11" customWidth="1"/>
    <col min="4601" max="4601" width="12.54296875" style="11" bestFit="1" customWidth="1"/>
    <col min="4602" max="4852" width="8.7265625" style="11"/>
    <col min="4853" max="4853" width="19.1796875" style="11" customWidth="1"/>
    <col min="4854" max="4854" width="38.54296875" style="11" customWidth="1"/>
    <col min="4855" max="4855" width="16.453125" style="11" customWidth="1"/>
    <col min="4856" max="4856" width="17" style="11" customWidth="1"/>
    <col min="4857" max="4857" width="12.54296875" style="11" bestFit="1" customWidth="1"/>
    <col min="4858" max="5108" width="8.7265625" style="11"/>
    <col min="5109" max="5109" width="19.1796875" style="11" customWidth="1"/>
    <col min="5110" max="5110" width="38.54296875" style="11" customWidth="1"/>
    <col min="5111" max="5111" width="16.453125" style="11" customWidth="1"/>
    <col min="5112" max="5112" width="17" style="11" customWidth="1"/>
    <col min="5113" max="5113" width="12.54296875" style="11" bestFit="1" customWidth="1"/>
    <col min="5114" max="5364" width="8.7265625" style="11"/>
    <col min="5365" max="5365" width="19.1796875" style="11" customWidth="1"/>
    <col min="5366" max="5366" width="38.54296875" style="11" customWidth="1"/>
    <col min="5367" max="5367" width="16.453125" style="11" customWidth="1"/>
    <col min="5368" max="5368" width="17" style="11" customWidth="1"/>
    <col min="5369" max="5369" width="12.54296875" style="11" bestFit="1" customWidth="1"/>
    <col min="5370" max="5620" width="8.7265625" style="11"/>
    <col min="5621" max="5621" width="19.1796875" style="11" customWidth="1"/>
    <col min="5622" max="5622" width="38.54296875" style="11" customWidth="1"/>
    <col min="5623" max="5623" width="16.453125" style="11" customWidth="1"/>
    <col min="5624" max="5624" width="17" style="11" customWidth="1"/>
    <col min="5625" max="5625" width="12.54296875" style="11" bestFit="1" customWidth="1"/>
    <col min="5626" max="5876" width="8.7265625" style="11"/>
    <col min="5877" max="5877" width="19.1796875" style="11" customWidth="1"/>
    <col min="5878" max="5878" width="38.54296875" style="11" customWidth="1"/>
    <col min="5879" max="5879" width="16.453125" style="11" customWidth="1"/>
    <col min="5880" max="5880" width="17" style="11" customWidth="1"/>
    <col min="5881" max="5881" width="12.54296875" style="11" bestFit="1" customWidth="1"/>
    <col min="5882" max="6132" width="8.7265625" style="11"/>
    <col min="6133" max="6133" width="19.1796875" style="11" customWidth="1"/>
    <col min="6134" max="6134" width="38.54296875" style="11" customWidth="1"/>
    <col min="6135" max="6135" width="16.453125" style="11" customWidth="1"/>
    <col min="6136" max="6136" width="17" style="11" customWidth="1"/>
    <col min="6137" max="6137" width="12.54296875" style="11" bestFit="1" customWidth="1"/>
    <col min="6138" max="6388" width="8.7265625" style="11"/>
    <col min="6389" max="6389" width="19.1796875" style="11" customWidth="1"/>
    <col min="6390" max="6390" width="38.54296875" style="11" customWidth="1"/>
    <col min="6391" max="6391" width="16.453125" style="11" customWidth="1"/>
    <col min="6392" max="6392" width="17" style="11" customWidth="1"/>
    <col min="6393" max="6393" width="12.54296875" style="11" bestFit="1" customWidth="1"/>
    <col min="6394" max="6644" width="8.7265625" style="11"/>
    <col min="6645" max="6645" width="19.1796875" style="11" customWidth="1"/>
    <col min="6646" max="6646" width="38.54296875" style="11" customWidth="1"/>
    <col min="6647" max="6647" width="16.453125" style="11" customWidth="1"/>
    <col min="6648" max="6648" width="17" style="11" customWidth="1"/>
    <col min="6649" max="6649" width="12.54296875" style="11" bestFit="1" customWidth="1"/>
    <col min="6650" max="6900" width="8.7265625" style="11"/>
    <col min="6901" max="6901" width="19.1796875" style="11" customWidth="1"/>
    <col min="6902" max="6902" width="38.54296875" style="11" customWidth="1"/>
    <col min="6903" max="6903" width="16.453125" style="11" customWidth="1"/>
    <col min="6904" max="6904" width="17" style="11" customWidth="1"/>
    <col min="6905" max="6905" width="12.54296875" style="11" bestFit="1" customWidth="1"/>
    <col min="6906" max="7156" width="8.7265625" style="11"/>
    <col min="7157" max="7157" width="19.1796875" style="11" customWidth="1"/>
    <col min="7158" max="7158" width="38.54296875" style="11" customWidth="1"/>
    <col min="7159" max="7159" width="16.453125" style="11" customWidth="1"/>
    <col min="7160" max="7160" width="17" style="11" customWidth="1"/>
    <col min="7161" max="7161" width="12.54296875" style="11" bestFit="1" customWidth="1"/>
    <col min="7162" max="7412" width="8.7265625" style="11"/>
    <col min="7413" max="7413" width="19.1796875" style="11" customWidth="1"/>
    <col min="7414" max="7414" width="38.54296875" style="11" customWidth="1"/>
    <col min="7415" max="7415" width="16.453125" style="11" customWidth="1"/>
    <col min="7416" max="7416" width="17" style="11" customWidth="1"/>
    <col min="7417" max="7417" width="12.54296875" style="11" bestFit="1" customWidth="1"/>
    <col min="7418" max="7668" width="8.7265625" style="11"/>
    <col min="7669" max="7669" width="19.1796875" style="11" customWidth="1"/>
    <col min="7670" max="7670" width="38.54296875" style="11" customWidth="1"/>
    <col min="7671" max="7671" width="16.453125" style="11" customWidth="1"/>
    <col min="7672" max="7672" width="17" style="11" customWidth="1"/>
    <col min="7673" max="7673" width="12.54296875" style="11" bestFit="1" customWidth="1"/>
    <col min="7674" max="7924" width="8.7265625" style="11"/>
    <col min="7925" max="7925" width="19.1796875" style="11" customWidth="1"/>
    <col min="7926" max="7926" width="38.54296875" style="11" customWidth="1"/>
    <col min="7927" max="7927" width="16.453125" style="11" customWidth="1"/>
    <col min="7928" max="7928" width="17" style="11" customWidth="1"/>
    <col min="7929" max="7929" width="12.54296875" style="11" bestFit="1" customWidth="1"/>
    <col min="7930" max="8180" width="8.7265625" style="11"/>
    <col min="8181" max="8181" width="19.1796875" style="11" customWidth="1"/>
    <col min="8182" max="8182" width="38.54296875" style="11" customWidth="1"/>
    <col min="8183" max="8183" width="16.453125" style="11" customWidth="1"/>
    <col min="8184" max="8184" width="17" style="11" customWidth="1"/>
    <col min="8185" max="8185" width="12.54296875" style="11" bestFit="1" customWidth="1"/>
    <col min="8186" max="8436" width="8.7265625" style="11"/>
    <col min="8437" max="8437" width="19.1796875" style="11" customWidth="1"/>
    <col min="8438" max="8438" width="38.54296875" style="11" customWidth="1"/>
    <col min="8439" max="8439" width="16.453125" style="11" customWidth="1"/>
    <col min="8440" max="8440" width="17" style="11" customWidth="1"/>
    <col min="8441" max="8441" width="12.54296875" style="11" bestFit="1" customWidth="1"/>
    <col min="8442" max="8692" width="8.7265625" style="11"/>
    <col min="8693" max="8693" width="19.1796875" style="11" customWidth="1"/>
    <col min="8694" max="8694" width="38.54296875" style="11" customWidth="1"/>
    <col min="8695" max="8695" width="16.453125" style="11" customWidth="1"/>
    <col min="8696" max="8696" width="17" style="11" customWidth="1"/>
    <col min="8697" max="8697" width="12.54296875" style="11" bestFit="1" customWidth="1"/>
    <col min="8698" max="8948" width="8.7265625" style="11"/>
    <col min="8949" max="8949" width="19.1796875" style="11" customWidth="1"/>
    <col min="8950" max="8950" width="38.54296875" style="11" customWidth="1"/>
    <col min="8951" max="8951" width="16.453125" style="11" customWidth="1"/>
    <col min="8952" max="8952" width="17" style="11" customWidth="1"/>
    <col min="8953" max="8953" width="12.54296875" style="11" bestFit="1" customWidth="1"/>
    <col min="8954" max="9204" width="8.7265625" style="11"/>
    <col min="9205" max="9205" width="19.1796875" style="11" customWidth="1"/>
    <col min="9206" max="9206" width="38.54296875" style="11" customWidth="1"/>
    <col min="9207" max="9207" width="16.453125" style="11" customWidth="1"/>
    <col min="9208" max="9208" width="17" style="11" customWidth="1"/>
    <col min="9209" max="9209" width="12.54296875" style="11" bestFit="1" customWidth="1"/>
    <col min="9210" max="9460" width="8.7265625" style="11"/>
    <col min="9461" max="9461" width="19.1796875" style="11" customWidth="1"/>
    <col min="9462" max="9462" width="38.54296875" style="11" customWidth="1"/>
    <col min="9463" max="9463" width="16.453125" style="11" customWidth="1"/>
    <col min="9464" max="9464" width="17" style="11" customWidth="1"/>
    <col min="9465" max="9465" width="12.54296875" style="11" bestFit="1" customWidth="1"/>
    <col min="9466" max="9716" width="8.7265625" style="11"/>
    <col min="9717" max="9717" width="19.1796875" style="11" customWidth="1"/>
    <col min="9718" max="9718" width="38.54296875" style="11" customWidth="1"/>
    <col min="9719" max="9719" width="16.453125" style="11" customWidth="1"/>
    <col min="9720" max="9720" width="17" style="11" customWidth="1"/>
    <col min="9721" max="9721" width="12.54296875" style="11" bestFit="1" customWidth="1"/>
    <col min="9722" max="9972" width="8.7265625" style="11"/>
    <col min="9973" max="9973" width="19.1796875" style="11" customWidth="1"/>
    <col min="9974" max="9974" width="38.54296875" style="11" customWidth="1"/>
    <col min="9975" max="9975" width="16.453125" style="11" customWidth="1"/>
    <col min="9976" max="9976" width="17" style="11" customWidth="1"/>
    <col min="9977" max="9977" width="12.54296875" style="11" bestFit="1" customWidth="1"/>
    <col min="9978" max="10228" width="8.7265625" style="11"/>
    <col min="10229" max="10229" width="19.1796875" style="11" customWidth="1"/>
    <col min="10230" max="10230" width="38.54296875" style="11" customWidth="1"/>
    <col min="10231" max="10231" width="16.453125" style="11" customWidth="1"/>
    <col min="10232" max="10232" width="17" style="11" customWidth="1"/>
    <col min="10233" max="10233" width="12.54296875" style="11" bestFit="1" customWidth="1"/>
    <col min="10234" max="10484" width="8.7265625" style="11"/>
    <col min="10485" max="10485" width="19.1796875" style="11" customWidth="1"/>
    <col min="10486" max="10486" width="38.54296875" style="11" customWidth="1"/>
    <col min="10487" max="10487" width="16.453125" style="11" customWidth="1"/>
    <col min="10488" max="10488" width="17" style="11" customWidth="1"/>
    <col min="10489" max="10489" width="12.54296875" style="11" bestFit="1" customWidth="1"/>
    <col min="10490" max="10740" width="8.7265625" style="11"/>
    <col min="10741" max="10741" width="19.1796875" style="11" customWidth="1"/>
    <col min="10742" max="10742" width="38.54296875" style="11" customWidth="1"/>
    <col min="10743" max="10743" width="16.453125" style="11" customWidth="1"/>
    <col min="10744" max="10744" width="17" style="11" customWidth="1"/>
    <col min="10745" max="10745" width="12.54296875" style="11" bestFit="1" customWidth="1"/>
    <col min="10746" max="10996" width="8.7265625" style="11"/>
    <col min="10997" max="10997" width="19.1796875" style="11" customWidth="1"/>
    <col min="10998" max="10998" width="38.54296875" style="11" customWidth="1"/>
    <col min="10999" max="10999" width="16.453125" style="11" customWidth="1"/>
    <col min="11000" max="11000" width="17" style="11" customWidth="1"/>
    <col min="11001" max="11001" width="12.54296875" style="11" bestFit="1" customWidth="1"/>
    <col min="11002" max="11252" width="8.7265625" style="11"/>
    <col min="11253" max="11253" width="19.1796875" style="11" customWidth="1"/>
    <col min="11254" max="11254" width="38.54296875" style="11" customWidth="1"/>
    <col min="11255" max="11255" width="16.453125" style="11" customWidth="1"/>
    <col min="11256" max="11256" width="17" style="11" customWidth="1"/>
    <col min="11257" max="11257" width="12.54296875" style="11" bestFit="1" customWidth="1"/>
    <col min="11258" max="11508" width="8.7265625" style="11"/>
    <col min="11509" max="11509" width="19.1796875" style="11" customWidth="1"/>
    <col min="11510" max="11510" width="38.54296875" style="11" customWidth="1"/>
    <col min="11511" max="11511" width="16.453125" style="11" customWidth="1"/>
    <col min="11512" max="11512" width="17" style="11" customWidth="1"/>
    <col min="11513" max="11513" width="12.54296875" style="11" bestFit="1" customWidth="1"/>
    <col min="11514" max="11764" width="8.7265625" style="11"/>
    <col min="11765" max="11765" width="19.1796875" style="11" customWidth="1"/>
    <col min="11766" max="11766" width="38.54296875" style="11" customWidth="1"/>
    <col min="11767" max="11767" width="16.453125" style="11" customWidth="1"/>
    <col min="11768" max="11768" width="17" style="11" customWidth="1"/>
    <col min="11769" max="11769" width="12.54296875" style="11" bestFit="1" customWidth="1"/>
    <col min="11770" max="12020" width="8.7265625" style="11"/>
    <col min="12021" max="12021" width="19.1796875" style="11" customWidth="1"/>
    <col min="12022" max="12022" width="38.54296875" style="11" customWidth="1"/>
    <col min="12023" max="12023" width="16.453125" style="11" customWidth="1"/>
    <col min="12024" max="12024" width="17" style="11" customWidth="1"/>
    <col min="12025" max="12025" width="12.54296875" style="11" bestFit="1" customWidth="1"/>
    <col min="12026" max="12276" width="8.7265625" style="11"/>
    <col min="12277" max="12277" width="19.1796875" style="11" customWidth="1"/>
    <col min="12278" max="12278" width="38.54296875" style="11" customWidth="1"/>
    <col min="12279" max="12279" width="16.453125" style="11" customWidth="1"/>
    <col min="12280" max="12280" width="17" style="11" customWidth="1"/>
    <col min="12281" max="12281" width="12.54296875" style="11" bestFit="1" customWidth="1"/>
    <col min="12282" max="12532" width="8.7265625" style="11"/>
    <col min="12533" max="12533" width="19.1796875" style="11" customWidth="1"/>
    <col min="12534" max="12534" width="38.54296875" style="11" customWidth="1"/>
    <col min="12535" max="12535" width="16.453125" style="11" customWidth="1"/>
    <col min="12536" max="12536" width="17" style="11" customWidth="1"/>
    <col min="12537" max="12537" width="12.54296875" style="11" bestFit="1" customWidth="1"/>
    <col min="12538" max="12788" width="8.7265625" style="11"/>
    <col min="12789" max="12789" width="19.1796875" style="11" customWidth="1"/>
    <col min="12790" max="12790" width="38.54296875" style="11" customWidth="1"/>
    <col min="12791" max="12791" width="16.453125" style="11" customWidth="1"/>
    <col min="12792" max="12792" width="17" style="11" customWidth="1"/>
    <col min="12793" max="12793" width="12.54296875" style="11" bestFit="1" customWidth="1"/>
    <col min="12794" max="13044" width="8.7265625" style="11"/>
    <col min="13045" max="13045" width="19.1796875" style="11" customWidth="1"/>
    <col min="13046" max="13046" width="38.54296875" style="11" customWidth="1"/>
    <col min="13047" max="13047" width="16.453125" style="11" customWidth="1"/>
    <col min="13048" max="13048" width="17" style="11" customWidth="1"/>
    <col min="13049" max="13049" width="12.54296875" style="11" bestFit="1" customWidth="1"/>
    <col min="13050" max="13300" width="8.7265625" style="11"/>
    <col min="13301" max="13301" width="19.1796875" style="11" customWidth="1"/>
    <col min="13302" max="13302" width="38.54296875" style="11" customWidth="1"/>
    <col min="13303" max="13303" width="16.453125" style="11" customWidth="1"/>
    <col min="13304" max="13304" width="17" style="11" customWidth="1"/>
    <col min="13305" max="13305" width="12.54296875" style="11" bestFit="1" customWidth="1"/>
    <col min="13306" max="13556" width="8.7265625" style="11"/>
    <col min="13557" max="13557" width="19.1796875" style="11" customWidth="1"/>
    <col min="13558" max="13558" width="38.54296875" style="11" customWidth="1"/>
    <col min="13559" max="13559" width="16.453125" style="11" customWidth="1"/>
    <col min="13560" max="13560" width="17" style="11" customWidth="1"/>
    <col min="13561" max="13561" width="12.54296875" style="11" bestFit="1" customWidth="1"/>
    <col min="13562" max="13812" width="8.7265625" style="11"/>
    <col min="13813" max="13813" width="19.1796875" style="11" customWidth="1"/>
    <col min="13814" max="13814" width="38.54296875" style="11" customWidth="1"/>
    <col min="13815" max="13815" width="16.453125" style="11" customWidth="1"/>
    <col min="13816" max="13816" width="17" style="11" customWidth="1"/>
    <col min="13817" max="13817" width="12.54296875" style="11" bestFit="1" customWidth="1"/>
    <col min="13818" max="14068" width="8.7265625" style="11"/>
    <col min="14069" max="14069" width="19.1796875" style="11" customWidth="1"/>
    <col min="14070" max="14070" width="38.54296875" style="11" customWidth="1"/>
    <col min="14071" max="14071" width="16.453125" style="11" customWidth="1"/>
    <col min="14072" max="14072" width="17" style="11" customWidth="1"/>
    <col min="14073" max="14073" width="12.54296875" style="11" bestFit="1" customWidth="1"/>
    <col min="14074" max="14324" width="8.7265625" style="11"/>
    <col min="14325" max="14325" width="19.1796875" style="11" customWidth="1"/>
    <col min="14326" max="14326" width="38.54296875" style="11" customWidth="1"/>
    <col min="14327" max="14327" width="16.453125" style="11" customWidth="1"/>
    <col min="14328" max="14328" width="17" style="11" customWidth="1"/>
    <col min="14329" max="14329" width="12.54296875" style="11" bestFit="1" customWidth="1"/>
    <col min="14330" max="14580" width="8.7265625" style="11"/>
    <col min="14581" max="14581" width="19.1796875" style="11" customWidth="1"/>
    <col min="14582" max="14582" width="38.54296875" style="11" customWidth="1"/>
    <col min="14583" max="14583" width="16.453125" style="11" customWidth="1"/>
    <col min="14584" max="14584" width="17" style="11" customWidth="1"/>
    <col min="14585" max="14585" width="12.54296875" style="11" bestFit="1" customWidth="1"/>
    <col min="14586" max="14836" width="8.7265625" style="11"/>
    <col min="14837" max="14837" width="19.1796875" style="11" customWidth="1"/>
    <col min="14838" max="14838" width="38.54296875" style="11" customWidth="1"/>
    <col min="14839" max="14839" width="16.453125" style="11" customWidth="1"/>
    <col min="14840" max="14840" width="17" style="11" customWidth="1"/>
    <col min="14841" max="14841" width="12.54296875" style="11" bestFit="1" customWidth="1"/>
    <col min="14842" max="15092" width="8.7265625" style="11"/>
    <col min="15093" max="15093" width="19.1796875" style="11" customWidth="1"/>
    <col min="15094" max="15094" width="38.54296875" style="11" customWidth="1"/>
    <col min="15095" max="15095" width="16.453125" style="11" customWidth="1"/>
    <col min="15096" max="15096" width="17" style="11" customWidth="1"/>
    <col min="15097" max="15097" width="12.54296875" style="11" bestFit="1" customWidth="1"/>
    <col min="15098" max="15348" width="8.7265625" style="11"/>
    <col min="15349" max="15349" width="19.1796875" style="11" customWidth="1"/>
    <col min="15350" max="15350" width="38.54296875" style="11" customWidth="1"/>
    <col min="15351" max="15351" width="16.453125" style="11" customWidth="1"/>
    <col min="15352" max="15352" width="17" style="11" customWidth="1"/>
    <col min="15353" max="15353" width="12.54296875" style="11" bestFit="1" customWidth="1"/>
    <col min="15354" max="15604" width="8.7265625" style="11"/>
    <col min="15605" max="15605" width="19.1796875" style="11" customWidth="1"/>
    <col min="15606" max="15606" width="38.54296875" style="11" customWidth="1"/>
    <col min="15607" max="15607" width="16.453125" style="11" customWidth="1"/>
    <col min="15608" max="15608" width="17" style="11" customWidth="1"/>
    <col min="15609" max="15609" width="12.54296875" style="11" bestFit="1" customWidth="1"/>
    <col min="15610" max="15860" width="8.7265625" style="11"/>
    <col min="15861" max="15861" width="19.1796875" style="11" customWidth="1"/>
    <col min="15862" max="15862" width="38.54296875" style="11" customWidth="1"/>
    <col min="15863" max="15863" width="16.453125" style="11" customWidth="1"/>
    <col min="15864" max="15864" width="17" style="11" customWidth="1"/>
    <col min="15865" max="15865" width="12.54296875" style="11" bestFit="1" customWidth="1"/>
    <col min="15866" max="16116" width="8.7265625" style="11"/>
    <col min="16117" max="16117" width="19.1796875" style="11" customWidth="1"/>
    <col min="16118" max="16118" width="38.54296875" style="11" customWidth="1"/>
    <col min="16119" max="16119" width="16.453125" style="11" customWidth="1"/>
    <col min="16120" max="16120" width="17" style="11" customWidth="1"/>
    <col min="16121" max="16121" width="12.54296875" style="11" bestFit="1" customWidth="1"/>
    <col min="16122" max="16382" width="8.7265625" style="11"/>
    <col min="16383" max="16384" width="9.1796875" style="11" customWidth="1"/>
  </cols>
  <sheetData>
    <row r="1" spans="1:17" x14ac:dyDescent="0.3">
      <c r="A1" s="785" t="str">
        <f>'Attachment Supp - 2'!A1:F1</f>
        <v>Versant Power (Bangor Hydro District)</v>
      </c>
      <c r="B1" s="785"/>
      <c r="C1" s="785"/>
      <c r="D1" s="785"/>
      <c r="E1" s="785"/>
      <c r="F1" s="785"/>
      <c r="G1" s="785"/>
      <c r="H1" s="785"/>
      <c r="I1" s="785"/>
      <c r="J1" s="785"/>
      <c r="K1" s="785"/>
      <c r="L1" s="785"/>
      <c r="M1" s="785"/>
      <c r="N1" s="785"/>
      <c r="O1" s="785"/>
      <c r="P1" s="785"/>
      <c r="Q1" s="785"/>
    </row>
    <row r="2" spans="1:17" x14ac:dyDescent="0.3">
      <c r="A2" s="786" t="s">
        <v>5</v>
      </c>
      <c r="B2" s="786"/>
      <c r="C2" s="786"/>
      <c r="D2" s="786"/>
      <c r="E2" s="786"/>
      <c r="F2" s="786"/>
      <c r="G2" s="786"/>
      <c r="H2" s="786"/>
      <c r="I2" s="786"/>
      <c r="J2" s="786"/>
      <c r="K2" s="786"/>
      <c r="L2" s="786"/>
      <c r="M2" s="786"/>
      <c r="N2" s="786"/>
      <c r="O2" s="786"/>
      <c r="P2" s="786"/>
      <c r="Q2" s="786"/>
    </row>
    <row r="3" spans="1:17" x14ac:dyDescent="0.3">
      <c r="A3" s="786" t="s">
        <v>1375</v>
      </c>
      <c r="B3" s="786"/>
      <c r="C3" s="786"/>
      <c r="D3" s="786"/>
      <c r="E3" s="786"/>
      <c r="F3" s="786"/>
      <c r="G3" s="786"/>
      <c r="H3" s="786"/>
      <c r="I3" s="786"/>
      <c r="J3" s="786"/>
      <c r="K3" s="786"/>
      <c r="L3" s="786"/>
      <c r="M3" s="786"/>
      <c r="N3" s="786"/>
      <c r="O3" s="786"/>
      <c r="P3" s="786"/>
      <c r="Q3" s="786"/>
    </row>
    <row r="4" spans="1:17" x14ac:dyDescent="0.3">
      <c r="A4" s="786" t="s">
        <v>1376</v>
      </c>
      <c r="B4" s="786"/>
      <c r="C4" s="786"/>
      <c r="D4" s="786"/>
      <c r="E4" s="786"/>
      <c r="F4" s="786" t="s">
        <v>74</v>
      </c>
      <c r="G4" s="786"/>
      <c r="H4" s="786"/>
      <c r="I4" s="786"/>
      <c r="J4" s="786"/>
      <c r="K4" s="786" t="s">
        <v>74</v>
      </c>
      <c r="L4" s="786"/>
      <c r="M4" s="786"/>
      <c r="N4" s="786"/>
      <c r="O4" s="786"/>
      <c r="P4" s="786"/>
      <c r="Q4" s="786"/>
    </row>
    <row r="5" spans="1:17" x14ac:dyDescent="0.3">
      <c r="A5" s="749" t="s">
        <v>1377</v>
      </c>
      <c r="B5" s="749"/>
      <c r="C5" s="749"/>
      <c r="D5" s="749"/>
      <c r="E5" s="749"/>
      <c r="F5" s="749"/>
      <c r="G5" s="749"/>
      <c r="H5" s="749"/>
      <c r="I5" s="749"/>
      <c r="J5" s="749"/>
      <c r="K5" s="749"/>
      <c r="L5" s="749"/>
      <c r="M5" s="749"/>
      <c r="N5" s="749"/>
      <c r="O5" s="749"/>
      <c r="P5" s="749"/>
      <c r="Q5" s="749"/>
    </row>
    <row r="6" spans="1:17" x14ac:dyDescent="0.3">
      <c r="A6" s="749" t="s">
        <v>1425</v>
      </c>
      <c r="B6" s="749"/>
      <c r="C6" s="749"/>
      <c r="D6" s="749"/>
      <c r="E6" s="749"/>
      <c r="F6" s="749"/>
      <c r="G6" s="749"/>
      <c r="H6" s="749"/>
      <c r="I6" s="749"/>
      <c r="J6" s="749"/>
      <c r="K6" s="749"/>
      <c r="L6" s="749"/>
      <c r="M6" s="749"/>
      <c r="N6" s="749"/>
      <c r="O6" s="749"/>
      <c r="P6" s="749"/>
      <c r="Q6" s="749"/>
    </row>
    <row r="7" spans="1:17" x14ac:dyDescent="0.3">
      <c r="A7" s="539"/>
      <c r="B7" s="539"/>
      <c r="C7" s="539"/>
      <c r="D7" s="539"/>
      <c r="E7" s="539"/>
      <c r="F7" s="539"/>
      <c r="G7" s="539"/>
      <c r="H7" s="539"/>
      <c r="I7" s="539"/>
      <c r="J7" s="539"/>
      <c r="K7" s="539"/>
      <c r="L7" s="539"/>
      <c r="M7" s="539"/>
      <c r="N7" s="539"/>
      <c r="O7" s="539"/>
      <c r="P7" s="539"/>
      <c r="Q7" s="539"/>
    </row>
    <row r="8" spans="1:17" x14ac:dyDescent="0.3">
      <c r="A8" s="539"/>
      <c r="B8" s="539"/>
      <c r="C8" s="539"/>
      <c r="D8" s="539"/>
      <c r="E8" s="540"/>
      <c r="F8" s="540"/>
      <c r="G8" s="540"/>
      <c r="P8" s="541"/>
      <c r="Q8" s="541"/>
    </row>
    <row r="9" spans="1:17" x14ac:dyDescent="0.3">
      <c r="A9" s="539"/>
      <c r="B9" s="539"/>
      <c r="C9" s="539"/>
      <c r="D9" s="539"/>
      <c r="E9" s="540"/>
      <c r="F9" s="540"/>
      <c r="G9" s="540"/>
      <c r="P9" s="541"/>
      <c r="Q9" s="541"/>
    </row>
    <row r="10" spans="1:17" ht="12.75" customHeight="1" x14ac:dyDescent="0.3">
      <c r="A10" s="540"/>
      <c r="B10" s="59" t="s">
        <v>115</v>
      </c>
      <c r="C10" s="2"/>
      <c r="E10" s="8" t="s">
        <v>12</v>
      </c>
      <c r="F10" s="673"/>
      <c r="G10" s="673" t="s">
        <v>16</v>
      </c>
      <c r="H10" s="8"/>
      <c r="I10" s="8" t="s">
        <v>22</v>
      </c>
      <c r="J10" s="8"/>
      <c r="K10" s="8" t="s">
        <v>17</v>
      </c>
      <c r="L10" s="8"/>
      <c r="M10" s="8" t="s">
        <v>21</v>
      </c>
      <c r="N10" s="8"/>
      <c r="O10" s="80" t="s">
        <v>1066</v>
      </c>
      <c r="P10" s="541"/>
      <c r="Q10" s="80" t="s">
        <v>123</v>
      </c>
    </row>
    <row r="11" spans="1:17" x14ac:dyDescent="0.3">
      <c r="A11" s="540" t="s">
        <v>45</v>
      </c>
      <c r="B11" s="10"/>
      <c r="C11" s="540" t="s">
        <v>108</v>
      </c>
      <c r="D11" s="10"/>
      <c r="G11" s="11"/>
      <c r="O11" s="60"/>
    </row>
    <row r="12" spans="1:17" ht="16" x14ac:dyDescent="0.3">
      <c r="A12" s="41" t="s">
        <v>46</v>
      </c>
      <c r="B12" s="674" t="s">
        <v>25</v>
      </c>
      <c r="C12" s="674" t="s">
        <v>119</v>
      </c>
      <c r="D12" s="675"/>
      <c r="E12" s="65" t="s">
        <v>1379</v>
      </c>
      <c r="F12" s="676"/>
      <c r="G12" s="677" t="s">
        <v>1378</v>
      </c>
      <c r="H12" s="678"/>
      <c r="I12" s="677" t="s">
        <v>139</v>
      </c>
      <c r="J12" s="678"/>
      <c r="K12" s="677" t="s">
        <v>141</v>
      </c>
      <c r="L12" s="678"/>
      <c r="M12" s="677" t="s">
        <v>140</v>
      </c>
      <c r="N12" s="678"/>
      <c r="O12" s="65" t="s">
        <v>1426</v>
      </c>
      <c r="P12" s="679"/>
      <c r="Q12" s="680" t="s">
        <v>1</v>
      </c>
    </row>
    <row r="13" spans="1:17" x14ac:dyDescent="0.3">
      <c r="A13" s="681">
        <v>1</v>
      </c>
      <c r="B13" s="682" t="s">
        <v>1380</v>
      </c>
      <c r="C13" s="682"/>
      <c r="D13" s="682"/>
      <c r="E13" s="114"/>
      <c r="F13" s="282"/>
      <c r="G13" s="114"/>
      <c r="H13" s="683"/>
      <c r="I13" s="114"/>
      <c r="J13" s="282"/>
      <c r="K13" s="114"/>
      <c r="L13" s="114"/>
      <c r="M13" s="114"/>
      <c r="N13" s="281"/>
      <c r="O13" s="112"/>
      <c r="P13" s="682"/>
      <c r="Q13" s="632"/>
    </row>
    <row r="14" spans="1:17" x14ac:dyDescent="0.3">
      <c r="A14" s="681">
        <f t="shared" ref="A14:A23" si="0">A13+1</f>
        <v>2</v>
      </c>
      <c r="B14" s="684" t="s">
        <v>1381</v>
      </c>
      <c r="C14" s="682">
        <v>350</v>
      </c>
      <c r="D14" s="682"/>
      <c r="E14" s="113">
        <v>27182225.549654134</v>
      </c>
      <c r="F14" s="281"/>
      <c r="G14" s="113">
        <v>0</v>
      </c>
      <c r="H14" s="113"/>
      <c r="I14" s="113">
        <v>0</v>
      </c>
      <c r="J14" s="113"/>
      <c r="K14" s="113">
        <v>0</v>
      </c>
      <c r="L14" s="113"/>
      <c r="M14" s="113">
        <v>0</v>
      </c>
      <c r="N14" s="281"/>
      <c r="O14" s="112">
        <f>E14+G14+I14+K14+M14</f>
        <v>27182225.549654134</v>
      </c>
      <c r="P14" s="682"/>
      <c r="Q14" s="632" t="s">
        <v>370</v>
      </c>
    </row>
    <row r="15" spans="1:17" x14ac:dyDescent="0.3">
      <c r="A15" s="681">
        <f t="shared" si="0"/>
        <v>3</v>
      </c>
      <c r="B15" s="684" t="s">
        <v>1382</v>
      </c>
      <c r="C15" s="682">
        <v>351</v>
      </c>
      <c r="D15" s="682"/>
      <c r="E15" s="113">
        <v>0</v>
      </c>
      <c r="F15" s="281"/>
      <c r="G15" s="113">
        <v>0</v>
      </c>
      <c r="H15" s="113"/>
      <c r="I15" s="113">
        <v>0</v>
      </c>
      <c r="J15" s="113"/>
      <c r="K15" s="113">
        <v>0</v>
      </c>
      <c r="L15" s="113"/>
      <c r="M15" s="113">
        <v>0</v>
      </c>
      <c r="N15" s="281"/>
      <c r="O15" s="112">
        <f t="shared" ref="O15:O23" si="1">E15+G15+I15+K15+M15</f>
        <v>0</v>
      </c>
      <c r="P15" s="682"/>
      <c r="Q15" s="632" t="s">
        <v>370</v>
      </c>
    </row>
    <row r="16" spans="1:17" x14ac:dyDescent="0.3">
      <c r="A16" s="681">
        <f t="shared" si="0"/>
        <v>4</v>
      </c>
      <c r="B16" s="684" t="s">
        <v>1383</v>
      </c>
      <c r="C16" s="682">
        <v>352</v>
      </c>
      <c r="D16" s="682"/>
      <c r="E16" s="113">
        <v>0</v>
      </c>
      <c r="F16" s="281"/>
      <c r="G16" s="113">
        <v>0</v>
      </c>
      <c r="H16" s="113"/>
      <c r="I16" s="113">
        <v>0</v>
      </c>
      <c r="J16" s="113"/>
      <c r="K16" s="113">
        <v>0</v>
      </c>
      <c r="L16" s="113"/>
      <c r="M16" s="113">
        <v>0</v>
      </c>
      <c r="N16" s="281"/>
      <c r="O16" s="112">
        <f t="shared" si="1"/>
        <v>0</v>
      </c>
      <c r="P16" s="682"/>
      <c r="Q16" s="632" t="s">
        <v>370</v>
      </c>
    </row>
    <row r="17" spans="1:17" x14ac:dyDescent="0.3">
      <c r="A17" s="681">
        <f t="shared" si="0"/>
        <v>5</v>
      </c>
      <c r="B17" s="684" t="s">
        <v>1384</v>
      </c>
      <c r="C17" s="682">
        <v>353</v>
      </c>
      <c r="D17" s="682"/>
      <c r="E17" s="113">
        <v>112931901.91329889</v>
      </c>
      <c r="F17" s="281"/>
      <c r="G17" s="113">
        <v>156001.06999999998</v>
      </c>
      <c r="H17" s="113"/>
      <c r="I17" s="113">
        <v>0</v>
      </c>
      <c r="J17" s="113"/>
      <c r="K17" s="113">
        <v>285726.27999999997</v>
      </c>
      <c r="L17" s="113"/>
      <c r="M17" s="113">
        <v>-0.73</v>
      </c>
      <c r="N17" s="281"/>
      <c r="O17" s="112">
        <f t="shared" si="1"/>
        <v>113373628.53329888</v>
      </c>
      <c r="P17" s="682"/>
      <c r="Q17" s="632" t="s">
        <v>370</v>
      </c>
    </row>
    <row r="18" spans="1:17" x14ac:dyDescent="0.3">
      <c r="A18" s="681">
        <f t="shared" si="0"/>
        <v>6</v>
      </c>
      <c r="B18" s="684" t="s">
        <v>1385</v>
      </c>
      <c r="C18" s="682">
        <v>354</v>
      </c>
      <c r="D18" s="682"/>
      <c r="E18" s="113">
        <v>9279733.9089734424</v>
      </c>
      <c r="F18" s="281"/>
      <c r="G18" s="113">
        <v>0</v>
      </c>
      <c r="H18" s="113"/>
      <c r="I18" s="113">
        <v>0</v>
      </c>
      <c r="J18" s="113"/>
      <c r="K18" s="113">
        <v>0</v>
      </c>
      <c r="L18" s="113"/>
      <c r="M18" s="113">
        <v>0</v>
      </c>
      <c r="N18" s="281"/>
      <c r="O18" s="112">
        <f t="shared" si="1"/>
        <v>9279733.9089734424</v>
      </c>
      <c r="P18" s="682"/>
      <c r="Q18" s="632" t="s">
        <v>370</v>
      </c>
    </row>
    <row r="19" spans="1:17" x14ac:dyDescent="0.3">
      <c r="A19" s="681">
        <f t="shared" si="0"/>
        <v>7</v>
      </c>
      <c r="B19" s="684" t="s">
        <v>1386</v>
      </c>
      <c r="C19" s="682">
        <v>355</v>
      </c>
      <c r="D19" s="682"/>
      <c r="E19" s="113">
        <v>117235563.35998522</v>
      </c>
      <c r="F19" s="281"/>
      <c r="G19" s="113">
        <v>149025.89000000001</v>
      </c>
      <c r="H19" s="113"/>
      <c r="I19" s="113">
        <v>-21526.560000000001</v>
      </c>
      <c r="J19" s="113"/>
      <c r="K19" s="113">
        <v>0</v>
      </c>
      <c r="L19" s="113"/>
      <c r="M19" s="113">
        <v>0</v>
      </c>
      <c r="N19" s="281"/>
      <c r="O19" s="112">
        <f t="shared" si="1"/>
        <v>117363062.68998522</v>
      </c>
      <c r="P19" s="682"/>
      <c r="Q19" s="632" t="s">
        <v>370</v>
      </c>
    </row>
    <row r="20" spans="1:17" x14ac:dyDescent="0.3">
      <c r="A20" s="681">
        <f t="shared" si="0"/>
        <v>8</v>
      </c>
      <c r="B20" s="684" t="s">
        <v>1387</v>
      </c>
      <c r="C20" s="682">
        <v>356</v>
      </c>
      <c r="D20" s="682"/>
      <c r="E20" s="113">
        <v>104019919.25121655</v>
      </c>
      <c r="F20" s="281"/>
      <c r="G20" s="113">
        <v>443.74</v>
      </c>
      <c r="H20" s="113"/>
      <c r="I20" s="113">
        <v>-1930436.01</v>
      </c>
      <c r="J20" s="113"/>
      <c r="K20" s="113">
        <v>0</v>
      </c>
      <c r="L20" s="113"/>
      <c r="M20" s="113">
        <v>0.73</v>
      </c>
      <c r="N20" s="281"/>
      <c r="O20" s="112">
        <f t="shared" si="1"/>
        <v>102089927.71121654</v>
      </c>
      <c r="P20" s="682"/>
      <c r="Q20" s="632" t="s">
        <v>370</v>
      </c>
    </row>
    <row r="21" spans="1:17" x14ac:dyDescent="0.3">
      <c r="A21" s="681">
        <f t="shared" si="0"/>
        <v>9</v>
      </c>
      <c r="B21" s="684" t="s">
        <v>1388</v>
      </c>
      <c r="C21" s="682">
        <v>357</v>
      </c>
      <c r="D21" s="682"/>
      <c r="E21" s="113">
        <v>29.33</v>
      </c>
      <c r="F21" s="281"/>
      <c r="G21" s="113">
        <v>0</v>
      </c>
      <c r="H21" s="113"/>
      <c r="I21" s="113">
        <v>0</v>
      </c>
      <c r="J21" s="113"/>
      <c r="K21" s="113">
        <v>0</v>
      </c>
      <c r="L21" s="113"/>
      <c r="M21" s="113">
        <v>0</v>
      </c>
      <c r="N21" s="281"/>
      <c r="O21" s="112">
        <f t="shared" si="1"/>
        <v>29.33</v>
      </c>
      <c r="P21" s="682"/>
      <c r="Q21" s="632" t="s">
        <v>370</v>
      </c>
    </row>
    <row r="22" spans="1:17" x14ac:dyDescent="0.3">
      <c r="A22" s="681">
        <f t="shared" si="0"/>
        <v>10</v>
      </c>
      <c r="B22" s="684" t="s">
        <v>1389</v>
      </c>
      <c r="C22" s="682">
        <v>358</v>
      </c>
      <c r="D22" s="682"/>
      <c r="E22" s="113">
        <v>19312.13</v>
      </c>
      <c r="F22" s="281"/>
      <c r="G22" s="113">
        <v>0</v>
      </c>
      <c r="H22" s="113"/>
      <c r="I22" s="113">
        <v>0</v>
      </c>
      <c r="J22" s="113"/>
      <c r="K22" s="113">
        <v>0</v>
      </c>
      <c r="L22" s="113"/>
      <c r="M22" s="113">
        <v>0</v>
      </c>
      <c r="N22" s="281"/>
      <c r="O22" s="112">
        <f t="shared" si="1"/>
        <v>19312.13</v>
      </c>
      <c r="P22" s="682"/>
      <c r="Q22" s="632" t="s">
        <v>370</v>
      </c>
    </row>
    <row r="23" spans="1:17" x14ac:dyDescent="0.3">
      <c r="A23" s="681">
        <f t="shared" si="0"/>
        <v>11</v>
      </c>
      <c r="B23" s="684" t="s">
        <v>1390</v>
      </c>
      <c r="C23" s="682">
        <v>359</v>
      </c>
      <c r="D23" s="682"/>
      <c r="E23" s="113">
        <v>0</v>
      </c>
      <c r="F23" s="281"/>
      <c r="G23" s="113">
        <v>0</v>
      </c>
      <c r="H23" s="113"/>
      <c r="I23" s="113">
        <v>0</v>
      </c>
      <c r="J23" s="113"/>
      <c r="K23" s="113">
        <v>0</v>
      </c>
      <c r="L23" s="113"/>
      <c r="M23" s="113">
        <v>0</v>
      </c>
      <c r="N23" s="281"/>
      <c r="O23" s="112">
        <f t="shared" si="1"/>
        <v>0</v>
      </c>
      <c r="P23" s="682"/>
      <c r="Q23" s="632" t="s">
        <v>370</v>
      </c>
    </row>
    <row r="24" spans="1:17" x14ac:dyDescent="0.3">
      <c r="A24" s="681"/>
      <c r="B24" s="682"/>
      <c r="C24" s="682"/>
      <c r="D24" s="682"/>
      <c r="E24" s="114"/>
      <c r="F24" s="282"/>
      <c r="G24" s="114"/>
      <c r="H24" s="683"/>
      <c r="I24" s="114"/>
      <c r="J24" s="282"/>
      <c r="K24" s="114"/>
      <c r="L24" s="114"/>
      <c r="M24" s="114"/>
      <c r="N24" s="282"/>
      <c r="O24" s="114"/>
      <c r="P24" s="686"/>
      <c r="Q24" s="632"/>
    </row>
    <row r="25" spans="1:17" x14ac:dyDescent="0.3">
      <c r="A25" s="681">
        <f>A23+1</f>
        <v>12</v>
      </c>
      <c r="B25" s="682" t="s">
        <v>201</v>
      </c>
      <c r="C25" s="682"/>
      <c r="D25" s="682"/>
      <c r="E25" s="114"/>
      <c r="F25" s="282"/>
      <c r="G25" s="114"/>
      <c r="H25" s="282"/>
      <c r="I25" s="114"/>
      <c r="J25" s="114"/>
      <c r="K25" s="114"/>
      <c r="L25" s="282"/>
      <c r="M25" s="114"/>
      <c r="N25" s="281"/>
      <c r="O25" s="112"/>
      <c r="P25" s="112"/>
      <c r="Q25" s="632"/>
    </row>
    <row r="26" spans="1:17" x14ac:dyDescent="0.3">
      <c r="A26" s="681">
        <f t="shared" ref="A26:A35" si="2">A25+1</f>
        <v>13</v>
      </c>
      <c r="B26" s="684" t="s">
        <v>1381</v>
      </c>
      <c r="C26" s="682">
        <v>350</v>
      </c>
      <c r="D26" s="682"/>
      <c r="E26" s="113">
        <v>23518328.970345877</v>
      </c>
      <c r="F26" s="281"/>
      <c r="G26" s="113">
        <v>514951.43000000011</v>
      </c>
      <c r="H26" s="113"/>
      <c r="I26" s="113">
        <v>0</v>
      </c>
      <c r="J26" s="113"/>
      <c r="K26" s="113">
        <v>726.71</v>
      </c>
      <c r="L26" s="113"/>
      <c r="M26" s="113">
        <v>0</v>
      </c>
      <c r="N26" s="281"/>
      <c r="O26" s="112">
        <f t="shared" ref="O26:O35" si="3">E26+G26+I26+K26+M26</f>
        <v>24034007.110345878</v>
      </c>
      <c r="P26" s="682"/>
      <c r="Q26" s="632" t="s">
        <v>370</v>
      </c>
    </row>
    <row r="27" spans="1:17" x14ac:dyDescent="0.3">
      <c r="A27" s="681">
        <f t="shared" si="2"/>
        <v>14</v>
      </c>
      <c r="B27" s="684" t="s">
        <v>1382</v>
      </c>
      <c r="C27" s="682">
        <v>351</v>
      </c>
      <c r="D27" s="682"/>
      <c r="E27" s="113">
        <v>0</v>
      </c>
      <c r="F27" s="281"/>
      <c r="G27" s="113">
        <v>0</v>
      </c>
      <c r="H27" s="113"/>
      <c r="I27" s="113">
        <v>0</v>
      </c>
      <c r="J27" s="113"/>
      <c r="K27" s="113">
        <v>0</v>
      </c>
      <c r="L27" s="113"/>
      <c r="M27" s="113">
        <v>0</v>
      </c>
      <c r="N27" s="281"/>
      <c r="O27" s="112">
        <f t="shared" si="3"/>
        <v>0</v>
      </c>
      <c r="P27" s="682"/>
      <c r="Q27" s="632" t="s">
        <v>370</v>
      </c>
    </row>
    <row r="28" spans="1:17" x14ac:dyDescent="0.3">
      <c r="A28" s="681">
        <f t="shared" si="2"/>
        <v>15</v>
      </c>
      <c r="B28" s="684" t="s">
        <v>1383</v>
      </c>
      <c r="C28" s="682">
        <v>352</v>
      </c>
      <c r="D28" s="682"/>
      <c r="E28" s="113">
        <v>3558360</v>
      </c>
      <c r="F28" s="281"/>
      <c r="G28" s="113">
        <v>0</v>
      </c>
      <c r="H28" s="113"/>
      <c r="I28" s="113">
        <v>0</v>
      </c>
      <c r="J28" s="113"/>
      <c r="K28" s="113">
        <v>0</v>
      </c>
      <c r="L28" s="113"/>
      <c r="M28" s="113">
        <v>0</v>
      </c>
      <c r="N28" s="281"/>
      <c r="O28" s="112">
        <f t="shared" si="3"/>
        <v>3558360</v>
      </c>
      <c r="P28" s="682"/>
      <c r="Q28" s="632" t="s">
        <v>370</v>
      </c>
    </row>
    <row r="29" spans="1:17" x14ac:dyDescent="0.3">
      <c r="A29" s="681">
        <f t="shared" si="2"/>
        <v>16</v>
      </c>
      <c r="B29" s="684" t="s">
        <v>1384</v>
      </c>
      <c r="C29" s="682">
        <v>353</v>
      </c>
      <c r="D29" s="682"/>
      <c r="E29" s="113">
        <v>57128092.936701171</v>
      </c>
      <c r="F29" s="281"/>
      <c r="G29" s="113">
        <v>2658821.1900000009</v>
      </c>
      <c r="H29" s="113"/>
      <c r="I29" s="113">
        <v>-268943.75000000012</v>
      </c>
      <c r="J29" s="113"/>
      <c r="K29" s="113">
        <v>113179.50999999995</v>
      </c>
      <c r="L29" s="113"/>
      <c r="M29" s="113">
        <v>-233.25</v>
      </c>
      <c r="N29" s="281"/>
      <c r="O29" s="112">
        <f t="shared" si="3"/>
        <v>59630916.636701167</v>
      </c>
      <c r="P29" s="682"/>
      <c r="Q29" s="632" t="s">
        <v>370</v>
      </c>
    </row>
    <row r="30" spans="1:17" x14ac:dyDescent="0.3">
      <c r="A30" s="681">
        <f t="shared" si="2"/>
        <v>17</v>
      </c>
      <c r="B30" s="684" t="s">
        <v>1385</v>
      </c>
      <c r="C30" s="682">
        <v>354</v>
      </c>
      <c r="D30" s="682"/>
      <c r="E30" s="113">
        <v>-12400740.638973443</v>
      </c>
      <c r="F30" s="281"/>
      <c r="G30" s="113">
        <v>0</v>
      </c>
      <c r="H30" s="113"/>
      <c r="I30" s="113">
        <v>0</v>
      </c>
      <c r="J30" s="113"/>
      <c r="K30" s="113">
        <v>0</v>
      </c>
      <c r="L30" s="113"/>
      <c r="M30" s="113">
        <v>0</v>
      </c>
      <c r="N30" s="281"/>
      <c r="O30" s="112">
        <f t="shared" si="3"/>
        <v>-12400740.638973443</v>
      </c>
      <c r="P30" s="682"/>
      <c r="Q30" s="632" t="s">
        <v>370</v>
      </c>
    </row>
    <row r="31" spans="1:17" x14ac:dyDescent="0.3">
      <c r="A31" s="681">
        <f t="shared" si="2"/>
        <v>18</v>
      </c>
      <c r="B31" s="684" t="s">
        <v>1386</v>
      </c>
      <c r="C31" s="682">
        <v>355</v>
      </c>
      <c r="D31" s="682"/>
      <c r="E31" s="113">
        <v>74097487.430014774</v>
      </c>
      <c r="F31" s="281"/>
      <c r="G31" s="113">
        <v>11969133.18</v>
      </c>
      <c r="H31" s="113"/>
      <c r="I31" s="113">
        <v>-1475565.9</v>
      </c>
      <c r="J31" s="113"/>
      <c r="K31" s="113">
        <v>78918.990000000005</v>
      </c>
      <c r="L31" s="113"/>
      <c r="M31" s="113">
        <v>0</v>
      </c>
      <c r="N31" s="281"/>
      <c r="O31" s="112">
        <f t="shared" si="3"/>
        <v>84669973.700014755</v>
      </c>
      <c r="P31" s="682"/>
      <c r="Q31" s="632" t="s">
        <v>370</v>
      </c>
    </row>
    <row r="32" spans="1:17" x14ac:dyDescent="0.3">
      <c r="A32" s="681">
        <f t="shared" si="2"/>
        <v>19</v>
      </c>
      <c r="B32" s="684" t="s">
        <v>1387</v>
      </c>
      <c r="C32" s="682">
        <v>356</v>
      </c>
      <c r="D32" s="682"/>
      <c r="E32" s="113">
        <v>64282942.908783481</v>
      </c>
      <c r="F32" s="281"/>
      <c r="G32" s="113">
        <v>7025482.3500000034</v>
      </c>
      <c r="H32" s="113"/>
      <c r="I32" s="113">
        <v>-613082.77999999863</v>
      </c>
      <c r="J32" s="113"/>
      <c r="K32" s="113">
        <v>91154.880000000005</v>
      </c>
      <c r="L32" s="113"/>
      <c r="M32" s="113">
        <v>-2305.8000000000002</v>
      </c>
      <c r="N32" s="281"/>
      <c r="O32" s="112">
        <f t="shared" si="3"/>
        <v>70784191.558783486</v>
      </c>
      <c r="P32" s="682"/>
      <c r="Q32" s="632" t="s">
        <v>370</v>
      </c>
    </row>
    <row r="33" spans="1:18" x14ac:dyDescent="0.3">
      <c r="A33" s="681">
        <f t="shared" si="2"/>
        <v>20</v>
      </c>
      <c r="B33" s="684" t="s">
        <v>1388</v>
      </c>
      <c r="C33" s="682">
        <v>357</v>
      </c>
      <c r="D33" s="682"/>
      <c r="E33" s="113">
        <v>376136.37</v>
      </c>
      <c r="F33" s="281"/>
      <c r="G33" s="113">
        <v>0</v>
      </c>
      <c r="H33" s="113"/>
      <c r="I33" s="113">
        <v>0</v>
      </c>
      <c r="J33" s="113"/>
      <c r="K33" s="113">
        <v>0</v>
      </c>
      <c r="L33" s="113"/>
      <c r="M33" s="113">
        <v>0</v>
      </c>
      <c r="N33" s="281"/>
      <c r="O33" s="112">
        <f t="shared" si="3"/>
        <v>376136.37</v>
      </c>
      <c r="P33" s="682"/>
      <c r="Q33" s="632" t="s">
        <v>370</v>
      </c>
    </row>
    <row r="34" spans="1:18" x14ac:dyDescent="0.3">
      <c r="A34" s="681">
        <f t="shared" si="2"/>
        <v>21</v>
      </c>
      <c r="B34" s="684" t="s">
        <v>1389</v>
      </c>
      <c r="C34" s="682">
        <v>358</v>
      </c>
      <c r="D34" s="682"/>
      <c r="E34" s="113">
        <v>371080.68999999994</v>
      </c>
      <c r="F34" s="281"/>
      <c r="G34" s="113">
        <v>0</v>
      </c>
      <c r="H34" s="113"/>
      <c r="I34" s="113">
        <v>0</v>
      </c>
      <c r="J34" s="113"/>
      <c r="K34" s="113">
        <v>0</v>
      </c>
      <c r="L34" s="113"/>
      <c r="M34" s="113">
        <v>0</v>
      </c>
      <c r="N34" s="281"/>
      <c r="O34" s="112">
        <f t="shared" si="3"/>
        <v>371080.68999999994</v>
      </c>
      <c r="P34" s="682"/>
      <c r="Q34" s="632" t="s">
        <v>370</v>
      </c>
    </row>
    <row r="35" spans="1:18" x14ac:dyDescent="0.3">
      <c r="A35" s="681">
        <f t="shared" si="2"/>
        <v>22</v>
      </c>
      <c r="B35" s="684" t="s">
        <v>1390</v>
      </c>
      <c r="C35" s="682">
        <v>359</v>
      </c>
      <c r="D35" s="682"/>
      <c r="E35" s="113">
        <v>43978.53</v>
      </c>
      <c r="F35" s="281"/>
      <c r="G35" s="113">
        <v>1272956.03</v>
      </c>
      <c r="H35" s="113"/>
      <c r="I35" s="113">
        <v>0</v>
      </c>
      <c r="J35" s="113"/>
      <c r="K35" s="113">
        <v>0</v>
      </c>
      <c r="L35" s="113"/>
      <c r="M35" s="113">
        <v>0</v>
      </c>
      <c r="N35" s="281"/>
      <c r="O35" s="112">
        <f t="shared" si="3"/>
        <v>1316934.56</v>
      </c>
      <c r="P35" s="682"/>
      <c r="Q35" s="632" t="s">
        <v>370</v>
      </c>
    </row>
    <row r="36" spans="1:18" x14ac:dyDescent="0.3">
      <c r="A36" s="681"/>
      <c r="B36" s="687"/>
      <c r="C36" s="682"/>
      <c r="D36" s="682"/>
      <c r="E36" s="114"/>
      <c r="F36" s="282"/>
      <c r="G36" s="114"/>
      <c r="H36" s="683"/>
      <c r="I36" s="114"/>
      <c r="J36" s="282"/>
      <c r="K36" s="114"/>
      <c r="L36" s="114"/>
      <c r="M36" s="114"/>
      <c r="N36" s="282"/>
      <c r="O36" s="114"/>
      <c r="P36" s="686"/>
      <c r="Q36" s="632"/>
    </row>
    <row r="37" spans="1:18" x14ac:dyDescent="0.3">
      <c r="A37" s="681">
        <f>A35+1</f>
        <v>23</v>
      </c>
      <c r="B37" s="11" t="s">
        <v>202</v>
      </c>
      <c r="C37" s="682"/>
      <c r="D37" s="682"/>
      <c r="E37" s="114"/>
      <c r="F37" s="114"/>
      <c r="G37" s="114"/>
      <c r="H37" s="114"/>
      <c r="I37" s="114"/>
      <c r="J37" s="114"/>
      <c r="K37" s="114"/>
      <c r="L37" s="114"/>
      <c r="M37" s="114"/>
      <c r="N37" s="281"/>
      <c r="O37" s="112">
        <f t="shared" ref="O37:O59" si="4">E37+G37-I37+K37+M37</f>
        <v>0</v>
      </c>
      <c r="P37" s="112"/>
      <c r="Q37" s="1" t="s">
        <v>370</v>
      </c>
      <c r="R37" s="524"/>
    </row>
    <row r="38" spans="1:18" x14ac:dyDescent="0.3">
      <c r="A38" s="681">
        <f t="shared" ref="A38:A47" si="5">A37+1</f>
        <v>24</v>
      </c>
      <c r="B38" s="684" t="s">
        <v>1381</v>
      </c>
      <c r="C38" s="682">
        <v>350</v>
      </c>
      <c r="D38" s="682"/>
      <c r="E38" s="113"/>
      <c r="F38" s="281"/>
      <c r="G38" s="113"/>
      <c r="H38" s="685"/>
      <c r="I38" s="113"/>
      <c r="J38" s="281"/>
      <c r="K38" s="113"/>
      <c r="L38" s="112"/>
      <c r="M38" s="113"/>
      <c r="N38" s="281"/>
      <c r="O38" s="112">
        <f t="shared" si="4"/>
        <v>0</v>
      </c>
      <c r="P38" s="682"/>
      <c r="Q38" s="1" t="s">
        <v>370</v>
      </c>
    </row>
    <row r="39" spans="1:18" x14ac:dyDescent="0.3">
      <c r="A39" s="681">
        <f t="shared" si="5"/>
        <v>25</v>
      </c>
      <c r="B39" s="684" t="s">
        <v>1382</v>
      </c>
      <c r="C39" s="682">
        <v>351</v>
      </c>
      <c r="D39" s="682"/>
      <c r="E39" s="113"/>
      <c r="F39" s="281"/>
      <c r="G39" s="113"/>
      <c r="H39" s="685"/>
      <c r="I39" s="113"/>
      <c r="J39" s="281"/>
      <c r="K39" s="113"/>
      <c r="L39" s="112"/>
      <c r="M39" s="113"/>
      <c r="N39" s="281"/>
      <c r="O39" s="112">
        <f t="shared" si="4"/>
        <v>0</v>
      </c>
      <c r="P39" s="682"/>
      <c r="Q39" s="1" t="s">
        <v>370</v>
      </c>
    </row>
    <row r="40" spans="1:18" x14ac:dyDescent="0.3">
      <c r="A40" s="681">
        <f t="shared" si="5"/>
        <v>26</v>
      </c>
      <c r="B40" s="684" t="s">
        <v>1383</v>
      </c>
      <c r="C40" s="682">
        <v>352</v>
      </c>
      <c r="D40" s="682"/>
      <c r="E40" s="113"/>
      <c r="F40" s="281"/>
      <c r="G40" s="113"/>
      <c r="H40" s="685"/>
      <c r="I40" s="113"/>
      <c r="J40" s="281"/>
      <c r="K40" s="113"/>
      <c r="L40" s="112"/>
      <c r="M40" s="113"/>
      <c r="N40" s="281"/>
      <c r="O40" s="112">
        <f t="shared" si="4"/>
        <v>0</v>
      </c>
      <c r="P40" s="682"/>
      <c r="Q40" s="1" t="s">
        <v>370</v>
      </c>
    </row>
    <row r="41" spans="1:18" x14ac:dyDescent="0.3">
      <c r="A41" s="681">
        <f t="shared" si="5"/>
        <v>27</v>
      </c>
      <c r="B41" s="684" t="s">
        <v>1384</v>
      </c>
      <c r="C41" s="682">
        <v>353</v>
      </c>
      <c r="D41" s="682"/>
      <c r="E41" s="113"/>
      <c r="F41" s="281"/>
      <c r="G41" s="113"/>
      <c r="H41" s="685"/>
      <c r="I41" s="113"/>
      <c r="J41" s="281"/>
      <c r="K41" s="113"/>
      <c r="L41" s="112"/>
      <c r="M41" s="113"/>
      <c r="N41" s="281"/>
      <c r="O41" s="112">
        <f t="shared" si="4"/>
        <v>0</v>
      </c>
      <c r="P41" s="682"/>
      <c r="Q41" s="1" t="s">
        <v>370</v>
      </c>
    </row>
    <row r="42" spans="1:18" x14ac:dyDescent="0.3">
      <c r="A42" s="681">
        <f t="shared" si="5"/>
        <v>28</v>
      </c>
      <c r="B42" s="684" t="s">
        <v>1385</v>
      </c>
      <c r="C42" s="682">
        <v>354</v>
      </c>
      <c r="D42" s="682"/>
      <c r="E42" s="113"/>
      <c r="F42" s="281"/>
      <c r="G42" s="113"/>
      <c r="H42" s="685"/>
      <c r="I42" s="113"/>
      <c r="J42" s="281"/>
      <c r="K42" s="113"/>
      <c r="L42" s="112"/>
      <c r="M42" s="113"/>
      <c r="N42" s="281"/>
      <c r="O42" s="112">
        <f t="shared" si="4"/>
        <v>0</v>
      </c>
      <c r="P42" s="682"/>
      <c r="Q42" s="1" t="s">
        <v>370</v>
      </c>
    </row>
    <row r="43" spans="1:18" x14ac:dyDescent="0.3">
      <c r="A43" s="681">
        <f t="shared" si="5"/>
        <v>29</v>
      </c>
      <c r="B43" s="684" t="s">
        <v>1386</v>
      </c>
      <c r="C43" s="682">
        <v>355</v>
      </c>
      <c r="D43" s="682"/>
      <c r="E43" s="113"/>
      <c r="F43" s="281"/>
      <c r="G43" s="113"/>
      <c r="H43" s="685"/>
      <c r="I43" s="113"/>
      <c r="J43" s="281"/>
      <c r="K43" s="113"/>
      <c r="L43" s="112"/>
      <c r="M43" s="113"/>
      <c r="N43" s="281"/>
      <c r="O43" s="112">
        <f t="shared" si="4"/>
        <v>0</v>
      </c>
      <c r="P43" s="682"/>
      <c r="Q43" s="1" t="s">
        <v>370</v>
      </c>
    </row>
    <row r="44" spans="1:18" x14ac:dyDescent="0.3">
      <c r="A44" s="681">
        <f t="shared" si="5"/>
        <v>30</v>
      </c>
      <c r="B44" s="684" t="s">
        <v>1387</v>
      </c>
      <c r="C44" s="682">
        <v>356</v>
      </c>
      <c r="D44" s="682"/>
      <c r="E44" s="113"/>
      <c r="F44" s="281"/>
      <c r="G44" s="113"/>
      <c r="H44" s="685"/>
      <c r="I44" s="113"/>
      <c r="J44" s="281"/>
      <c r="K44" s="113"/>
      <c r="L44" s="112"/>
      <c r="M44" s="113"/>
      <c r="N44" s="281"/>
      <c r="O44" s="112">
        <f t="shared" si="4"/>
        <v>0</v>
      </c>
      <c r="P44" s="682"/>
      <c r="Q44" s="1" t="s">
        <v>370</v>
      </c>
    </row>
    <row r="45" spans="1:18" x14ac:dyDescent="0.3">
      <c r="A45" s="681">
        <f t="shared" si="5"/>
        <v>31</v>
      </c>
      <c r="B45" s="684" t="s">
        <v>1388</v>
      </c>
      <c r="C45" s="682">
        <v>357</v>
      </c>
      <c r="D45" s="682"/>
      <c r="E45" s="113"/>
      <c r="F45" s="281"/>
      <c r="G45" s="113"/>
      <c r="H45" s="685"/>
      <c r="I45" s="113"/>
      <c r="J45" s="281"/>
      <c r="K45" s="113"/>
      <c r="L45" s="112"/>
      <c r="M45" s="113"/>
      <c r="N45" s="281"/>
      <c r="O45" s="112">
        <f t="shared" si="4"/>
        <v>0</v>
      </c>
      <c r="P45" s="682"/>
      <c r="Q45" s="1" t="s">
        <v>370</v>
      </c>
    </row>
    <row r="46" spans="1:18" x14ac:dyDescent="0.3">
      <c r="A46" s="681">
        <f t="shared" si="5"/>
        <v>32</v>
      </c>
      <c r="B46" s="684" t="s">
        <v>1389</v>
      </c>
      <c r="C46" s="682">
        <v>358</v>
      </c>
      <c r="D46" s="682"/>
      <c r="E46" s="113"/>
      <c r="F46" s="281"/>
      <c r="G46" s="113"/>
      <c r="H46" s="685"/>
      <c r="I46" s="113"/>
      <c r="J46" s="281"/>
      <c r="K46" s="113"/>
      <c r="L46" s="112"/>
      <c r="M46" s="113"/>
      <c r="N46" s="281"/>
      <c r="O46" s="112">
        <f t="shared" si="4"/>
        <v>0</v>
      </c>
      <c r="P46" s="682"/>
      <c r="Q46" s="1" t="s">
        <v>370</v>
      </c>
    </row>
    <row r="47" spans="1:18" x14ac:dyDescent="0.3">
      <c r="A47" s="681">
        <f t="shared" si="5"/>
        <v>33</v>
      </c>
      <c r="B47" s="684" t="s">
        <v>1390</v>
      </c>
      <c r="C47" s="682">
        <v>359</v>
      </c>
      <c r="D47" s="682"/>
      <c r="E47" s="113"/>
      <c r="F47" s="281"/>
      <c r="G47" s="113"/>
      <c r="H47" s="685"/>
      <c r="I47" s="113"/>
      <c r="J47" s="281"/>
      <c r="K47" s="113"/>
      <c r="L47" s="112"/>
      <c r="M47" s="113"/>
      <c r="N47" s="281"/>
      <c r="O47" s="112">
        <f t="shared" si="4"/>
        <v>0</v>
      </c>
      <c r="P47" s="682"/>
      <c r="Q47" s="1" t="s">
        <v>370</v>
      </c>
    </row>
    <row r="48" spans="1:18" x14ac:dyDescent="0.3">
      <c r="A48" s="681"/>
      <c r="B48" s="687"/>
      <c r="C48" s="682"/>
      <c r="D48" s="682"/>
      <c r="E48" s="114"/>
      <c r="F48" s="282"/>
      <c r="G48" s="114"/>
      <c r="H48" s="683"/>
      <c r="I48" s="114"/>
      <c r="J48" s="282"/>
      <c r="K48" s="114"/>
      <c r="L48" s="114"/>
      <c r="M48" s="114"/>
      <c r="N48" s="282"/>
      <c r="O48" s="114"/>
      <c r="P48" s="686"/>
      <c r="Q48" s="1"/>
    </row>
    <row r="49" spans="1:17" x14ac:dyDescent="0.3">
      <c r="A49" s="681">
        <f>A47+1</f>
        <v>34</v>
      </c>
      <c r="B49" s="682" t="s">
        <v>203</v>
      </c>
      <c r="C49" s="682"/>
      <c r="D49" s="682"/>
      <c r="E49" s="114"/>
      <c r="F49" s="114"/>
      <c r="G49" s="114"/>
      <c r="H49" s="114"/>
      <c r="I49" s="114"/>
      <c r="J49" s="114"/>
      <c r="K49" s="114"/>
      <c r="L49" s="114"/>
      <c r="M49" s="114"/>
      <c r="N49" s="281"/>
      <c r="O49" s="112">
        <f t="shared" si="4"/>
        <v>0</v>
      </c>
      <c r="P49" s="112"/>
      <c r="Q49" s="1" t="s">
        <v>370</v>
      </c>
    </row>
    <row r="50" spans="1:17" x14ac:dyDescent="0.3">
      <c r="A50" s="681">
        <f t="shared" ref="A50:A59" si="6">A49+1</f>
        <v>35</v>
      </c>
      <c r="B50" s="684" t="s">
        <v>1381</v>
      </c>
      <c r="C50" s="682">
        <v>350</v>
      </c>
      <c r="D50" s="682"/>
      <c r="E50" s="113"/>
      <c r="F50" s="281"/>
      <c r="G50" s="113"/>
      <c r="H50" s="685"/>
      <c r="I50" s="113"/>
      <c r="J50" s="281"/>
      <c r="K50" s="113"/>
      <c r="L50" s="112"/>
      <c r="M50" s="113"/>
      <c r="N50" s="281"/>
      <c r="O50" s="112">
        <f t="shared" si="4"/>
        <v>0</v>
      </c>
      <c r="P50" s="682"/>
      <c r="Q50" s="1" t="s">
        <v>370</v>
      </c>
    </row>
    <row r="51" spans="1:17" x14ac:dyDescent="0.3">
      <c r="A51" s="681">
        <f t="shared" si="6"/>
        <v>36</v>
      </c>
      <c r="B51" s="684" t="s">
        <v>1382</v>
      </c>
      <c r="C51" s="682">
        <v>351</v>
      </c>
      <c r="D51" s="682"/>
      <c r="E51" s="113"/>
      <c r="F51" s="281"/>
      <c r="G51" s="113"/>
      <c r="H51" s="685"/>
      <c r="I51" s="113"/>
      <c r="J51" s="281"/>
      <c r="K51" s="113"/>
      <c r="L51" s="112"/>
      <c r="M51" s="113"/>
      <c r="N51" s="281"/>
      <c r="O51" s="112">
        <f t="shared" si="4"/>
        <v>0</v>
      </c>
      <c r="P51" s="682"/>
      <c r="Q51" s="1" t="s">
        <v>370</v>
      </c>
    </row>
    <row r="52" spans="1:17" x14ac:dyDescent="0.3">
      <c r="A52" s="681">
        <f t="shared" si="6"/>
        <v>37</v>
      </c>
      <c r="B52" s="684" t="s">
        <v>1383</v>
      </c>
      <c r="C52" s="682">
        <v>352</v>
      </c>
      <c r="D52" s="682"/>
      <c r="E52" s="113"/>
      <c r="F52" s="281"/>
      <c r="G52" s="113"/>
      <c r="H52" s="685"/>
      <c r="I52" s="113"/>
      <c r="J52" s="281"/>
      <c r="K52" s="113"/>
      <c r="L52" s="112"/>
      <c r="M52" s="113"/>
      <c r="N52" s="281"/>
      <c r="O52" s="112">
        <f t="shared" si="4"/>
        <v>0</v>
      </c>
      <c r="P52" s="682"/>
      <c r="Q52" s="1" t="s">
        <v>370</v>
      </c>
    </row>
    <row r="53" spans="1:17" x14ac:dyDescent="0.3">
      <c r="A53" s="681">
        <f t="shared" si="6"/>
        <v>38</v>
      </c>
      <c r="B53" s="684" t="s">
        <v>1384</v>
      </c>
      <c r="C53" s="682">
        <v>353</v>
      </c>
      <c r="D53" s="682"/>
      <c r="E53" s="113"/>
      <c r="F53" s="281"/>
      <c r="G53" s="113"/>
      <c r="H53" s="685"/>
      <c r="I53" s="113"/>
      <c r="J53" s="281"/>
      <c r="K53" s="113"/>
      <c r="L53" s="112"/>
      <c r="M53" s="113"/>
      <c r="N53" s="281"/>
      <c r="O53" s="112">
        <f t="shared" si="4"/>
        <v>0</v>
      </c>
      <c r="P53" s="682"/>
      <c r="Q53" s="1" t="s">
        <v>370</v>
      </c>
    </row>
    <row r="54" spans="1:17" x14ac:dyDescent="0.3">
      <c r="A54" s="681">
        <f t="shared" si="6"/>
        <v>39</v>
      </c>
      <c r="B54" s="684" t="s">
        <v>1385</v>
      </c>
      <c r="C54" s="682">
        <v>354</v>
      </c>
      <c r="D54" s="682"/>
      <c r="E54" s="113"/>
      <c r="F54" s="281"/>
      <c r="G54" s="113"/>
      <c r="H54" s="685"/>
      <c r="I54" s="113"/>
      <c r="J54" s="281"/>
      <c r="K54" s="113"/>
      <c r="L54" s="112"/>
      <c r="M54" s="113"/>
      <c r="N54" s="281"/>
      <c r="O54" s="112">
        <f t="shared" si="4"/>
        <v>0</v>
      </c>
      <c r="P54" s="682"/>
      <c r="Q54" s="1" t="s">
        <v>370</v>
      </c>
    </row>
    <row r="55" spans="1:17" x14ac:dyDescent="0.3">
      <c r="A55" s="681">
        <f t="shared" si="6"/>
        <v>40</v>
      </c>
      <c r="B55" s="684" t="s">
        <v>1386</v>
      </c>
      <c r="C55" s="682">
        <v>355</v>
      </c>
      <c r="D55" s="682"/>
      <c r="E55" s="113"/>
      <c r="F55" s="281"/>
      <c r="G55" s="113"/>
      <c r="H55" s="685"/>
      <c r="I55" s="113"/>
      <c r="J55" s="281"/>
      <c r="K55" s="113"/>
      <c r="L55" s="112"/>
      <c r="M55" s="113"/>
      <c r="N55" s="281"/>
      <c r="O55" s="112">
        <f t="shared" si="4"/>
        <v>0</v>
      </c>
      <c r="P55" s="682"/>
      <c r="Q55" s="1" t="s">
        <v>370</v>
      </c>
    </row>
    <row r="56" spans="1:17" x14ac:dyDescent="0.3">
      <c r="A56" s="681">
        <f t="shared" si="6"/>
        <v>41</v>
      </c>
      <c r="B56" s="684" t="s">
        <v>1387</v>
      </c>
      <c r="C56" s="682">
        <v>356</v>
      </c>
      <c r="D56" s="682"/>
      <c r="E56" s="113"/>
      <c r="F56" s="281"/>
      <c r="G56" s="113"/>
      <c r="H56" s="685"/>
      <c r="I56" s="113"/>
      <c r="J56" s="281"/>
      <c r="K56" s="113"/>
      <c r="L56" s="112"/>
      <c r="M56" s="113"/>
      <c r="N56" s="281"/>
      <c r="O56" s="112">
        <f t="shared" si="4"/>
        <v>0</v>
      </c>
      <c r="P56" s="682"/>
      <c r="Q56" s="1" t="s">
        <v>370</v>
      </c>
    </row>
    <row r="57" spans="1:17" x14ac:dyDescent="0.3">
      <c r="A57" s="681">
        <f t="shared" si="6"/>
        <v>42</v>
      </c>
      <c r="B57" s="684" t="s">
        <v>1388</v>
      </c>
      <c r="C57" s="682">
        <v>357</v>
      </c>
      <c r="D57" s="682"/>
      <c r="E57" s="113"/>
      <c r="F57" s="281"/>
      <c r="G57" s="113"/>
      <c r="H57" s="685"/>
      <c r="I57" s="113"/>
      <c r="J57" s="281"/>
      <c r="K57" s="113"/>
      <c r="L57" s="112"/>
      <c r="M57" s="113"/>
      <c r="N57" s="281"/>
      <c r="O57" s="112">
        <f t="shared" si="4"/>
        <v>0</v>
      </c>
      <c r="P57" s="682"/>
      <c r="Q57" s="1" t="s">
        <v>370</v>
      </c>
    </row>
    <row r="58" spans="1:17" x14ac:dyDescent="0.3">
      <c r="A58" s="681">
        <f t="shared" si="6"/>
        <v>43</v>
      </c>
      <c r="B58" s="684" t="s">
        <v>1389</v>
      </c>
      <c r="C58" s="682">
        <v>358</v>
      </c>
      <c r="D58" s="682"/>
      <c r="E58" s="113"/>
      <c r="F58" s="281"/>
      <c r="G58" s="113"/>
      <c r="H58" s="685"/>
      <c r="I58" s="113"/>
      <c r="J58" s="281"/>
      <c r="K58" s="113"/>
      <c r="L58" s="112"/>
      <c r="M58" s="113"/>
      <c r="N58" s="281"/>
      <c r="O58" s="112">
        <f t="shared" si="4"/>
        <v>0</v>
      </c>
      <c r="P58" s="682"/>
      <c r="Q58" s="1" t="s">
        <v>370</v>
      </c>
    </row>
    <row r="59" spans="1:17" x14ac:dyDescent="0.3">
      <c r="A59" s="681">
        <f t="shared" si="6"/>
        <v>44</v>
      </c>
      <c r="B59" s="684" t="s">
        <v>1390</v>
      </c>
      <c r="C59" s="682">
        <v>359</v>
      </c>
      <c r="D59" s="682"/>
      <c r="E59" s="113"/>
      <c r="F59" s="281"/>
      <c r="G59" s="113"/>
      <c r="H59" s="685"/>
      <c r="I59" s="113"/>
      <c r="J59" s="281"/>
      <c r="K59" s="113"/>
      <c r="L59" s="112"/>
      <c r="M59" s="113"/>
      <c r="N59" s="281"/>
      <c r="O59" s="112">
        <f t="shared" si="4"/>
        <v>0</v>
      </c>
      <c r="P59" s="682"/>
      <c r="Q59" s="1" t="s">
        <v>370</v>
      </c>
    </row>
    <row r="60" spans="1:17" x14ac:dyDescent="0.3">
      <c r="A60" s="688"/>
      <c r="B60" s="689"/>
      <c r="C60" s="690"/>
      <c r="D60" s="690"/>
      <c r="E60" s="691"/>
      <c r="F60" s="692"/>
      <c r="G60" s="691"/>
      <c r="H60" s="693"/>
      <c r="I60" s="691"/>
      <c r="J60" s="692"/>
      <c r="K60" s="691"/>
      <c r="L60" s="691"/>
      <c r="M60" s="691"/>
      <c r="N60" s="692"/>
      <c r="O60" s="691"/>
      <c r="P60" s="694"/>
      <c r="Q60" s="695"/>
    </row>
    <row r="61" spans="1:17" ht="15" thickBot="1" x14ac:dyDescent="0.35">
      <c r="A61" s="681">
        <f>A59+1</f>
        <v>45</v>
      </c>
      <c r="B61" s="682" t="s">
        <v>1391</v>
      </c>
      <c r="C61" s="696" t="s">
        <v>111</v>
      </c>
      <c r="D61" s="682"/>
      <c r="E61" s="697">
        <f>SUM(E13:E60)</f>
        <v>581644352.6400001</v>
      </c>
      <c r="F61" s="698"/>
      <c r="G61" s="697">
        <f>SUM(G13:G60)</f>
        <v>23746814.880000003</v>
      </c>
      <c r="H61" s="698"/>
      <c r="I61" s="697">
        <f>SUM(I13:I60)</f>
        <v>-4309554.9999999991</v>
      </c>
      <c r="J61" s="698"/>
      <c r="K61" s="697">
        <f>SUM(K13:K60)</f>
        <v>569706.36999999988</v>
      </c>
      <c r="L61" s="698"/>
      <c r="M61" s="697">
        <f>SUM(M13:M60)</f>
        <v>-2539.0500000000002</v>
      </c>
      <c r="N61" s="698"/>
      <c r="O61" s="697">
        <f>SUM(O13:O60)</f>
        <v>601648779.84000015</v>
      </c>
      <c r="P61" s="682"/>
      <c r="Q61" s="112"/>
    </row>
    <row r="62" spans="1:17" ht="13.5" thickTop="1" x14ac:dyDescent="0.3">
      <c r="A62" s="18"/>
      <c r="B62" s="699"/>
      <c r="C62" s="699"/>
      <c r="D62" s="699"/>
      <c r="E62" s="700" t="s">
        <v>415</v>
      </c>
      <c r="F62" s="700"/>
      <c r="G62" s="700" t="s">
        <v>416</v>
      </c>
      <c r="H62" s="700"/>
      <c r="I62" s="700" t="s">
        <v>417</v>
      </c>
      <c r="J62" s="700"/>
      <c r="K62" s="700" t="s">
        <v>418</v>
      </c>
      <c r="L62" s="700"/>
      <c r="M62" s="700" t="s">
        <v>419</v>
      </c>
      <c r="N62" s="700"/>
      <c r="O62" s="700" t="s">
        <v>420</v>
      </c>
      <c r="P62" s="700"/>
      <c r="Q62" s="700"/>
    </row>
    <row r="63" spans="1:17" x14ac:dyDescent="0.3">
      <c r="A63" s="18"/>
      <c r="B63" s="699"/>
      <c r="C63" s="699"/>
      <c r="D63" s="699"/>
      <c r="E63" s="700"/>
      <c r="F63" s="700"/>
      <c r="G63" s="700"/>
      <c r="H63" s="700"/>
      <c r="I63" s="700"/>
      <c r="J63" s="700"/>
      <c r="K63" s="700"/>
      <c r="L63" s="700"/>
      <c r="M63" s="700"/>
      <c r="N63" s="700"/>
      <c r="O63" s="700"/>
      <c r="P63" s="700"/>
    </row>
    <row r="64" spans="1:17" x14ac:dyDescent="0.3">
      <c r="B64" s="701"/>
    </row>
  </sheetData>
  <mergeCells count="6">
    <mergeCell ref="A6:Q6"/>
    <mergeCell ref="A1:Q1"/>
    <mergeCell ref="A2:Q2"/>
    <mergeCell ref="A3:Q3"/>
    <mergeCell ref="A4:Q4"/>
    <mergeCell ref="A5:Q5"/>
  </mergeCells>
  <pageMargins left="0.7" right="0.7" top="0.75" bottom="0.75" header="0.3" footer="0.3"/>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3E5F72F0A3142889EA3AB9E782AD3" ma:contentTypeVersion="29" ma:contentTypeDescription="Create a new document." ma:contentTypeScope="" ma:versionID="33c0a19f54ea2e49c0767c0cf49f7597">
  <xsd:schema xmlns:xsd="http://www.w3.org/2001/XMLSchema" xmlns:xs="http://www.w3.org/2001/XMLSchema" xmlns:p="http://schemas.microsoft.com/office/2006/metadata/properties" xmlns:ns2="d6173821-15ab-4046-99bd-4f2bcae59ef1" xmlns:ns3="b90289a3-f58c-4c6c-87a2-6adc48b0c901" targetNamespace="http://schemas.microsoft.com/office/2006/metadata/properties" ma:root="true" ma:fieldsID="c214b9b796a396420afbab7efac98f07" ns2:_="" ns3:_="">
    <xsd:import namespace="d6173821-15ab-4046-99bd-4f2bcae59ef1"/>
    <xsd:import namespace="b90289a3-f58c-4c6c-87a2-6adc48b0c901"/>
    <xsd:element name="properties">
      <xsd:complexType>
        <xsd:sequence>
          <xsd:element name="documentManagement">
            <xsd:complexType>
              <xsd:all>
                <xsd:element ref="ns2:Responsible_x0020_Party" minOccurs="0"/>
                <xsd:element ref="ns2:Prepared_x0020_By" minOccurs="0"/>
                <xsd:element ref="ns2:Owner" minOccurs="0"/>
                <xsd:element ref="ns2:Review" minOccurs="0"/>
                <xsd:element ref="ns2:Reviewer" minOccurs="0"/>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0"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73821-15ab-4046-99bd-4f2bcae59ef1" elementFormDefault="qualified">
    <xsd:import namespace="http://schemas.microsoft.com/office/2006/documentManagement/types"/>
    <xsd:import namespace="http://schemas.microsoft.com/office/infopath/2007/PartnerControls"/>
    <xsd:element name="Responsible_x0020_Party" ma:index="4" nillable="true" ma:displayName="Witness" ma:internalName="Responsible_x0020_Party" ma:readOnly="false">
      <xsd:simpleType>
        <xsd:restriction base="dms:Text">
          <xsd:maxLength value="10"/>
        </xsd:restriction>
      </xsd:simpleType>
    </xsd:element>
    <xsd:element name="Prepared_x0020_By" ma:index="5" nillable="true" ma:displayName="Author" ma:internalName="Prepared_x0020_By" ma:readOnly="false">
      <xsd:simpleType>
        <xsd:restriction base="dms:Text">
          <xsd:maxLength value="10"/>
        </xsd:restriction>
      </xsd:simpleType>
    </xsd:element>
    <xsd:element name="Owner" ma:index="6" nillable="true"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 ma:index="7" nillable="true" ma:displayName="Review" ma:default="1" ma:internalName="Review" ma:readOnly="false">
      <xsd:simpleType>
        <xsd:restriction base="dms:Boolean"/>
      </xsd:simpleType>
    </xsd:element>
    <xsd:element name="Reviewer" ma:index="8" nillable="true" ma:displayName="Reviewer" ma:list="UserInfo" ma:SharePointGroup="32" ma:internalName="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0" nillable="true" ma:displayName="Status" ma:format="Dropdown" ma:indexed="true" ma:internalName="Status" ma:readOnly="false">
      <xsd:simpleType>
        <xsd:restriction base="dms:Choice">
          <xsd:enumeration value="Draft"/>
          <xsd:enumeration value="Edits Needed"/>
          <xsd:enumeration value="Filed"/>
          <xsd:enumeration value="Ready to File"/>
          <xsd:enumeration value="Ready for Counsel (GD)"/>
          <xsd:enumeration value="Ready for Legal (VP)"/>
          <xsd:enumeration value="Ready for Kris"/>
          <xsd:enumeration value="Ready for Supervisor"/>
          <xsd:enumeration value="Ready for Kendra"/>
          <xsd:enumeration value="Ready for Kyle"/>
          <xsd:enumeration value="Ready for Paul"/>
          <xsd:enumeration value="Ready for Counsel (BS)"/>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tes0" ma:index="21" nillable="true" ma:displayName="Notes" ma:internalName="Not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281049-135b-4307-a572-43cb5224f965"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_Flow_SignoffStatus" ma:index="3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289a3-f58c-4c6c-87a2-6adc48b0c90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11f421b-be20-4061-af96-c28ba054e623}" ma:internalName="TaxCatchAll" ma:showField="CatchAllData" ma:web="b90289a3-f58c-4c6c-87a2-6adc48b0c9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d6173821-15ab-4046-99bd-4f2bcae59ef1">Ready to File</Status>
    <TaxCatchAll xmlns="b90289a3-f58c-4c6c-87a2-6adc48b0c901" xsi:nil="true"/>
    <_Flow_SignoffStatus xmlns="d6173821-15ab-4046-99bd-4f2bcae59ef1" xsi:nil="true"/>
    <Review xmlns="d6173821-15ab-4046-99bd-4f2bcae59ef1">true</Review>
    <Notes0 xmlns="d6173821-15ab-4046-99bd-4f2bcae59ef1" xsi:nil="true"/>
    <Prepared_x0020_By xmlns="d6173821-15ab-4046-99bd-4f2bcae59ef1" xsi:nil="true"/>
    <lcf76f155ced4ddcb4097134ff3c332f xmlns="d6173821-15ab-4046-99bd-4f2bcae59ef1">
      <Terms xmlns="http://schemas.microsoft.com/office/infopath/2007/PartnerControls"/>
    </lcf76f155ced4ddcb4097134ff3c332f>
    <Responsible_x0020_Party xmlns="d6173821-15ab-4046-99bd-4f2bcae59ef1" xsi:nil="true"/>
    <Reviewer xmlns="d6173821-15ab-4046-99bd-4f2bcae59ef1">
      <UserInfo>
        <DisplayName/>
        <AccountId xsi:nil="true"/>
        <AccountType/>
      </UserInfo>
    </Reviewer>
    <Owner xmlns="d6173821-15ab-4046-99bd-4f2bcae59ef1">
      <UserInfo>
        <DisplayName>OLESNIEWICZ, TIMOTHY</DisplayName>
        <AccountId>37</AccountId>
        <AccountType/>
      </UserInfo>
    </Owner>
  </documentManagement>
</p:properties>
</file>

<file path=customXml/itemProps1.xml><?xml version="1.0" encoding="utf-8"?>
<ds:datastoreItem xmlns:ds="http://schemas.openxmlformats.org/officeDocument/2006/customXml" ds:itemID="{BD7D7B7A-B2FB-4F88-A110-E395D3E8C7D9}"/>
</file>

<file path=customXml/itemProps2.xml><?xml version="1.0" encoding="utf-8"?>
<ds:datastoreItem xmlns:ds="http://schemas.openxmlformats.org/officeDocument/2006/customXml" ds:itemID="{449E50B9-2906-4C88-8689-AD5051528B83}"/>
</file>

<file path=customXml/itemProps3.xml><?xml version="1.0" encoding="utf-8"?>
<ds:datastoreItem xmlns:ds="http://schemas.openxmlformats.org/officeDocument/2006/customXml" ds:itemID="{6FAC2704-FDE4-4FD2-BAC5-BCF64FD1988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4</vt:i4>
      </vt:variant>
    </vt:vector>
  </HeadingPairs>
  <TitlesOfParts>
    <vt:vector size="37" baseType="lpstr">
      <vt:lpstr>Table of Contents</vt:lpstr>
      <vt:lpstr>WS 0 Total RR Summary</vt:lpstr>
      <vt:lpstr>WS 1 Base and RR</vt:lpstr>
      <vt:lpstr>WS 2 Return and Taxes</vt:lpstr>
      <vt:lpstr>WS 3 Inv Base Detail</vt:lpstr>
      <vt:lpstr>WS 3a 5-Qtr Avg. Inv. Base</vt:lpstr>
      <vt:lpstr>WS 3b 5QAvg PrepayMS</vt:lpstr>
      <vt:lpstr>WS 4 O&amp;M Detail</vt:lpstr>
      <vt:lpstr>WS 5 Allocation Factors</vt:lpstr>
      <vt:lpstr>WS 6 Capitalization</vt:lpstr>
      <vt:lpstr>WS 7 Transmission Plant</vt:lpstr>
      <vt:lpstr>WS 8 T Plant &gt;$5M</vt:lpstr>
      <vt:lpstr>WS 9 PBOPs</vt:lpstr>
      <vt:lpstr>WS 10 ADIT WS</vt:lpstr>
      <vt:lpstr>WS 10a Remeasurement</vt:lpstr>
      <vt:lpstr>WS 11 ADIT Proration</vt:lpstr>
      <vt:lpstr>ATTACHMENTS -&gt;</vt:lpstr>
      <vt:lpstr>ATT 1 - Unfunded Reserve</vt:lpstr>
      <vt:lpstr>ATT 2 - Revenue Credits</vt:lpstr>
      <vt:lpstr>ATT 3 - Support Expenses</vt:lpstr>
      <vt:lpstr>ATT VP-1, WS 1</vt:lpstr>
      <vt:lpstr>ATT VP-1, WS 2</vt:lpstr>
      <vt:lpstr>ATT VP-1, WS 3</vt:lpstr>
      <vt:lpstr>ATT VP-1, WS 4</vt:lpstr>
      <vt:lpstr>ATT VP-2</vt:lpstr>
      <vt:lpstr>Attachment  Supp -&gt;</vt:lpstr>
      <vt:lpstr>Attachment Supp TOC</vt:lpstr>
      <vt:lpstr>Attachment Supp 1</vt:lpstr>
      <vt:lpstr>Attachment Supp - 2</vt:lpstr>
      <vt:lpstr>Attachment Supp - 3</vt:lpstr>
      <vt:lpstr>Attachment Supp - 4</vt:lpstr>
      <vt:lpstr>Attachment Supp - 5</vt:lpstr>
      <vt:lpstr>Attachment Supp - 6</vt:lpstr>
      <vt:lpstr>'Attachment Supp - 4'!Print_Area</vt:lpstr>
      <vt:lpstr>'Attachment Supp - 5'!Print_Area</vt:lpstr>
      <vt:lpstr>'Attachment Supp 1'!Print_Area</vt:lpstr>
      <vt:lpstr>'WS 10a Remeasurement'!Print_Area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2024-05-08T13:19:48Z</dcterms:created>
  <dcterms:modified xsi:type="dcterms:W3CDTF">2024-07-12T13:24:40Z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0x0101002A53E5F72F0A3142889EA3AB9E782AD3</vt:lpwstr>
  </property>
  <property fmtid="{D5CDD505-2E9C-101B-9397-08002B2CF9AE}" pid="3" name="MediaServiceImageTags">
    <vt:lpwstr/>
  </property>
</Properties>
</file>