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AEA\"/>
    </mc:Choice>
  </mc:AlternateContent>
  <xr:revisionPtr revIDLastSave="0" documentId="13_ncr:1_{DB9A24DB-3789-4F99-B103-A35D16141DDD}" xr6:coauthVersionLast="47" xr6:coauthVersionMax="47" xr10:uidLastSave="{00000000-0000-0000-0000-000000000000}"/>
  <bookViews>
    <workbookView xWindow="-15444" yWindow="-18108" windowWidth="29016" windowHeight="18216" xr2:uid="{1EADA57F-3275-485B-8C16-6B76B5FC1CDD}"/>
  </bookViews>
  <sheets>
    <sheet name="Exhibit 5" sheetId="1" r:id="rId1"/>
  </sheets>
  <externalReferences>
    <externalReference r:id="rId2"/>
  </externalReferences>
  <definedNames>
    <definedName name="ID" localSheetId="0" hidden="1">"249c7327-3793-4ba6-a638-2bbd018642c2"</definedName>
    <definedName name="OO_Book_Settings_AllowResize" hidden="1">"0"</definedName>
    <definedName name="OO_Book_Settings_BGColor" hidden="1">""</definedName>
    <definedName name="OO_Book_Settings_CellBGColor" hidden="1">""</definedName>
    <definedName name="OO_Book_Settings_Destination" hidden="1">"\\bhecog01\TM1\OLAPObjects\Website\Reports\Income Statement YOY - Mo and YTD.xml"</definedName>
    <definedName name="OO_Book_Settings_Footer" hidden="1">""</definedName>
    <definedName name="OO_Book_Settings_Header" hidden="1">""</definedName>
    <definedName name="OO_Book_Settings_HorizontalCenter" hidden="1">"1"</definedName>
    <definedName name="OO_Book_Settings_IgnoreNoPublishWarning" hidden="1">"0"</definedName>
    <definedName name="OO_Book_Settings_Menu" hidden="1">"ooMenu:All.dim"</definedName>
    <definedName name="OO_Book_Settings_MenuType" hidden="1">"Dim"</definedName>
    <definedName name="OO_Book_Settings_RecalOnDropDownChange" hidden="1">"1"</definedName>
    <definedName name="OO_Book_Settings_RecalOnInputCellChange" hidden="1">"0"</definedName>
    <definedName name="OO_Book_Settings_SynchDestination" hidden="1">"1"</definedName>
    <definedName name="OO_Book_Settings_TBExport" hidden="1">"1"</definedName>
    <definedName name="OO_Book_Settings_TBPaste" hidden="1">"1"</definedName>
    <definedName name="OO_Book_Settings_TBUpdate" hidden="1">"1"</definedName>
    <definedName name="OO_Book_Settings_TBWorksheets" hidden="1">"0"</definedName>
    <definedName name="OO_Book_Settings_TBZoomIn" hidden="1">"1"</definedName>
    <definedName name="OO_Book_Settings_TBZoomOut" hidden="1">"1"</definedName>
    <definedName name="OO_Book_Settings_Toolbar" hidden="1">"1"</definedName>
    <definedName name="OO_Book_Settings_UpdateButton" hidden="1">""</definedName>
    <definedName name="OO_Book_Settings_UseNamedRanges" hidden="1">"1"</definedName>
    <definedName name="OO_Book_Settings_UseWorkbookSettings" hidden="1">"0"</definedName>
    <definedName name="OO_Book_Settings_WorksheetTabs" hidden="1">"1"</definedName>
    <definedName name="OO_Book_Settings_XCDestination" hidden="1">"\\bhecogdev01\TM1\OLAPObjects\Workbooks\Income Statement YOY - Mo and YTD_xCelsius.xls"</definedName>
    <definedName name="_xlnm.Print_Area" localSheetId="0">'Exhibit 5'!$A$1:$N$50</definedName>
    <definedName name="TM1REBUILDOPTION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G12" i="1"/>
  <c r="J12" i="1" s="1"/>
  <c r="G13" i="1"/>
  <c r="J13" i="1" s="1"/>
  <c r="I13" i="1"/>
  <c r="G14" i="1"/>
  <c r="J14" i="1" s="1"/>
  <c r="I14" i="1"/>
  <c r="G15" i="1"/>
  <c r="J15" i="1" s="1"/>
  <c r="I15" i="1"/>
  <c r="G16" i="1"/>
  <c r="J16" i="1" s="1"/>
  <c r="I16" i="1"/>
  <c r="G20" i="1"/>
  <c r="J20" i="1" s="1"/>
  <c r="J22" i="1" s="1"/>
  <c r="J21" i="1"/>
  <c r="G24" i="1"/>
  <c r="J24" i="1" s="1"/>
  <c r="I24" i="1"/>
  <c r="F26" i="1"/>
  <c r="G26" i="1"/>
  <c r="J26" i="1" s="1"/>
  <c r="I26" i="1"/>
  <c r="F28" i="1"/>
  <c r="G28" i="1"/>
  <c r="J28" i="1" s="1"/>
  <c r="I28" i="1"/>
  <c r="G31" i="1"/>
  <c r="J31" i="1"/>
  <c r="G32" i="1"/>
  <c r="J32" i="1" s="1"/>
  <c r="J33" i="1" s="1"/>
  <c r="F36" i="1"/>
  <c r="G36" i="1" s="1"/>
  <c r="J36" i="1" s="1"/>
  <c r="I36" i="1"/>
  <c r="F37" i="1"/>
  <c r="G37" i="1" s="1"/>
  <c r="J37" i="1" s="1"/>
  <c r="I37" i="1"/>
  <c r="F38" i="1"/>
  <c r="G38" i="1" s="1"/>
  <c r="J38" i="1" s="1"/>
  <c r="I38" i="1"/>
  <c r="G39" i="1"/>
  <c r="J39" i="1" s="1"/>
  <c r="I39" i="1"/>
  <c r="F40" i="1"/>
  <c r="G40" i="1"/>
  <c r="J40" i="1" s="1"/>
  <c r="I40" i="1"/>
  <c r="G41" i="1"/>
  <c r="J41" i="1" s="1"/>
  <c r="G42" i="1"/>
  <c r="J42" i="1" s="1"/>
  <c r="G43" i="1"/>
  <c r="J43" i="1"/>
  <c r="G44" i="1"/>
  <c r="I44" i="1"/>
  <c r="J44" i="1"/>
  <c r="G45" i="1"/>
  <c r="J45" i="1" s="1"/>
  <c r="I45" i="1"/>
  <c r="J17" i="1" l="1"/>
  <c r="J46" i="1"/>
</calcChain>
</file>

<file path=xl/sharedStrings.xml><?xml version="1.0" encoding="utf-8"?>
<sst xmlns="http://schemas.openxmlformats.org/spreadsheetml/2006/main" count="122" uniqueCount="79">
  <si>
    <t>VERSANT POWER – MAINE PUBLIC DISTRICT OATT</t>
  </si>
  <si>
    <t>AEA-MPD-1-8 Attachment A</t>
  </si>
  <si>
    <t>ATTACHMENT J FORMULA RATES</t>
  </si>
  <si>
    <t>PBOP EXPENSE ONLY</t>
  </si>
  <si>
    <t>Development of Transmission-Related Expenses</t>
  </si>
  <si>
    <t>a</t>
  </si>
  <si>
    <t>b</t>
  </si>
  <si>
    <t>c = a * b</t>
  </si>
  <si>
    <t>d</t>
  </si>
  <si>
    <t>e = c * d</t>
  </si>
  <si>
    <t>Input Value</t>
  </si>
  <si>
    <t>Company Allocator</t>
  </si>
  <si>
    <t>MPD Allocator/Adj. Factor</t>
  </si>
  <si>
    <t>MPD</t>
  </si>
  <si>
    <t xml:space="preserve">Line </t>
  </si>
  <si>
    <t>(Note 1)</t>
  </si>
  <si>
    <t>(Exhibit 6)</t>
  </si>
  <si>
    <t>Transmission</t>
  </si>
  <si>
    <t>Reference(s)</t>
  </si>
  <si>
    <t>Transmission-Related Depreciation and Amortization Expense</t>
  </si>
  <si>
    <t>Transmission Plant Depreciation</t>
  </si>
  <si>
    <t>All Trans.</t>
  </si>
  <si>
    <t>FF1 at 336:7f, Company Records</t>
  </si>
  <si>
    <t>General Plant Depreciation and Amortization</t>
  </si>
  <si>
    <t>Salaries &amp; Wages</t>
  </si>
  <si>
    <t>FF1 at 336:10f, Company Records</t>
  </si>
  <si>
    <t>Intangible Plant Amortization</t>
  </si>
  <si>
    <t>FF1 at 336:1f, Company Records</t>
  </si>
  <si>
    <t>Customer Information System Depreciation and Amortization (neg.)</t>
  </si>
  <si>
    <t>FF1 at 336:1f, 336:10f, Company Records</t>
  </si>
  <si>
    <t>Customer Information System Depreciation and Amortization (pos.)</t>
  </si>
  <si>
    <t>MPD Revenue (Trans.)</t>
  </si>
  <si>
    <t>TOTAL</t>
  </si>
  <si>
    <t>Sum [2e:4.3e]</t>
  </si>
  <si>
    <t>Amortization of Deficient/(Excess) Deferred Income Tax Assets/(Liabilities)</t>
  </si>
  <si>
    <t>Amortized Amount</t>
  </si>
  <si>
    <t>WP DTA/(L) Amortization Expense and Balance, 8b</t>
  </si>
  <si>
    <t>Blended Federal &amp; State Statutory Tax Rate</t>
  </si>
  <si>
    <t>1 - [(1 - Exhibit 3 at 47d) * (1 - Exhibit 3 at 57d)]</t>
  </si>
  <si>
    <t>Grossed Up Amortized Amount</t>
  </si>
  <si>
    <t>6.3e / (1 - 6.4e)</t>
  </si>
  <si>
    <t>Transmission-Related Amortization of Investment Tax Credits</t>
  </si>
  <si>
    <t>Plant</t>
  </si>
  <si>
    <t>FF1 at 266:8f, Company Records</t>
  </si>
  <si>
    <t>Transmission-Related Property Tax Expense</t>
  </si>
  <si>
    <t>Total Plant</t>
  </si>
  <si>
    <t>FF1 at 263:i, Company Records</t>
  </si>
  <si>
    <t>Transmission-Related Payroll Tax Expense</t>
  </si>
  <si>
    <t>Cust/Load/Sales</t>
  </si>
  <si>
    <t>Transmission Operation and Maintenance</t>
  </si>
  <si>
    <t>Account Nos. 560-564, 566-573</t>
  </si>
  <si>
    <t>FF1 at 321:83b-95b, 321:97b-98b, 321:111b, Company Records</t>
  </si>
  <si>
    <t>Account No. 561 (neg.)</t>
  </si>
  <si>
    <t>Exhibit 10 at 1a</t>
  </si>
  <si>
    <t>14e + 15e</t>
  </si>
  <si>
    <t xml:space="preserve">Transmission-Related Administrative and General Expense </t>
  </si>
  <si>
    <t>Account Nos. 920-935</t>
  </si>
  <si>
    <t>Cust./Sales</t>
  </si>
  <si>
    <t>FF1 at 323:197b</t>
  </si>
  <si>
    <t>Account Nos. 924, 928, 930.1 (all neg.)</t>
  </si>
  <si>
    <t>FF1 at 323:185b, 323:189b, 323:191b</t>
  </si>
  <si>
    <t>Account No. 923 Regulatory Proceedings (neg.)</t>
  </si>
  <si>
    <t>FF1 at 323:184b, Company Records</t>
  </si>
  <si>
    <t>Account No. 926 MPD PBOP (neg.)</t>
  </si>
  <si>
    <t>FF1 at 323:187b, Company Records</t>
  </si>
  <si>
    <t>Account No. 924 Property Insurance</t>
  </si>
  <si>
    <t>FF1 at 323:185b</t>
  </si>
  <si>
    <t>Account No. 928 Commission Annual Charges</t>
  </si>
  <si>
    <t>FF1 at 323:189b, Company Records</t>
  </si>
  <si>
    <t>Account No. 928 Transmission-Related (other than Annual Charges)</t>
  </si>
  <si>
    <t>Account No. 923 MPD Regulatory Proceedings</t>
  </si>
  <si>
    <t>Account No. 926 MPD PBOP Fixed Amount</t>
  </si>
  <si>
    <t>Note 2</t>
  </si>
  <si>
    <t>Account No. 407.3 Amortization of Pension and PBOP Regulatory Asset</t>
  </si>
  <si>
    <t>FF1 at 114:12c, Company Records</t>
  </si>
  <si>
    <t>Sum [19e:28e]</t>
  </si>
  <si>
    <t>Notes</t>
  </si>
  <si>
    <t>Values exclude transaction-related costs for which recovery has not been authorized by the Commission.</t>
  </si>
  <si>
    <t>PBOP will not be changed absent a proceeding under Federal Power Act Section 205 or Section 206.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</si>
</sst>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8"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2" fillId="0" borderId="0" xfId="2" applyNumberFormat="1" applyFont="1" applyFill="1" applyBorder="1" applyProtection="1"/>
    <xf numFmtId="0" fontId="2" fillId="0" borderId="0" xfId="0" applyFont="1" applyAlignment="1">
      <alignment horizontal="left"/>
    </xf>
    <xf numFmtId="165" fontId="2" fillId="0" borderId="0" xfId="3" applyNumberFormat="1" applyFont="1" applyFill="1" applyBorder="1" applyProtection="1"/>
    <xf numFmtId="164" fontId="2" fillId="2" borderId="2" xfId="2" applyNumberFormat="1" applyFont="1" applyFill="1" applyBorder="1" applyProtection="1"/>
    <xf numFmtId="10" fontId="2" fillId="0" borderId="2" xfId="3" applyNumberFormat="1" applyFont="1" applyFill="1" applyBorder="1" applyProtection="1"/>
    <xf numFmtId="38" fontId="2" fillId="0" borderId="2" xfId="0" applyNumberFormat="1" applyFont="1" applyBorder="1" applyAlignment="1">
      <alignment horizontal="center"/>
    </xf>
    <xf numFmtId="38" fontId="2" fillId="0" borderId="2" xfId="0" applyNumberFormat="1" applyFont="1" applyBorder="1"/>
    <xf numFmtId="0" fontId="2" fillId="0" borderId="2" xfId="0" applyFont="1" applyBorder="1"/>
    <xf numFmtId="0" fontId="4" fillId="0" borderId="0" xfId="0" applyFont="1"/>
    <xf numFmtId="164" fontId="2" fillId="2" borderId="0" xfId="2" applyNumberFormat="1" applyFont="1" applyFill="1" applyProtection="1"/>
    <xf numFmtId="10" fontId="2" fillId="2" borderId="0" xfId="3" applyNumberFormat="1" applyFont="1" applyFill="1" applyProtection="1"/>
    <xf numFmtId="37" fontId="2" fillId="0" borderId="0" xfId="0" applyNumberFormat="1" applyFont="1" applyAlignment="1">
      <alignment horizontal="center"/>
    </xf>
    <xf numFmtId="10" fontId="2" fillId="0" borderId="0" xfId="3" applyNumberFormat="1" applyFont="1" applyFill="1" applyProtection="1"/>
    <xf numFmtId="164" fontId="2" fillId="3" borderId="0" xfId="2" applyNumberFormat="1" applyFont="1" applyFill="1" applyProtection="1"/>
    <xf numFmtId="164" fontId="2" fillId="0" borderId="0" xfId="2" applyNumberFormat="1" applyFont="1" applyFill="1" applyProtection="1"/>
    <xf numFmtId="10" fontId="2" fillId="0" borderId="0" xfId="0" applyNumberFormat="1" applyFont="1"/>
    <xf numFmtId="10" fontId="2" fillId="4" borderId="0" xfId="3" applyNumberFormat="1" applyFont="1" applyFill="1" applyProtection="1"/>
    <xf numFmtId="38" fontId="2" fillId="0" borderId="0" xfId="0" applyNumberFormat="1" applyFont="1" applyAlignment="1">
      <alignment horizontal="center"/>
    </xf>
    <xf numFmtId="10" fontId="5" fillId="0" borderId="0" xfId="3" applyNumberFormat="1" applyFont="1" applyFill="1" applyProtection="1"/>
    <xf numFmtId="38" fontId="2" fillId="0" borderId="0" xfId="0" applyNumberFormat="1" applyFont="1"/>
    <xf numFmtId="10" fontId="2" fillId="2" borderId="0" xfId="3" applyNumberFormat="1" applyFont="1" applyFill="1" applyBorder="1" applyProtection="1"/>
    <xf numFmtId="164" fontId="2" fillId="3" borderId="0" xfId="2" applyNumberFormat="1" applyFont="1" applyFill="1" applyBorder="1" applyProtection="1"/>
    <xf numFmtId="10" fontId="2" fillId="0" borderId="0" xfId="3" applyNumberFormat="1" applyFont="1" applyFill="1" applyBorder="1" applyProtection="1"/>
    <xf numFmtId="164" fontId="2" fillId="4" borderId="2" xfId="2" applyNumberFormat="1" applyFont="1" applyFill="1" applyBorder="1" applyProtection="1"/>
    <xf numFmtId="0" fontId="2" fillId="0" borderId="2" xfId="0" applyFont="1" applyBorder="1" applyAlignment="1">
      <alignment horizontal="center"/>
    </xf>
    <xf numFmtId="10" fontId="2" fillId="4" borderId="0" xfId="1" applyNumberFormat="1" applyFont="1" applyFill="1" applyProtection="1"/>
    <xf numFmtId="37" fontId="2" fillId="0" borderId="2" xfId="0" applyNumberFormat="1" applyFont="1" applyBorder="1" applyAlignment="1">
      <alignment horizontal="center"/>
    </xf>
    <xf numFmtId="164" fontId="2" fillId="0" borderId="2" xfId="2" applyNumberFormat="1" applyFont="1" applyFill="1" applyBorder="1" applyProtection="1"/>
    <xf numFmtId="164" fontId="2" fillId="4" borderId="0" xfId="2" applyNumberFormat="1" applyFont="1" applyFill="1" applyProtection="1"/>
    <xf numFmtId="166" fontId="2" fillId="0" borderId="0" xfId="4" applyNumberFormat="1" applyFont="1"/>
    <xf numFmtId="0" fontId="6" fillId="0" borderId="1" xfId="0" applyFont="1" applyBorder="1" applyAlignment="1">
      <alignment horizontal="center"/>
    </xf>
    <xf numFmtId="164" fontId="6" fillId="0" borderId="1" xfId="2" applyNumberFormat="1" applyFont="1" applyFill="1" applyBorder="1" applyAlignment="1" applyProtection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164" fontId="6" fillId="0" borderId="0" xfId="2" applyNumberFormat="1" applyFont="1" applyFill="1"/>
    <xf numFmtId="164" fontId="6" fillId="0" borderId="0" xfId="2" applyNumberFormat="1" applyFont="1" applyFill="1" applyAlignment="1" applyProtection="1">
      <alignment horizontal="center"/>
    </xf>
    <xf numFmtId="164" fontId="6" fillId="0" borderId="0" xfId="2" applyNumberFormat="1" applyFont="1" applyFill="1" applyAlignment="1">
      <alignment horizontal="center"/>
    </xf>
    <xf numFmtId="0" fontId="6" fillId="0" borderId="0" xfId="0" applyFont="1"/>
    <xf numFmtId="10" fontId="2" fillId="0" borderId="0" xfId="3" applyNumberFormat="1" applyFont="1" applyFill="1" applyAlignment="1" applyProtection="1">
      <alignment horizontal="center"/>
    </xf>
    <xf numFmtId="164" fontId="2" fillId="0" borderId="0" xfId="2" applyNumberFormat="1" applyFont="1" applyFill="1" applyAlignment="1" applyProtection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164" fontId="2" fillId="0" borderId="0" xfId="2" applyNumberFormat="1" applyFont="1" applyFill="1" applyAlignment="1" applyProtection="1">
      <alignment horizontal="centerContinuous"/>
    </xf>
    <xf numFmtId="10" fontId="2" fillId="0" borderId="0" xfId="3" applyNumberFormat="1" applyFont="1" applyFill="1" applyAlignment="1" applyProtection="1">
      <alignment horizontal="centerContinuous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5" borderId="0" xfId="0" applyFont="1" applyFill="1" applyAlignment="1">
      <alignment horizontal="right"/>
    </xf>
    <xf numFmtId="0" fontId="6" fillId="0" borderId="1" xfId="0" applyFont="1" applyBorder="1" applyAlignment="1">
      <alignment horizontal="center"/>
    </xf>
    <xf numFmtId="10" fontId="6" fillId="0" borderId="0" xfId="3" applyNumberFormat="1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Comma 19 2" xfId="4" xr:uid="{A617E986-0BB2-4CAD-AED2-E59F2352A1E8}"/>
    <cellStyle name="Currency 10" xfId="2" xr:uid="{51D4408F-7078-4B20-BC32-A5427AC14909}"/>
    <cellStyle name="Normal" xfId="0" builtinId="0"/>
    <cellStyle name="Percent" xfId="1" builtinId="5"/>
    <cellStyle name="Percent 2" xfId="3" xr:uid="{E676D330-17C9-460E-A426-9BD7245C4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reland\Downloads\2022-2023%20Actual%20Charges%202nd%20Revise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a"/>
      <sheetName val="Exhibit 1b"/>
      <sheetName val="Exhibit 2"/>
      <sheetName val="Exhibit 3"/>
      <sheetName val="Exhibit 4"/>
      <sheetName val="Exhibit 6"/>
      <sheetName val="Exhibit 7"/>
      <sheetName val="Exhibit 8"/>
      <sheetName val="Exhibit 9"/>
      <sheetName val="Exhibit 10"/>
      <sheetName val="WP FF1 Reconciliation"/>
      <sheetName val="WP ADIT"/>
      <sheetName val="WP DTA(L) Amort Exp and Balance"/>
      <sheetName val="WP Prot DTA(L) Amort by Year"/>
      <sheetName val="WP Unprot DTA(L) Amort by Year"/>
      <sheetName val="WP Initial DTA(L) Detail"/>
      <sheetName val="WP Protected DTA(L) Alloc"/>
      <sheetName val="WP Unprotected DTA(L) Alloc"/>
      <sheetName val="WP NTV NBV Differences"/>
      <sheetName val="WP Customer Costs"/>
      <sheetName val="WP Retail June True-Up"/>
      <sheetName val="WP W'Sale Adjustments"/>
      <sheetName val="WP Retail Adjustments"/>
      <sheetName val="WP Transaction Costs"/>
      <sheetName val="WP Line 6901 Adjustments"/>
    </sheetNames>
    <sheetDataSet>
      <sheetData sheetId="0">
        <row r="3">
          <cell r="A3" t="str">
            <v>RATE YEAR JUNE 1, 2022 TO MAY 31, 2023</v>
          </cell>
        </row>
        <row r="4">
          <cell r="A4" t="str">
            <v>ACTUAL ATRR &amp; CHARGES BASED ON ACTUAL CY 2022 VALUES</v>
          </cell>
        </row>
      </sheetData>
      <sheetData sheetId="1"/>
      <sheetData sheetId="2"/>
      <sheetData sheetId="3">
        <row r="56">
          <cell r="J56">
            <v>0.21</v>
          </cell>
        </row>
        <row r="66">
          <cell r="J66">
            <v>8.9300000000000004E-2</v>
          </cell>
        </row>
      </sheetData>
      <sheetData sheetId="4"/>
      <sheetData sheetId="5">
        <row r="18">
          <cell r="D18">
            <v>0.24509237897754016</v>
          </cell>
        </row>
        <row r="21">
          <cell r="D21">
            <v>0.24241965428067105</v>
          </cell>
        </row>
        <row r="45">
          <cell r="D45">
            <v>0.17883530131156522</v>
          </cell>
        </row>
        <row r="51">
          <cell r="D51">
            <v>0.37838282561169406</v>
          </cell>
        </row>
        <row r="55">
          <cell r="D55">
            <v>0.30621472291136198</v>
          </cell>
        </row>
        <row r="61">
          <cell r="D61">
            <v>0.12045683985416489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A242E-BD57-4349-A5FC-9654D80F882E}">
  <sheetPr>
    <pageSetUpPr fitToPage="1"/>
  </sheetPr>
  <dimension ref="A1:M50"/>
  <sheetViews>
    <sheetView tabSelected="1" zoomScale="85" zoomScaleNormal="85" zoomScaleSheetLayoutView="85" workbookViewId="0">
      <selection activeCell="E25" sqref="E25"/>
    </sheetView>
  </sheetViews>
  <sheetFormatPr defaultColWidth="8.77734375" defaultRowHeight="13.9"/>
  <cols>
    <col min="1" max="1" width="4.21875" style="1" customWidth="1"/>
    <col min="2" max="2" width="3.77734375" style="1" customWidth="1"/>
    <col min="3" max="3" width="53.77734375" style="1" bestFit="1" customWidth="1"/>
    <col min="4" max="4" width="12.21875" style="1" customWidth="1"/>
    <col min="5" max="5" width="14" style="1" customWidth="1"/>
    <col min="6" max="6" width="9.77734375" style="1" customWidth="1"/>
    <col min="7" max="7" width="12.21875" style="1" customWidth="1"/>
    <col min="8" max="8" width="17.44140625" style="1" customWidth="1"/>
    <col min="9" max="9" width="9.109375" style="1" bestFit="1" customWidth="1"/>
    <col min="10" max="10" width="15.109375" style="1" customWidth="1"/>
    <col min="11" max="11" width="2.44140625" style="1" customWidth="1"/>
    <col min="12" max="12" width="50.21875" style="1" bestFit="1" customWidth="1"/>
    <col min="13" max="13" width="8.77734375" style="1"/>
    <col min="14" max="14" width="11.77734375" style="1" customWidth="1"/>
    <col min="15" max="16384" width="8.77734375" style="1"/>
  </cols>
  <sheetData>
    <row r="1" spans="1:13">
      <c r="A1" s="53" t="s">
        <v>0</v>
      </c>
      <c r="E1" s="3"/>
      <c r="F1" s="18"/>
      <c r="H1" s="3"/>
      <c r="I1" s="18"/>
      <c r="J1" s="20"/>
      <c r="K1" s="20"/>
      <c r="L1" s="54" t="s">
        <v>1</v>
      </c>
    </row>
    <row r="2" spans="1:13">
      <c r="A2" s="53" t="s">
        <v>2</v>
      </c>
      <c r="E2" s="3"/>
      <c r="F2" s="18"/>
      <c r="H2" s="3"/>
      <c r="I2" s="18"/>
      <c r="J2" s="20"/>
      <c r="K2" s="20"/>
      <c r="L2" s="55" t="s">
        <v>3</v>
      </c>
    </row>
    <row r="3" spans="1:13">
      <c r="A3" s="53" t="str">
        <f>'[1]Exhibit 1a'!A3</f>
        <v>RATE YEAR JUNE 1, 2022 TO MAY 31, 2023</v>
      </c>
      <c r="E3" s="52"/>
      <c r="F3" s="18"/>
      <c r="H3" s="3"/>
      <c r="I3" s="18"/>
      <c r="J3" s="20"/>
      <c r="K3" s="45"/>
      <c r="L3" s="46"/>
    </row>
    <row r="4" spans="1:13">
      <c r="A4" s="53" t="str">
        <f>'[1]Exhibit 1a'!A4</f>
        <v>ACTUAL ATRR &amp; CHARGES BASED ON ACTUAL CY 2022 VALUES</v>
      </c>
      <c r="E4" s="52"/>
      <c r="F4" s="18"/>
      <c r="H4" s="3"/>
      <c r="I4" s="18"/>
      <c r="J4" s="20"/>
      <c r="K4" s="45"/>
      <c r="L4" s="46"/>
    </row>
    <row r="5" spans="1:13">
      <c r="A5" s="51"/>
      <c r="B5" s="48"/>
      <c r="C5" s="48"/>
      <c r="D5" s="48"/>
      <c r="E5" s="3"/>
      <c r="F5" s="50"/>
      <c r="G5" s="48"/>
      <c r="H5" s="3"/>
      <c r="I5" s="50"/>
      <c r="J5" s="49"/>
      <c r="K5" s="45"/>
      <c r="L5" s="48"/>
    </row>
    <row r="6" spans="1:13">
      <c r="A6" s="47" t="s">
        <v>4</v>
      </c>
      <c r="D6" s="42" t="s">
        <v>5</v>
      </c>
      <c r="E6" s="57" t="s">
        <v>6</v>
      </c>
      <c r="F6" s="57"/>
      <c r="G6" s="42" t="s">
        <v>7</v>
      </c>
      <c r="H6" s="57" t="s">
        <v>8</v>
      </c>
      <c r="I6" s="57"/>
      <c r="J6" s="42" t="s">
        <v>9</v>
      </c>
      <c r="K6" s="42"/>
    </row>
    <row r="7" spans="1:13">
      <c r="A7" s="46"/>
      <c r="D7" s="20"/>
      <c r="E7" s="45"/>
      <c r="F7" s="18"/>
      <c r="G7" s="20"/>
      <c r="H7" s="3"/>
      <c r="I7" s="44"/>
      <c r="J7" s="42"/>
      <c r="K7" s="20"/>
    </row>
    <row r="8" spans="1:13">
      <c r="A8" s="39"/>
      <c r="B8" s="43"/>
      <c r="C8" s="43"/>
      <c r="D8" s="42" t="s">
        <v>10</v>
      </c>
      <c r="E8" s="58" t="s">
        <v>11</v>
      </c>
      <c r="F8" s="58"/>
      <c r="G8" s="40"/>
      <c r="H8" s="58" t="s">
        <v>12</v>
      </c>
      <c r="I8" s="58"/>
      <c r="J8" s="41" t="s">
        <v>13</v>
      </c>
      <c r="K8" s="40"/>
      <c r="L8" s="39"/>
    </row>
    <row r="9" spans="1:13">
      <c r="A9" s="36" t="s">
        <v>14</v>
      </c>
      <c r="B9" s="38"/>
      <c r="C9" s="38"/>
      <c r="D9" s="37" t="s">
        <v>15</v>
      </c>
      <c r="E9" s="56" t="s">
        <v>16</v>
      </c>
      <c r="F9" s="56"/>
      <c r="G9" s="37" t="s">
        <v>13</v>
      </c>
      <c r="H9" s="56" t="s">
        <v>16</v>
      </c>
      <c r="I9" s="56"/>
      <c r="J9" s="37" t="s">
        <v>17</v>
      </c>
      <c r="K9" s="37"/>
      <c r="L9" s="36" t="s">
        <v>18</v>
      </c>
    </row>
    <row r="10" spans="1:13">
      <c r="B10" s="14"/>
      <c r="C10" s="14"/>
      <c r="E10" s="3"/>
      <c r="F10" s="18"/>
      <c r="H10" s="3"/>
      <c r="I10" s="18"/>
      <c r="J10" s="20"/>
      <c r="K10" s="20"/>
      <c r="L10" s="7"/>
    </row>
    <row r="11" spans="1:13">
      <c r="A11" s="3">
        <v>1</v>
      </c>
      <c r="B11" s="14" t="s">
        <v>19</v>
      </c>
      <c r="C11" s="14"/>
      <c r="E11" s="3"/>
      <c r="F11" s="18"/>
      <c r="H11" s="3"/>
      <c r="I11" s="18"/>
      <c r="J11" s="20"/>
      <c r="K11" s="6"/>
      <c r="L11" s="7"/>
    </row>
    <row r="12" spans="1:13">
      <c r="A12" s="3">
        <v>2</v>
      </c>
      <c r="C12" s="1" t="s">
        <v>20</v>
      </c>
      <c r="D12" s="19"/>
      <c r="E12" s="17" t="s">
        <v>13</v>
      </c>
      <c r="F12" s="18">
        <v>1</v>
      </c>
      <c r="G12" s="15">
        <f>D12*F12</f>
        <v>0</v>
      </c>
      <c r="H12" s="17" t="s">
        <v>21</v>
      </c>
      <c r="I12" s="21">
        <v>1</v>
      </c>
      <c r="J12" s="15">
        <f>G12*I12</f>
        <v>0</v>
      </c>
      <c r="K12" s="6"/>
      <c r="L12" s="7" t="s">
        <v>22</v>
      </c>
    </row>
    <row r="13" spans="1:13">
      <c r="A13" s="3">
        <v>3</v>
      </c>
      <c r="C13" s="1" t="s">
        <v>23</v>
      </c>
      <c r="D13" s="19"/>
      <c r="E13" s="17" t="s">
        <v>13</v>
      </c>
      <c r="F13" s="18">
        <v>1</v>
      </c>
      <c r="G13" s="15">
        <f>D13*F13</f>
        <v>0</v>
      </c>
      <c r="H13" s="17" t="s">
        <v>24</v>
      </c>
      <c r="I13" s="16">
        <f>+'[1]Exhibit 6'!$D$61</f>
        <v>0.12045683985416489</v>
      </c>
      <c r="J13" s="15">
        <f>G13*I13</f>
        <v>0</v>
      </c>
      <c r="K13" s="6"/>
      <c r="L13" s="7" t="s">
        <v>25</v>
      </c>
      <c r="M13" s="35"/>
    </row>
    <row r="14" spans="1:13">
      <c r="A14" s="3">
        <v>4.0999999999999996</v>
      </c>
      <c r="C14" s="1" t="s">
        <v>26</v>
      </c>
      <c r="D14" s="19"/>
      <c r="E14" s="17" t="s">
        <v>13</v>
      </c>
      <c r="F14" s="18">
        <v>1</v>
      </c>
      <c r="G14" s="15">
        <f>D14*F14</f>
        <v>0</v>
      </c>
      <c r="H14" s="17" t="s">
        <v>24</v>
      </c>
      <c r="I14" s="16">
        <f>+'[1]Exhibit 6'!$D$61</f>
        <v>0.12045683985416489</v>
      </c>
      <c r="J14" s="15">
        <f>G14*I14</f>
        <v>0</v>
      </c>
      <c r="K14" s="6"/>
      <c r="L14" s="7" t="s">
        <v>27</v>
      </c>
    </row>
    <row r="15" spans="1:13">
      <c r="A15" s="3">
        <v>4.2</v>
      </c>
      <c r="C15" s="1" t="s">
        <v>28</v>
      </c>
      <c r="D15" s="19"/>
      <c r="E15" s="17" t="s">
        <v>13</v>
      </c>
      <c r="F15" s="18">
        <v>1</v>
      </c>
      <c r="G15" s="15">
        <f>D15*F15</f>
        <v>0</v>
      </c>
      <c r="H15" s="17" t="s">
        <v>24</v>
      </c>
      <c r="I15" s="16">
        <f>+'[1]Exhibit 6'!$D$61</f>
        <v>0.12045683985416489</v>
      </c>
      <c r="J15" s="15">
        <f>G15*I15</f>
        <v>0</v>
      </c>
      <c r="K15" s="6"/>
      <c r="L15" s="7" t="s">
        <v>29</v>
      </c>
    </row>
    <row r="16" spans="1:13">
      <c r="A16" s="3">
        <v>4.3</v>
      </c>
      <c r="C16" s="1" t="s">
        <v>30</v>
      </c>
      <c r="D16" s="34"/>
      <c r="E16" s="17" t="s">
        <v>13</v>
      </c>
      <c r="F16" s="18">
        <v>1</v>
      </c>
      <c r="G16" s="15">
        <f>D16*F16</f>
        <v>0</v>
      </c>
      <c r="H16" s="17" t="s">
        <v>31</v>
      </c>
      <c r="I16" s="16">
        <f>'[1]Exhibit 6'!$D$55</f>
        <v>0.30621472291136198</v>
      </c>
      <c r="J16" s="15">
        <f>G16*I16</f>
        <v>0</v>
      </c>
      <c r="K16" s="6"/>
      <c r="L16" s="7" t="s">
        <v>29</v>
      </c>
    </row>
    <row r="17" spans="1:12">
      <c r="A17" s="3">
        <v>5</v>
      </c>
      <c r="C17" s="13" t="s">
        <v>32</v>
      </c>
      <c r="D17" s="33"/>
      <c r="E17" s="32"/>
      <c r="F17" s="10"/>
      <c r="G17" s="33"/>
      <c r="H17" s="32"/>
      <c r="I17" s="10"/>
      <c r="J17" s="9">
        <f>SUM(J12:J16)</f>
        <v>0</v>
      </c>
      <c r="K17" s="6"/>
      <c r="L17" s="7" t="s">
        <v>33</v>
      </c>
    </row>
    <row r="18" spans="1:12">
      <c r="A18" s="3">
        <v>6.1</v>
      </c>
      <c r="E18" s="3"/>
      <c r="F18" s="18"/>
      <c r="H18" s="3"/>
      <c r="I18" s="18"/>
      <c r="J18" s="20"/>
      <c r="K18" s="6"/>
      <c r="L18" s="7"/>
    </row>
    <row r="19" spans="1:12">
      <c r="A19" s="3">
        <v>6.2</v>
      </c>
      <c r="B19" s="14" t="s">
        <v>34</v>
      </c>
      <c r="L19" s="7"/>
    </row>
    <row r="20" spans="1:12">
      <c r="A20" s="3">
        <v>6.3</v>
      </c>
      <c r="C20" s="1" t="s">
        <v>35</v>
      </c>
      <c r="D20" s="15"/>
      <c r="E20" s="17" t="s">
        <v>13</v>
      </c>
      <c r="F20" s="18">
        <v>1</v>
      </c>
      <c r="G20" s="15">
        <f>D20*F20</f>
        <v>0</v>
      </c>
      <c r="H20" s="17" t="s">
        <v>21</v>
      </c>
      <c r="I20" s="21">
        <v>1</v>
      </c>
      <c r="J20" s="15">
        <f>G20*I20</f>
        <v>0</v>
      </c>
      <c r="K20" s="6"/>
      <c r="L20" s="7" t="s">
        <v>36</v>
      </c>
    </row>
    <row r="21" spans="1:12">
      <c r="A21" s="3">
        <v>6.4</v>
      </c>
      <c r="C21" s="1" t="s">
        <v>37</v>
      </c>
      <c r="E21" s="3"/>
      <c r="F21" s="18"/>
      <c r="H21" s="3"/>
      <c r="I21" s="18"/>
      <c r="J21" s="31">
        <f>1-((1-'[1]Exhibit 3'!J56)*(1-'[1]Exhibit 3'!J66))</f>
        <v>0.28054699999999999</v>
      </c>
      <c r="K21" s="6"/>
      <c r="L21" s="7" t="s">
        <v>38</v>
      </c>
    </row>
    <row r="22" spans="1:12">
      <c r="A22" s="3">
        <v>6.5</v>
      </c>
      <c r="C22" s="13" t="s">
        <v>39</v>
      </c>
      <c r="D22" s="13"/>
      <c r="E22" s="30"/>
      <c r="F22" s="10"/>
      <c r="G22" s="13"/>
      <c r="H22" s="30"/>
      <c r="I22" s="10"/>
      <c r="J22" s="29">
        <f>J20/(1-J21)</f>
        <v>0</v>
      </c>
      <c r="K22" s="6"/>
      <c r="L22" s="7" t="s">
        <v>40</v>
      </c>
    </row>
    <row r="23" spans="1:12">
      <c r="A23" s="3">
        <v>6.6</v>
      </c>
      <c r="E23" s="3"/>
      <c r="F23" s="18"/>
      <c r="H23" s="3"/>
      <c r="I23" s="18"/>
      <c r="J23" s="20"/>
      <c r="K23" s="6"/>
      <c r="L23" s="7"/>
    </row>
    <row r="24" spans="1:12">
      <c r="A24" s="3">
        <v>7</v>
      </c>
      <c r="B24" s="14" t="s">
        <v>41</v>
      </c>
      <c r="C24" s="14"/>
      <c r="D24" s="15">
        <v>0</v>
      </c>
      <c r="E24" s="17" t="s">
        <v>13</v>
      </c>
      <c r="F24" s="18">
        <v>1</v>
      </c>
      <c r="G24" s="15">
        <f>D24*F24</f>
        <v>0</v>
      </c>
      <c r="H24" s="23" t="s">
        <v>42</v>
      </c>
      <c r="I24" s="22">
        <f>+'[1]Exhibit 6'!$D$51</f>
        <v>0.37838282561169406</v>
      </c>
      <c r="J24" s="15">
        <f>G24*I24</f>
        <v>0</v>
      </c>
      <c r="K24" s="6"/>
      <c r="L24" s="7" t="s">
        <v>43</v>
      </c>
    </row>
    <row r="25" spans="1:12">
      <c r="A25" s="3">
        <v>8</v>
      </c>
      <c r="D25" s="25"/>
      <c r="E25" s="23"/>
      <c r="F25" s="28"/>
      <c r="G25" s="25"/>
      <c r="H25" s="23"/>
      <c r="I25" s="18"/>
      <c r="J25" s="6"/>
      <c r="K25" s="6"/>
      <c r="L25" s="7"/>
    </row>
    <row r="26" spans="1:12">
      <c r="A26" s="3">
        <v>9</v>
      </c>
      <c r="B26" s="14" t="s">
        <v>44</v>
      </c>
      <c r="D26" s="19"/>
      <c r="E26" s="23" t="s">
        <v>45</v>
      </c>
      <c r="F26" s="16">
        <f>+'[1]Exhibit 6'!D45</f>
        <v>0.17883530131156522</v>
      </c>
      <c r="G26" s="15">
        <f>D26*F26</f>
        <v>0</v>
      </c>
      <c r="H26" s="23" t="s">
        <v>42</v>
      </c>
      <c r="I26" s="22">
        <f>+'[1]Exhibit 6'!$D$51</f>
        <v>0.37838282561169406</v>
      </c>
      <c r="J26" s="15">
        <f>G26*I26</f>
        <v>0</v>
      </c>
      <c r="K26" s="6"/>
      <c r="L26" s="7" t="s">
        <v>46</v>
      </c>
    </row>
    <row r="27" spans="1:12">
      <c r="A27" s="3">
        <v>10</v>
      </c>
      <c r="D27" s="25"/>
      <c r="E27" s="23"/>
      <c r="F27" s="18"/>
      <c r="G27" s="25"/>
      <c r="H27" s="23"/>
      <c r="I27" s="24"/>
      <c r="J27" s="6"/>
      <c r="K27" s="6"/>
      <c r="L27" s="7"/>
    </row>
    <row r="28" spans="1:12">
      <c r="A28" s="3">
        <v>11</v>
      </c>
      <c r="B28" s="14" t="s">
        <v>47</v>
      </c>
      <c r="C28" s="14"/>
      <c r="D28" s="27"/>
      <c r="E28" s="23" t="s">
        <v>48</v>
      </c>
      <c r="F28" s="26">
        <f>+'[1]Exhibit 6'!$D$18</f>
        <v>0.24509237897754016</v>
      </c>
      <c r="G28" s="15">
        <f>D28*F28</f>
        <v>0</v>
      </c>
      <c r="H28" s="17" t="s">
        <v>24</v>
      </c>
      <c r="I28" s="16">
        <f>+'[1]Exhibit 6'!D61</f>
        <v>0.12045683985416489</v>
      </c>
      <c r="J28" s="15">
        <f>G28*I28</f>
        <v>0</v>
      </c>
      <c r="K28" s="6"/>
      <c r="L28" s="7" t="s">
        <v>46</v>
      </c>
    </row>
    <row r="29" spans="1:12">
      <c r="A29" s="3">
        <v>12</v>
      </c>
      <c r="D29" s="25"/>
      <c r="E29" s="23"/>
      <c r="F29" s="18"/>
      <c r="G29" s="25"/>
      <c r="H29" s="23"/>
      <c r="I29" s="24"/>
      <c r="J29" s="6"/>
      <c r="K29" s="6"/>
      <c r="L29" s="7"/>
    </row>
    <row r="30" spans="1:12">
      <c r="A30" s="3">
        <v>13</v>
      </c>
      <c r="B30" s="14" t="s">
        <v>49</v>
      </c>
      <c r="D30" s="25"/>
      <c r="E30" s="23"/>
      <c r="F30" s="18"/>
      <c r="G30" s="25"/>
      <c r="H30" s="23"/>
      <c r="I30" s="24"/>
      <c r="J30" s="6"/>
      <c r="K30" s="6"/>
      <c r="L30" s="7"/>
    </row>
    <row r="31" spans="1:12">
      <c r="A31" s="3">
        <v>14</v>
      </c>
      <c r="C31" s="1" t="s">
        <v>50</v>
      </c>
      <c r="D31" s="19"/>
      <c r="E31" s="17" t="s">
        <v>13</v>
      </c>
      <c r="F31" s="18">
        <v>1</v>
      </c>
      <c r="G31" s="15">
        <f>D31*F31</f>
        <v>0</v>
      </c>
      <c r="H31" s="17" t="s">
        <v>21</v>
      </c>
      <c r="I31" s="21">
        <v>1</v>
      </c>
      <c r="J31" s="15">
        <f>G31*I31</f>
        <v>0</v>
      </c>
      <c r="K31" s="6"/>
      <c r="L31" s="7" t="s">
        <v>51</v>
      </c>
    </row>
    <row r="32" spans="1:12">
      <c r="A32" s="3">
        <v>15</v>
      </c>
      <c r="C32" s="1" t="s">
        <v>52</v>
      </c>
      <c r="D32" s="19"/>
      <c r="E32" s="17" t="s">
        <v>13</v>
      </c>
      <c r="F32" s="18">
        <v>1</v>
      </c>
      <c r="G32" s="15">
        <f>D32*F32</f>
        <v>0</v>
      </c>
      <c r="H32" s="17" t="s">
        <v>21</v>
      </c>
      <c r="I32" s="21">
        <v>1</v>
      </c>
      <c r="J32" s="15">
        <f>G32*I32</f>
        <v>0</v>
      </c>
      <c r="K32" s="6"/>
      <c r="L32" s="7" t="s">
        <v>53</v>
      </c>
    </row>
    <row r="33" spans="1:12">
      <c r="A33" s="3">
        <v>16</v>
      </c>
      <c r="B33" s="14"/>
      <c r="C33" s="13" t="s">
        <v>32</v>
      </c>
      <c r="D33" s="12"/>
      <c r="E33" s="11"/>
      <c r="F33" s="10"/>
      <c r="G33" s="12"/>
      <c r="H33" s="11"/>
      <c r="I33" s="10"/>
      <c r="J33" s="9">
        <f>SUM(J31:J32)</f>
        <v>0</v>
      </c>
      <c r="K33" s="6"/>
      <c r="L33" s="7" t="s">
        <v>54</v>
      </c>
    </row>
    <row r="34" spans="1:12">
      <c r="A34" s="3">
        <v>17</v>
      </c>
      <c r="C34" s="14"/>
      <c r="D34" s="25"/>
      <c r="E34" s="23"/>
      <c r="F34" s="18"/>
      <c r="G34" s="25"/>
      <c r="H34" s="23"/>
      <c r="I34" s="24"/>
      <c r="J34" s="6"/>
      <c r="K34" s="6"/>
      <c r="L34" s="7"/>
    </row>
    <row r="35" spans="1:12">
      <c r="A35" s="3">
        <v>18</v>
      </c>
      <c r="B35" s="14" t="s">
        <v>55</v>
      </c>
      <c r="C35" s="14"/>
      <c r="D35" s="25"/>
      <c r="E35" s="23"/>
      <c r="F35" s="18"/>
      <c r="G35" s="25"/>
      <c r="H35" s="23"/>
      <c r="I35" s="24"/>
      <c r="J35" s="6"/>
      <c r="K35" s="6"/>
      <c r="L35" s="7"/>
    </row>
    <row r="36" spans="1:12">
      <c r="A36" s="3">
        <v>19</v>
      </c>
      <c r="C36" s="1" t="s">
        <v>56</v>
      </c>
      <c r="D36" s="19">
        <v>2896390</v>
      </c>
      <c r="E36" s="23" t="s">
        <v>57</v>
      </c>
      <c r="F36" s="16">
        <f>+'[1]Exhibit 6'!D21</f>
        <v>0.24241965428067105</v>
      </c>
      <c r="G36" s="15">
        <f>D36*F36</f>
        <v>702141.86246199289</v>
      </c>
      <c r="H36" s="17" t="s">
        <v>24</v>
      </c>
      <c r="I36" s="16">
        <f>+'[1]Exhibit 6'!D61</f>
        <v>0.12045683985416489</v>
      </c>
      <c r="J36" s="15">
        <f>G36*I36</f>
        <v>84577.789881489341</v>
      </c>
      <c r="K36" s="6"/>
      <c r="L36" s="7" t="s">
        <v>58</v>
      </c>
    </row>
    <row r="37" spans="1:12">
      <c r="A37" s="3">
        <v>20</v>
      </c>
      <c r="C37" s="1" t="s">
        <v>59</v>
      </c>
      <c r="D37" s="19"/>
      <c r="E37" s="23" t="s">
        <v>57</v>
      </c>
      <c r="F37" s="16">
        <f>+'[1]Exhibit 6'!D21</f>
        <v>0.24241965428067105</v>
      </c>
      <c r="G37" s="15">
        <f>D37*F37</f>
        <v>0</v>
      </c>
      <c r="H37" s="17" t="s">
        <v>24</v>
      </c>
      <c r="I37" s="16">
        <f>+'[1]Exhibit 6'!D61</f>
        <v>0.12045683985416489</v>
      </c>
      <c r="J37" s="15">
        <f>G37*I37</f>
        <v>0</v>
      </c>
      <c r="K37" s="6"/>
      <c r="L37" s="7" t="s">
        <v>60</v>
      </c>
    </row>
    <row r="38" spans="1:12">
      <c r="A38" s="3">
        <v>21</v>
      </c>
      <c r="C38" s="1" t="s">
        <v>61</v>
      </c>
      <c r="D38" s="19">
        <v>0</v>
      </c>
      <c r="E38" s="23" t="s">
        <v>57</v>
      </c>
      <c r="F38" s="16">
        <f>+'[1]Exhibit 6'!D21</f>
        <v>0.24241965428067105</v>
      </c>
      <c r="G38" s="15">
        <f>D38*F38</f>
        <v>0</v>
      </c>
      <c r="H38" s="17" t="s">
        <v>24</v>
      </c>
      <c r="I38" s="16">
        <f>+'[1]Exhibit 6'!D61</f>
        <v>0.12045683985416489</v>
      </c>
      <c r="J38" s="15">
        <f>G38*I38</f>
        <v>0</v>
      </c>
      <c r="K38" s="6"/>
      <c r="L38" s="7" t="s">
        <v>62</v>
      </c>
    </row>
    <row r="39" spans="1:12">
      <c r="A39" s="3">
        <v>22</v>
      </c>
      <c r="C39" s="1" t="s">
        <v>63</v>
      </c>
      <c r="D39" s="19">
        <v>-353731</v>
      </c>
      <c r="E39" s="23" t="s">
        <v>13</v>
      </c>
      <c r="F39" s="18">
        <v>1</v>
      </c>
      <c r="G39" s="15">
        <f>D39*F39</f>
        <v>-353731</v>
      </c>
      <c r="H39" s="17" t="s">
        <v>24</v>
      </c>
      <c r="I39" s="16">
        <f>+'[1]Exhibit 6'!D61</f>
        <v>0.12045683985416489</v>
      </c>
      <c r="J39" s="15">
        <f>G39*I39</f>
        <v>-42609.3184184536</v>
      </c>
      <c r="K39" s="6"/>
      <c r="L39" s="7" t="s">
        <v>64</v>
      </c>
    </row>
    <row r="40" spans="1:12">
      <c r="A40" s="3">
        <v>23</v>
      </c>
      <c r="C40" s="1" t="s">
        <v>65</v>
      </c>
      <c r="D40" s="19"/>
      <c r="E40" s="23" t="s">
        <v>45</v>
      </c>
      <c r="F40" s="16">
        <f>+'[1]Exhibit 6'!D45</f>
        <v>0.17883530131156522</v>
      </c>
      <c r="G40" s="15">
        <f>D40*F40</f>
        <v>0</v>
      </c>
      <c r="H40" s="23" t="s">
        <v>42</v>
      </c>
      <c r="I40" s="22">
        <f>+'[1]Exhibit 6'!$D$51</f>
        <v>0.37838282561169406</v>
      </c>
      <c r="J40" s="15">
        <f>G40*I40</f>
        <v>0</v>
      </c>
      <c r="K40" s="6"/>
      <c r="L40" s="7" t="s">
        <v>66</v>
      </c>
    </row>
    <row r="41" spans="1:12">
      <c r="A41" s="3">
        <v>24</v>
      </c>
      <c r="C41" s="1" t="s">
        <v>67</v>
      </c>
      <c r="D41" s="19"/>
      <c r="E41" s="17" t="s">
        <v>13</v>
      </c>
      <c r="F41" s="18">
        <v>1</v>
      </c>
      <c r="G41" s="15">
        <f>D41*F41</f>
        <v>0</v>
      </c>
      <c r="H41" s="17" t="s">
        <v>21</v>
      </c>
      <c r="I41" s="21">
        <v>1</v>
      </c>
      <c r="J41" s="15">
        <f>G41*I41</f>
        <v>0</v>
      </c>
      <c r="K41" s="6"/>
      <c r="L41" s="7" t="s">
        <v>68</v>
      </c>
    </row>
    <row r="42" spans="1:12">
      <c r="A42" s="3">
        <v>25</v>
      </c>
      <c r="C42" s="1" t="s">
        <v>69</v>
      </c>
      <c r="D42" s="19"/>
      <c r="E42" s="17" t="s">
        <v>13</v>
      </c>
      <c r="F42" s="18">
        <v>1</v>
      </c>
      <c r="G42" s="15">
        <f>D42*F42</f>
        <v>0</v>
      </c>
      <c r="H42" s="17" t="s">
        <v>21</v>
      </c>
      <c r="I42" s="18">
        <v>1</v>
      </c>
      <c r="J42" s="15">
        <f>G42*I42</f>
        <v>0</v>
      </c>
      <c r="K42" s="6"/>
      <c r="L42" s="7" t="s">
        <v>68</v>
      </c>
    </row>
    <row r="43" spans="1:12">
      <c r="A43" s="3">
        <v>26</v>
      </c>
      <c r="C43" s="1" t="s">
        <v>70</v>
      </c>
      <c r="D43" s="19">
        <v>0</v>
      </c>
      <c r="E43" s="17" t="s">
        <v>13</v>
      </c>
      <c r="F43" s="18">
        <v>1</v>
      </c>
      <c r="G43" s="15">
        <f>D43*F43</f>
        <v>0</v>
      </c>
      <c r="H43" s="17" t="s">
        <v>21</v>
      </c>
      <c r="I43" s="21">
        <v>1</v>
      </c>
      <c r="J43" s="15">
        <f>G43*I43</f>
        <v>0</v>
      </c>
      <c r="K43" s="6"/>
      <c r="L43" s="7" t="s">
        <v>62</v>
      </c>
    </row>
    <row r="44" spans="1:12">
      <c r="A44" s="3">
        <v>27</v>
      </c>
      <c r="C44" s="1" t="s">
        <v>71</v>
      </c>
      <c r="D44" s="20">
        <v>-20669</v>
      </c>
      <c r="E44" s="17" t="s">
        <v>13</v>
      </c>
      <c r="F44" s="18">
        <v>1</v>
      </c>
      <c r="G44" s="20">
        <f>D44*F44</f>
        <v>-20669</v>
      </c>
      <c r="H44" s="17" t="s">
        <v>24</v>
      </c>
      <c r="I44" s="16">
        <f>+'[1]Exhibit 6'!D61</f>
        <v>0.12045683985416489</v>
      </c>
      <c r="J44" s="15">
        <f>G44*I44</f>
        <v>-2489.7224229457343</v>
      </c>
      <c r="K44" s="6"/>
      <c r="L44" s="7" t="s">
        <v>72</v>
      </c>
    </row>
    <row r="45" spans="1:12">
      <c r="A45" s="3">
        <v>28</v>
      </c>
      <c r="C45" s="1" t="s">
        <v>73</v>
      </c>
      <c r="D45" s="19">
        <v>0</v>
      </c>
      <c r="E45" s="17" t="s">
        <v>13</v>
      </c>
      <c r="F45" s="18">
        <v>1</v>
      </c>
      <c r="G45" s="15">
        <f>D45*F45</f>
        <v>0</v>
      </c>
      <c r="H45" s="17" t="s">
        <v>24</v>
      </c>
      <c r="I45" s="16">
        <f>+'[1]Exhibit 6'!D61</f>
        <v>0.12045683985416489</v>
      </c>
      <c r="J45" s="15">
        <f>G45*I45</f>
        <v>0</v>
      </c>
      <c r="K45" s="6"/>
      <c r="L45" s="7" t="s">
        <v>74</v>
      </c>
    </row>
    <row r="46" spans="1:12">
      <c r="A46" s="3">
        <v>29</v>
      </c>
      <c r="B46" s="14"/>
      <c r="C46" s="13" t="s">
        <v>32</v>
      </c>
      <c r="D46" s="12"/>
      <c r="E46" s="11"/>
      <c r="F46" s="10"/>
      <c r="G46" s="12"/>
      <c r="H46" s="11"/>
      <c r="I46" s="10"/>
      <c r="J46" s="9">
        <f>SUM(J36:J45)</f>
        <v>39478.749040090006</v>
      </c>
      <c r="K46" s="8"/>
      <c r="L46" s="7" t="s">
        <v>75</v>
      </c>
    </row>
    <row r="47" spans="1:12">
      <c r="A47" s="3"/>
      <c r="K47" s="6"/>
    </row>
    <row r="48" spans="1:12">
      <c r="A48" s="5" t="s">
        <v>76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2">
      <c r="A49" s="3">
        <v>1</v>
      </c>
      <c r="B49" s="1" t="s">
        <v>77</v>
      </c>
    </row>
    <row r="50" spans="1:2">
      <c r="A50" s="2">
        <v>2</v>
      </c>
      <c r="B50" s="1" t="s">
        <v>78</v>
      </c>
    </row>
  </sheetData>
  <mergeCells count="6">
    <mergeCell ref="E9:F9"/>
    <mergeCell ref="H9:I9"/>
    <mergeCell ref="E6:F6"/>
    <mergeCell ref="H6:I6"/>
    <mergeCell ref="E8:F8"/>
    <mergeCell ref="H8:I8"/>
  </mergeCells>
  <pageMargins left="0.5" right="0.5" top="0.5" bottom="0.5" header="0" footer="0"/>
  <pageSetup paperSize="5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7" ma:contentTypeDescription="Create a new document." ma:contentTypeScope="" ma:versionID="185e28b99029f5065fb10d8a35aac3c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9c3f08c996d3a1d3c4064c4ee0d163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10FDD2-62C7-4A14-8DA6-9F63EB0E29DC}"/>
</file>

<file path=customXml/itemProps2.xml><?xml version="1.0" encoding="utf-8"?>
<ds:datastoreItem xmlns:ds="http://schemas.openxmlformats.org/officeDocument/2006/customXml" ds:itemID="{5A01ADBA-B682-4D2C-95F2-14B046603A46}"/>
</file>

<file path=customXml/itemProps3.xml><?xml version="1.0" encoding="utf-8"?>
<ds:datastoreItem xmlns:ds="http://schemas.openxmlformats.org/officeDocument/2006/customXml" ds:itemID="{A7FB2567-16BA-4F8E-A150-B2A4F15CA2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OLESNIEWICZ, TIMOTHY</cp:lastModifiedBy>
  <cp:revision/>
  <dcterms:created xsi:type="dcterms:W3CDTF">2023-07-11T18:05:40Z</dcterms:created>
  <dcterms:modified xsi:type="dcterms:W3CDTF">2023-07-11T18:54:22Z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